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29" documentId="13_ncr:1_{AB4D189B-26FF-4927-8665-61BBCDCCE035}" xr6:coauthVersionLast="47" xr6:coauthVersionMax="47" xr10:uidLastSave="{18CEFA40-419E-4B7F-9FA6-E2F20B64A59B}"/>
  <bookViews>
    <workbookView xWindow="0" yWindow="690" windowWidth="24000" windowHeight="1167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<sst xmlns="http://schemas.openxmlformats.org/spreadsheetml/2006/main" count="3304" uniqueCount="473">
  <si>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</si>
  <si>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</si>
  <si>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</si>
  <si>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</si>
  <si>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</si>
  <si>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</si>
  <si>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</si>
  <si>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</si>
  <si>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</si>
  <si>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</si>
  <si>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</si>
  <si>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</si>
  <si>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</si>
  <si>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</si>
  <si>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</si>
  <si>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</si>
  <si>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</si>
  <si>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</si>
  <si>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</si>
  <si>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</si>
  <si>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</si>
  <si>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</si>
  <si>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</si>
  <si>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</si>
  <si>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</si>
  <si>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</si>
  <si>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</si>
  <si>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</si>
  <si>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</si>
  <si>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</si>
  <si>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</si>
  <si>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</si>
  <si>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</si>
  <si>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</si>
  <si>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</si>
  <si>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</si>
  <si>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</si>
  <si>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</si>
  <si>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</si>
  <si>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</si>
  <si>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</si>
  <si>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</si>
  <si>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</si>
  <si>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</si>
  <si>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</si>
  <si>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</si>
  <si>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</si>
  <si>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</si>
  <si>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</si>
  <si>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</si>
  <si>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</si>
  <si>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</si>
  <si>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</si>
  <si>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</si>
  <si>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</si>
  <si>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</si>
  <si>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</si>
  <si>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</si>
  <si>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</si>
  <si>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</si>
  <si>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</si>
  <si>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</si>
  <si>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</si>
  <si>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</si>
  <si>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</si>
  <si>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</si>
  <si>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</si>
  <si>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</si>
  <si>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</si>
  <si>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</si>
  <si>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</si>
  <si>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</si>
  <si>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</si>
  <si>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</si>
  <si>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</si>
  <si>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</si>
  <si>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</si>
  <si>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</si>
  <si>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</si>
  <si>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</si>
  <si>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</si>
  <si>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</si>
  <si>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</si>
  <si>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</si>
  <si>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</si>
  <si>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</si>
  <si>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</si>
  <si>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</si>
  <si>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</si>
  <si>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</si>
  <si>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</si>
  <si>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</si>
  <si>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</si>
  <si>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</si>
  <si>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</si>
  <si>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</si>
  <si>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</si>
  <si>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</si>
  <si>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</si>
  <si>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</si>
  <si>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</si>
  <si>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</si>
  <si>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</si>
  <si>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</si>
  <si>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</si>
  <si>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</si>
  <si>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</si>
  <si>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</si>
  <si>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</si>
  <si>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</si>
  <si>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</si>
  <si>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</si>
  <si>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</si>
  <si>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</si>
  <si>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</si>
  <si>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</si>
  <si>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</si>
  <si>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</si>
  <si>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</si>
  <si>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</si>
  <si>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</si>
  <si>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</si>
  <si>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</si>
  <si>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</si>
  <si>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</si>
  <si>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</si>
  <si>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</si>
  <si>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</si>
  <si>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</si>
  <si>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</si>
  <si>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</si>
  <si>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</si>
  <si>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</si>
  <si>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</si>
  <si>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</si>
  <si>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</si>
  <si>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</si>
  <si>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</si>
  <si>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</si>
  <si>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</si>
  <si>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</si>
  <si>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</si>
  <si>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</si>
  <si>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</si>
  <si>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</si>
  <si>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</si>
  <si>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</si>
  <si>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</si>
  <si>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</si>
  <si>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</si>
  <si>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</si>
  <si>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</si>
  <si>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</si>
  <si>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</si>
  <si>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</si>
  <si>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</si>
  <si>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</si>
  <si>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</si>
  <si>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</si>
  <si>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</si>
  <si>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</si>
  <si>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</si>
  <si>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</si>
  <si>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</si>
  <si>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</si>
  <si>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</si>
  <si>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</si>
  <si>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</si>
  <si>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</si>
  <si>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</si>
  <si>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</si>
  <si>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</si>
  <si>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</si>
  <si>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</si>
  <si>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</si>
  <si>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</si>
  <si>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</si>
  <si>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</si>
  <si>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</si>
  <si>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</si>
  <si>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</si>
  <si>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</si>
  <si>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</si>
  <si>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</si>
  <si>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</si>
  <si>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</si>
  <si>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</si>
  <si>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</si>
  <si>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</si>
  <si>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</si>
  <si>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</si>
  <si>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</si>
  <si>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</si>
  <si>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</si>
  <si>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</si>
  <si>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</si>
  <si>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</si>
  <si>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</si>
  <si>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</si>
  <si>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</si>
  <si>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</si>
  <si>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</si>
  <si>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</si>
  <si>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</si>
  <si>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</si>
  <si>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</si>
  <si>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</si>
  <si>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</si>
  <si>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</si>
  <si>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</si>
  <si>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</si>
  <si>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</si>
  <si>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</si>
  <si>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</si>
  <si>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</si>
  <si>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</si>
  <si>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</si>
  <si>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</si>
  <si>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</si>
  <si>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</si>
  <si>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</si>
  <si>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</si>
  <si>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</si>
  <si>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</si>
  <si>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</si>
  <si>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</si>
  <si>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</si>
  <si>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</si>
  <si>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</si>
  <si>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</si>
  <si>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</si>
  <si>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</si>
  <si>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</si>
  <si>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</si>
  <si>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</si>
  <si>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</si>
  <si>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</si>
  <si>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</si>
  <si>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</si>
  <si>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</si>
  <si>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</si>
  <si>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</si>
  <si>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</si>
  <si>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</si>
  <si>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</si>
  <si>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</si>
  <si>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</si>
  <si>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</si>
  <si>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</si>
  <si>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</si>
  <si>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</si>
  <si>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</si>
  <si>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</si>
  <si>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</si>
  <si>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</si>
  <si>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</si>
  <si>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</si>
  <si>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</si>
  <si>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</si>
  <si>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</si>
  <si>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</si>
  <si>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</si>
  <si>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</si>
  <si>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</si>
  <si>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</si>
  <si>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</si>
  <si>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</si>
  <si>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</si>
  <si>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</si>
  <si>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</si>
  <si>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</si>
  <si>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</si>
  <si>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</si>
  <si>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</si>
  <si>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</si>
  <si>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</si>
  <si>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</si>
  <si>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</si>
  <si>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</si>
  <si>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</si>
  <si>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</si>
  <si>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</si>
  <si>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</si>
  <si>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</si>
  <si>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</si>
  <si>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</si>
  <si>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</si>
  <si>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</si>
  <si>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</si>
  <si>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</si>
  <si>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</si>
  <si>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</si>
  <si>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</si>
  <si>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</si>
  <si>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</si>
  <si>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</si>
  <si>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</si>
  <si>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</si>
  <si>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</si>
  <si>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</si>
  <si>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</si>
  <si>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</si>
  <si>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</si>
  <si>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</si>
  <si>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</si>
  <si>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</si>
  <si>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</si>
  <si>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</si>
  <si>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</si>
  <si>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</si>
  <si>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</si>
  <si>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</si>
  <si>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</si>
  <si>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</si>
  <si>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</si>
  <si>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</si>
  <si>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</si>
  <si>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</si>
  <si>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</si>
  <si>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</si>
  <si>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</si>
  <si>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</si>
  <si>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</si>
  <si>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</si>
  <si>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</si>
  <si>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</si>
  <si>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</si>
  <si>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</si>
  <si>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</si>
  <si>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</si>
  <si>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</si>
  <si>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</si>
  <si>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</si>
  <si>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</si>
  <si>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</si>
  <si>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</si>
  <si>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</si>
  <si>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</si>
  <si>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</si>
  <si>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</si>
  <si>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</si>
  <si>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</si>
  <si>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</si>
  <si>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</si>
  <si>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</si>
  <si>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</si>
  <si>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</si>
  <si>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</si>
  <si>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</si>
  <si>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</si>
  <si>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</si>
  <si>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</si>
  <si>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</si>
  <si>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</si>
  <si>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</si>
  <si>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</si>
  <si>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</si>
  <si>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</si>
  <si>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</si>
  <si>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</si>
  <si>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</si>
  <si>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</si>
  <si>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</si>
  <si>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</si>
  <si>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</si>
  <si>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</si>
  <si>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</si>
  <si>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</si>
  <si>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</si>
  <si>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</si>
  <si>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</si>
  <si>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</si>
  <si>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</si>
  <si>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</si>
  <si>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</si>
  <si>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</si>
  <si>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</si>
  <si>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</si>
  <si>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</si>
  <si>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</si>
  <si>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</si>
  <si>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</si>
  <si>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</si>
  <si>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</si>
  <si>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</si>
  <si>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</si>
  <si>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</si>
  <si>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</si>
  <si>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</si>
  <si>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</si>
  <si>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</si>
  <si>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</si>
  <si>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</si>
  <si>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</si>
  <si>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</si>
  <si>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</si>
  <si>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</si>
  <si>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</si>
  <si>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</si>
  <si>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</si>
  <si>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</si>
  <si>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</si>
  <si>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</si>
  <si>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</si>
  <si>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</si>
  <si>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</si>
  <si>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</si>
  <si>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</si>
  <si>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</si>
  <si>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</si>
  <si>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</si>
  <si>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</si>
  <si>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</si>
  <si>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</si>
  <si>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</si>
  <si>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</si>
  <si>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</si>
  <si>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</si>
  <si>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</si>
  <si>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</si>
  <si>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</si>
  <si>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</si>
  <si>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</si>
  <si>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</si>
  <si>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</si>
  <si>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</si>
  <si>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</si>
  <si>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</si>
  <si>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</si>
  <si>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</si>
  <si>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</si>
  <si>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</si>
  <si>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</si>
  <si>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</si>
  <si>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</si>
  <si>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</si>
  <si>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</si>
  <si>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</si>
  <si>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</si>
  <si>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</si>
  <si>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</si>
  <si>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</si>
  <si>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</si>
  <si>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</si>
  <si>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</si>
  <si>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</si>
  <si>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</si>
  <si>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</si>
  <si>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</si>
  <si>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</si>
  <si>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</si>
  <si>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</si>
  <si>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</si>
  <si>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</si>
  <si>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</si>
  <si>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</si>
  <si>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</si>
  <si>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</si>
  <si>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</si>
  <si>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</si>
  <si>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</si>
  <si>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</si>
  <si>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</si>
  <si>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愛知県名古屋市中村区名駅3-28-12
大名古屋ビルヂング</t>
  </si>
  <si>
    <t>代表取締役　栁　学</t>
  </si>
  <si>
    <t>株式会社　ジー・イーテクノス　横浜事業所</t>
  </si>
  <si>
    <t>横浜市神奈川区恵比須町8番地</t>
  </si>
  <si>
    <t>052-533-5301</t>
  </si>
  <si>
    <t>横浜市長</t>
  </si>
  <si>
    <t>汚染土壌処理業</t>
  </si>
  <si>
    <t>045-444-1070</t>
    <phoneticPr fontId="3"/>
  </si>
  <si>
    <t>○</t>
  </si>
  <si>
    <t>令和  7  年  6  月  19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</si>
</sst>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3" zoomScaleNormal="100" zoomScaleSheetLayoutView="100" workbookViewId="0">
      <selection activeCell="R31" sqref="R3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472</v>
      </c>
      <c r="M34" s="509"/>
      <c r="N34" s="509"/>
      <c r="O34" s="510"/>
      <c r="Q34" s="20"/>
      <c r="R34" s="20"/>
      <c r="S34" s="20"/>
    </row>
    <row r="35" spans="1:19" ht="11.25" customHeight="1">
      <c r="C35" s="78"/>
      <c r="O35" s="80"/>
      <c r="Q35" s="20"/>
      <c r="R35" s="20"/>
      <c r="S35" s="20"/>
    </row>
    <row r="36" spans="1:19" ht="13.5">
      <c r="C36" s="540" t="s">
        <v>468</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2679</v>
      </c>
      <c r="N48" s="515"/>
      <c r="O48" s="516"/>
    </row>
    <row r="49" spans="3:21" ht="18" customHeight="1">
      <c r="C49" s="493" t="s">
        <v>11</v>
      </c>
      <c r="D49" s="494"/>
      <c r="E49" s="495"/>
      <c r="F49" s="548" t="s">
        <v>466</v>
      </c>
      <c r="G49" s="549"/>
      <c r="H49" s="549"/>
      <c r="I49" s="549"/>
      <c r="J49" s="549"/>
      <c r="K49" s="549"/>
      <c r="L49" s="126" t="s">
        <v>172</v>
      </c>
      <c r="M49" s="386"/>
      <c r="N49" s="517" t="s">
        <v>470</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131</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v>648</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1100</v>
      </c>
      <c r="I63" s="240" t="s">
        <v>4</v>
      </c>
      <c r="J63" s="473" t="s">
        <v>324</v>
      </c>
      <c r="K63" s="474"/>
      <c r="L63" s="475"/>
      <c r="M63" s="468">
        <f>+別紙!AA14</f>
        <v>1100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1000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blackAndWhite="1"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2"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410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1000</v>
      </c>
      <c r="E24" s="629"/>
      <c r="F24" s="629"/>
      <c r="G24" s="194" t="s">
        <v>198</v>
      </c>
      <c r="H24" s="607">
        <f>+F12</f>
        <v>410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410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410</v>
      </c>
      <c r="Q27" s="612"/>
      <c r="R27" s="612"/>
      <c r="S27" s="612"/>
      <c r="T27" s="44" t="s">
        <v>38</v>
      </c>
      <c r="U27" s="64"/>
      <c r="V27" s="64"/>
      <c r="Y27" s="62" t="s">
        <v>39</v>
      </c>
      <c r="Z27" s="65"/>
      <c r="AH27" s="53"/>
      <c r="AI27" s="53"/>
      <c r="AJ27" s="53"/>
      <c r="AK27" s="53"/>
      <c r="AL27" s="575">
        <f>+AH18+P27</f>
        <v>410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410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1000</v>
      </c>
      <c r="E29" s="629"/>
      <c r="F29" s="629"/>
      <c r="G29" s="194" t="s">
        <v>198</v>
      </c>
      <c r="H29" s="607">
        <f>+AL27</f>
        <v>410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410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1000</v>
      </c>
      <c r="E31" s="629"/>
      <c r="F31" s="629"/>
      <c r="G31" s="194" t="s">
        <v>198</v>
      </c>
      <c r="H31" s="607">
        <f>+AS24</f>
        <v>410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ジー・イーテクノス　横浜事業所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1100</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1100</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1000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36.1</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410</v>
      </c>
      <c r="W19" s="331">
        <f t="shared" si="1"/>
        <v>0</v>
      </c>
      <c r="X19" s="331">
        <f t="shared" si="1"/>
        <v>0</v>
      </c>
      <c r="Y19" s="331">
        <f t="shared" si="1"/>
        <v>0</v>
      </c>
      <c r="Z19" s="332">
        <f t="shared" si="1"/>
        <v>0</v>
      </c>
      <c r="AA19" s="333">
        <f t="shared" ref="AA19:AA25" si="2">SUM(G19:Z19)</f>
        <v>446.1</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36.1</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410</v>
      </c>
      <c r="W41" s="367">
        <f t="shared" si="8"/>
        <v>0</v>
      </c>
      <c r="X41" s="367">
        <f t="shared" si="8"/>
        <v>0</v>
      </c>
      <c r="Y41" s="367">
        <f t="shared" si="8"/>
        <v>0</v>
      </c>
      <c r="Z41" s="368">
        <f t="shared" si="8"/>
        <v>0</v>
      </c>
      <c r="AA41" s="369">
        <f t="shared" si="4"/>
        <v>446.1</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36.1</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410</v>
      </c>
      <c r="W42" s="358">
        <f t="shared" si="9"/>
        <v>0</v>
      </c>
      <c r="X42" s="358">
        <f t="shared" si="9"/>
        <v>0</v>
      </c>
      <c r="Y42" s="358">
        <f t="shared" si="9"/>
        <v>0</v>
      </c>
      <c r="Z42" s="359">
        <f t="shared" si="9"/>
        <v>0</v>
      </c>
      <c r="AA42" s="360">
        <f t="shared" si="4"/>
        <v>446.1</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410</v>
      </c>
      <c r="W43" s="361">
        <f>+ﾁ.動物のふん尿!$AA$28</f>
        <v>0</v>
      </c>
      <c r="X43" s="361">
        <f>+ﾂ.動物の死体!$AA$28</f>
        <v>0</v>
      </c>
      <c r="Y43" s="361">
        <f>+ﾃ.ばいじん!$AA$28</f>
        <v>0</v>
      </c>
      <c r="Z43" s="362">
        <f>+ﾄ.混合廃棄物その他!$AA$28</f>
        <v>0</v>
      </c>
      <c r="AA43" s="363">
        <f t="shared" si="4"/>
        <v>410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36.1</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36.1</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36.1</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410</v>
      </c>
      <c r="W47" s="370">
        <f>+ﾁ.動物のふん尿!$AL$27</f>
        <v>0</v>
      </c>
      <c r="X47" s="370">
        <f>+ﾂ.動物の死体!$AL$27</f>
        <v>0</v>
      </c>
      <c r="Y47" s="370">
        <f>+ﾃ.ばいじん!$AL$27</f>
        <v>0</v>
      </c>
      <c r="Z47" s="371">
        <f>+ﾄ.混合廃棄物その他!$AL$27</f>
        <v>0</v>
      </c>
      <c r="AA47" s="372">
        <f t="shared" si="4"/>
        <v>446.1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410</v>
      </c>
      <c r="W49" s="422">
        <f>+ﾁ.動物のふん尿!$AS$24</f>
        <v>0</v>
      </c>
      <c r="X49" s="422">
        <f>+ﾂ.動物の死体!$AS$24</f>
        <v>0</v>
      </c>
      <c r="Y49" s="422">
        <f>+ﾃ.ばいじん!$AS$24</f>
        <v>0</v>
      </c>
      <c r="Z49" s="423">
        <f>+ﾄ.混合廃棄物その他!$AS$24</f>
        <v>0</v>
      </c>
      <c r="AA49" s="424">
        <f t="shared" si="4"/>
        <v>410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136.1</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1410</v>
      </c>
      <c r="W63" s="406">
        <f t="shared" si="10"/>
        <v>0</v>
      </c>
      <c r="X63" s="406">
        <f t="shared" si="10"/>
        <v>0</v>
      </c>
      <c r="Y63" s="406">
        <f t="shared" si="10"/>
        <v>0</v>
      </c>
      <c r="Z63" s="406">
        <f t="shared" si="10"/>
        <v>0</v>
      </c>
      <c r="AA63" s="407">
        <f>+AA9+AA19+AA20</f>
        <v>1546.1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19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愛知県名古屋市中村区名駅3-28-12
大名古屋ビルヂング</v>
      </c>
      <c r="K16" s="746"/>
      <c r="L16" s="747"/>
      <c r="M16" s="747"/>
      <c r="N16" s="747"/>
      <c r="O16" s="748"/>
    </row>
    <row r="17" spans="1:15" ht="26.25" customHeight="1">
      <c r="C17" s="78"/>
      <c r="H17" s="23" t="s">
        <v>7</v>
      </c>
      <c r="I17" s="23"/>
      <c r="J17" s="746" t="str">
        <f>+表紙!J40</f>
        <v>代表取締役　栁　学</v>
      </c>
      <c r="K17" s="746"/>
      <c r="L17" s="747"/>
      <c r="M17" s="747"/>
      <c r="N17" s="747"/>
      <c r="O17" s="748"/>
    </row>
    <row r="18" spans="1:15">
      <c r="C18" s="78"/>
      <c r="J18" s="21" t="s">
        <v>8</v>
      </c>
      <c r="O18" s="79"/>
    </row>
    <row r="19" spans="1:15">
      <c r="C19" s="78"/>
      <c r="J19" s="24" t="s">
        <v>9</v>
      </c>
      <c r="K19" s="24"/>
      <c r="L19" s="759" t="str">
        <f>IF(+表紙!L42="","",+表紙!L42)</f>
        <v>052-533-5301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ジー・イーテクノス　横浜事業所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2679</v>
      </c>
      <c r="N25" s="783"/>
      <c r="O25" s="784"/>
    </row>
    <row r="26" spans="1:15" ht="18" customHeight="1">
      <c r="C26" s="493" t="s">
        <v>11</v>
      </c>
      <c r="D26" s="494"/>
      <c r="E26" s="495"/>
      <c r="F26" s="769" t="str">
        <f>+表紙!F49</f>
        <v>横浜市神奈川区恵比須町8番地</v>
      </c>
      <c r="G26" s="770"/>
      <c r="H26" s="770"/>
      <c r="I26" s="770"/>
      <c r="J26" s="770"/>
      <c r="K26" s="770"/>
      <c r="L26" s="126" t="s">
        <v>172</v>
      </c>
      <c r="M26" s="222"/>
      <c r="N26" s="773" t="str">
        <f>IF(+表紙!N49="","",+表紙!N49)</f>
        <v>045-444-1070</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Ｅ21－窯業・土石製品製造業</v>
      </c>
      <c r="G29" s="737"/>
      <c r="H29" s="737"/>
      <c r="I29" s="737"/>
      <c r="J29" s="30" t="s">
        <v>47</v>
      </c>
      <c r="K29" s="30"/>
      <c r="L29" s="785" t="str">
        <f>+表紙!L52</f>
        <v>汚染土壌処理業</v>
      </c>
      <c r="M29" s="785"/>
      <c r="N29" s="744"/>
      <c r="O29" s="745"/>
    </row>
    <row r="30" spans="1:15" ht="22.5" customHeight="1">
      <c r="C30" s="295"/>
      <c r="D30" s="306" t="s">
        <v>19</v>
      </c>
      <c r="E30" s="307" t="s">
        <v>365</v>
      </c>
      <c r="F30" s="735" t="s">
        <v>366</v>
      </c>
      <c r="G30" s="444"/>
      <c r="H30" s="736"/>
      <c r="I30" s="735" t="s">
        <v>367</v>
      </c>
      <c r="J30" s="447"/>
      <c r="K30" s="457"/>
      <c r="L30" s="738">
        <f>+表紙!L53</f>
        <v>648</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21</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1100</v>
      </c>
      <c r="I40" s="240" t="s">
        <v>4</v>
      </c>
      <c r="J40" s="473" t="s">
        <v>324</v>
      </c>
      <c r="K40" s="474"/>
      <c r="L40" s="475"/>
      <c r="M40" s="786">
        <f>+表紙!M63</f>
        <v>1100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1000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2"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36.1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100</v>
      </c>
      <c r="E24" s="629"/>
      <c r="F24" s="629"/>
      <c r="G24" s="194" t="s">
        <v>198</v>
      </c>
      <c r="H24" s="607">
        <f>+F12</f>
        <v>36.1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36.1</v>
      </c>
      <c r="Q27" s="612"/>
      <c r="R27" s="612"/>
      <c r="S27" s="612"/>
      <c r="T27" s="44" t="s">
        <v>38</v>
      </c>
      <c r="U27" s="64"/>
      <c r="V27" s="64"/>
      <c r="Y27" s="62" t="s">
        <v>39</v>
      </c>
      <c r="Z27" s="65"/>
      <c r="AH27" s="53"/>
      <c r="AI27" s="53"/>
      <c r="AJ27" s="53"/>
      <c r="AK27" s="53"/>
      <c r="AL27" s="575">
        <f>+AH18+P27</f>
        <v>36.1</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100</v>
      </c>
      <c r="E29" s="629"/>
      <c r="F29" s="629"/>
      <c r="G29" s="194" t="s">
        <v>198</v>
      </c>
      <c r="H29" s="607">
        <f>+AL27</f>
        <v>36.1</v>
      </c>
      <c r="I29" s="608"/>
      <c r="J29" s="194" t="s">
        <v>198</v>
      </c>
      <c r="M29" s="581"/>
      <c r="P29" s="56"/>
      <c r="Q29" s="144"/>
      <c r="R29" s="51" t="s">
        <v>183</v>
      </c>
      <c r="S29" s="583" t="s">
        <v>33</v>
      </c>
      <c r="T29" s="597"/>
      <c r="U29" s="597"/>
      <c r="V29" s="598"/>
      <c r="W29" s="48"/>
      <c r="X29" s="66"/>
      <c r="Y29" s="613" t="s">
        <v>258</v>
      </c>
      <c r="Z29" s="614"/>
      <c r="AA29" s="569">
        <v>36.1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36.1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ジー・イーテクノス　横浜事業所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2025-06-26T04:03:21Z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