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8D8805BF-A5EC-4652-B97F-98D5AAFC90F9}" xr6:coauthVersionLast="47" xr6:coauthVersionMax="47" xr10:uidLastSave="{00000000-0000-0000-0000-000000000000}"/>
  <bookViews>
    <workbookView xWindow="390" yWindow="390" windowWidth="18015" windowHeight="108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8" i="94" s="1"/>
  <c r="W39" i="94"/>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G38" i="94" s="1"/>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AK31" i="99"/>
  <c r="K32" i="94" l="1"/>
  <c r="K31" i="94" s="1"/>
  <c r="P32" i="94"/>
  <c r="P31" i="94" s="1"/>
  <c r="P26" i="94" s="1"/>
  <c r="U32" i="94"/>
  <c r="U31" i="94" s="1"/>
  <c r="M26" i="94"/>
  <c r="L38" i="94"/>
  <c r="L37" i="94" s="1"/>
  <c r="L19" i="94" s="1"/>
  <c r="X30" i="94"/>
  <c r="J38" i="94"/>
  <c r="J37" i="94" s="1"/>
  <c r="J19"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X43" i="94" s="1"/>
  <c r="K225" i="95" s="1"/>
  <c r="K201" i="98" s="1"/>
  <c r="AR32" i="76"/>
  <c r="J54" i="94" s="1"/>
  <c r="AR28" i="76"/>
  <c r="J53" i="94" s="1"/>
  <c r="AK31" i="76"/>
  <c r="J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<sst xmlns="http://schemas.openxmlformats.org/spreadsheetml/2006/main" count="2772" uniqueCount="436">
  <si>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</si>
  <si>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</si>
  <si>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</si>
  <si>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</si>
  <si>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</si>
  <si>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</si>
  <si>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</si>
  <si>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</si>
  <si>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</si>
  <si>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</si>
  <si>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</si>
  <si>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</si>
  <si>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</si>
  <si>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</si>
  <si>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</si>
  <si>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</si>
  <si>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</si>
  <si>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</si>
  <si>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</si>
  <si>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</si>
  <si>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</si>
  <si>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</si>
  <si>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</si>
  <si>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</si>
  <si>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</si>
  <si>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</si>
  <si>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</si>
  <si>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</si>
  <si>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</si>
  <si>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</si>
  <si>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</si>
  <si>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</si>
  <si>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</si>
  <si>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</si>
  <si>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</si>
  <si>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</si>
  <si>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</si>
  <si>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</si>
  <si>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</si>
  <si>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</si>
  <si>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</si>
  <si>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</si>
  <si>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</si>
  <si>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</si>
  <si>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</si>
  <si>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</si>
  <si>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</si>
  <si>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</si>
  <si>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</si>
  <si>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</si>
  <si>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</si>
  <si>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</si>
  <si>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</si>
  <si>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</si>
  <si>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</si>
  <si>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</si>
  <si>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</si>
  <si>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</si>
  <si>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</si>
  <si>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</si>
  <si>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</si>
  <si>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</si>
  <si>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</si>
  <si>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</si>
  <si>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</si>
  <si>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</si>
  <si>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</si>
  <si>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</si>
  <si>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</si>
  <si>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</si>
  <si>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</si>
  <si>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</si>
  <si>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</si>
  <si>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</si>
  <si>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</si>
  <si>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</si>
  <si>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</si>
  <si>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</si>
  <si>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</si>
  <si>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</si>
  <si>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</si>
  <si>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</si>
  <si>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</si>
  <si>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</si>
  <si>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</si>
  <si>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</si>
  <si>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</si>
  <si>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</si>
  <si>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</si>
  <si>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</si>
  <si>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</si>
  <si>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</si>
  <si>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</si>
  <si>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</si>
  <si>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</si>
  <si>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</si>
  <si>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</si>
  <si>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</si>
  <si>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</si>
  <si>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</si>
  <si>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</si>
  <si>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</si>
  <si>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</si>
  <si>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</si>
  <si>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</si>
  <si>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</si>
  <si>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</si>
  <si>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</si>
  <si>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</si>
  <si>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</si>
  <si>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</si>
  <si>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</si>
  <si>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</si>
  <si>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</si>
  <si>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</si>
  <si>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</si>
  <si>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</si>
  <si>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</si>
  <si>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</si>
  <si>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</si>
  <si>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</si>
  <si>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</si>
  <si>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</si>
  <si>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</si>
  <si>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</si>
  <si>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</si>
  <si>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</si>
  <si>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</si>
  <si>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</si>
  <si>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</si>
  <si>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</si>
  <si>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</si>
  <si>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</si>
  <si>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</si>
  <si>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</si>
  <si>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</si>
  <si>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</si>
  <si>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</si>
  <si>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</si>
  <si>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</si>
  <si>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</si>
  <si>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</si>
  <si>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</si>
  <si>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</si>
  <si>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</si>
  <si>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</si>
  <si>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</si>
  <si>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</si>
  <si>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</si>
  <si>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</si>
  <si>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</si>
  <si>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</si>
  <si>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</si>
  <si>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</si>
  <si>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</si>
  <si>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</si>
  <si>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</si>
  <si>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</si>
  <si>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</si>
  <si>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</si>
  <si>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</si>
  <si>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</si>
  <si>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</si>
  <si>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</si>
  <si>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</si>
  <si>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</si>
  <si>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</si>
  <si>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</si>
  <si>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</si>
  <si>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</si>
  <si>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</si>
  <si>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</si>
  <si>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</si>
  <si>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</si>
  <si>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</si>
  <si>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</si>
  <si>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</si>
  <si>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</si>
  <si>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</si>
  <si>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</si>
  <si>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</si>
  <si>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</si>
  <si>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</si>
  <si>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</si>
  <si>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</si>
  <si>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</si>
  <si>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</si>
  <si>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</si>
  <si>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</si>
  <si>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</si>
  <si>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</si>
  <si>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</si>
  <si>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</si>
  <si>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</si>
  <si>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</si>
  <si>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</si>
  <si>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</si>
  <si>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</si>
  <si>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</si>
  <si>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</si>
  <si>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</si>
  <si>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</si>
  <si>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</si>
  <si>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</si>
  <si>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</si>
  <si>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</si>
  <si>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</si>
  <si>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</si>
  <si>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</si>
  <si>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</si>
  <si>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</si>
  <si>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</si>
  <si>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</si>
  <si>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</si>
  <si>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</si>
  <si>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</si>
  <si>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</si>
  <si>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</si>
  <si>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</si>
  <si>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</si>
  <si>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</si>
  <si>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</si>
  <si>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</si>
  <si>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</si>
  <si>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</si>
  <si>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</si>
  <si>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</si>
  <si>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</si>
  <si>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</si>
  <si>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</si>
  <si>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</si>
  <si>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</si>
  <si>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</si>
  <si>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</si>
  <si>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</si>
  <si>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</si>
  <si>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</si>
  <si>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</si>
  <si>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</si>
  <si>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</si>
  <si>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</si>
  <si>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</si>
  <si>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</si>
  <si>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</si>
  <si>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</si>
  <si>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</si>
  <si>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</si>
  <si>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</si>
  <si>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</si>
  <si>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</si>
  <si>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</si>
  <si>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</si>
  <si>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</si>
  <si>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</si>
  <si>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</si>
  <si>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</si>
  <si>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</si>
  <si>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</si>
  <si>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</si>
  <si>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</si>
  <si>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</si>
  <si>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</si>
  <si>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</si>
  <si>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</si>
  <si>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</si>
  <si>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</si>
  <si>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</si>
  <si>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</si>
  <si>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</si>
  <si>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</si>
  <si>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</si>
  <si>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</si>
  <si>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</si>
  <si>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</si>
  <si>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</si>
  <si>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</si>
  <si>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</si>
  <si>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</si>
  <si>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</si>
  <si>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</si>
  <si>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</si>
  <si>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</si>
  <si>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</si>
  <si>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</si>
  <si>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</si>
  <si>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</si>
  <si>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</si>
  <si>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</si>
  <si>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</si>
  <si>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</si>
  <si>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</si>
  <si>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</si>
  <si>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</si>
  <si>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</si>
  <si>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</si>
  <si>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</si>
  <si>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</si>
  <si>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</si>
  <si>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</si>
  <si>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</si>
  <si>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</si>
  <si>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</si>
  <si>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</si>
  <si>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</si>
  <si>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</si>
  <si>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</si>
  <si>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</si>
  <si>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</si>
  <si>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</si>
  <si>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</si>
  <si>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</si>
  <si>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</si>
  <si>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</si>
  <si>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</si>
  <si>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</si>
  <si>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</si>
  <si>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</si>
  <si>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</si>
  <si>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</si>
  <si>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</si>
  <si>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</si>
  <si>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</si>
  <si>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</si>
  <si>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</si>
  <si>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</si>
  <si>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</si>
  <si>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</si>
  <si>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</si>
  <si>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</si>
  <si>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</si>
  <si>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</si>
  <si>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</si>
  <si>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</si>
  <si>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</si>
  <si>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</si>
  <si>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</si>
  <si>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</si>
  <si>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</si>
  <si>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</si>
  <si>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</si>
  <si>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</si>
  <si>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</si>
  <si>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</si>
  <si>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</si>
  <si>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</si>
  <si>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</si>
  <si>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</si>
  <si>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</si>
  <si>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</si>
  <si>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</si>
  <si>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</si>
  <si>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</si>
  <si>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</si>
  <si>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</si>
  <si>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</si>
  <si>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</si>
  <si>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</si>
  <si>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</si>
  <si>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</si>
  <si>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</si>
  <si>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</si>
  <si>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</si>
  <si>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</si>
  <si>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</si>
  <si>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</si>
  <si>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</si>
  <si>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</si>
  <si>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</si>
  <si>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</si>
  <si>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</si>
  <si>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</si>
  <si>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</si>
  <si>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</si>
  <si>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</si>
  <si>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</si>
  <si>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</si>
  <si>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</si>
  <si>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</si>
  <si>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</si>
  <si>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</si>
  <si>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</si>
  <si>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</si>
  <si>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</si>
  <si>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</si>
  <si>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</si>
  <si>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</si>
  <si>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</si>
  <si>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</si>
  <si>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</si>
  <si>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</si>
  <si>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</si>
  <si>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</si>
  <si>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</si>
  <si>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</si>
  <si>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</si>
  <si>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</si>
  <si>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</si>
  <si>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</si>
  <si>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</si>
  <si>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</si>
  <si>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</si>
  <si>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</si>
  <si>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</si>
  <si>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</si>
  <si>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</si>
  <si>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</si>
  <si>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</si>
  <si>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</si>
  <si>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</si>
  <si>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</si>
  <si>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</si>
  <si>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</si>
  <si>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</si>
  <si>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</si>
  <si>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</si>
  <si>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</si>
  <si>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</si>
  <si>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</si>
  <si>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</si>
  <si>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</si>
  <si>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医療法人横浜未来ヘルスケアシステム　戸塚共立第１病院</t>
    <rPh sb="0" eb="8">
      <t>イリョウホウジンヨコハマミライ</t>
    </rPh>
    <rPh sb="18" eb="20">
      <t>トツカ</t>
    </rPh>
    <rPh sb="20" eb="22">
      <t>キョウリツ</t>
    </rPh>
    <rPh sb="22" eb="23">
      <t>ダイ</t>
    </rPh>
    <rPh sb="24" eb="26">
      <t>ビョウイン</t>
    </rPh>
    <phoneticPr fontId="3"/>
  </si>
  <si>
    <t>【感染性廃棄物処理】
1.分別・梱包・保管
2.収集運搬・・・許可業者に収集及び処分場までの運搬を委託
３.中間処理・・・許可業者に焼却を委託
4.最終処分・・・燃え殻を埋立、又はスラグ化し、再利用</t>
  </si>
  <si>
    <t xml:space="preserve">                          特別管理産業廃棄物管理責任者
　　　　　　　　　　　　　　　　　　　　　↓
　　　　　管轄行政機関　←　廃棄物担当者　→　清掃担当者
　　　　　　　　　　　　　　　　　　　　　↓
　　　　　　　　　　　　　　　　各医療現場担当者</t>
  </si>
  <si>
    <t>・分別の徹底
医療廃棄物の中で一般廃棄物又は産業廃棄物で排出できるものは排出し、感染性廃棄物の排出量を少くなくするようにしている。</t>
  </si>
  <si>
    <t>・分別の徹底
分別をさらに徹底し、感染性廃棄物の排出量を抑制する。</t>
  </si>
  <si>
    <t>・感染性廃棄物・・・鋭利なものはポリ容器、固形物はダンボール容器に分別し、廃棄している。</t>
  </si>
  <si>
    <t>・分別の継続</t>
  </si>
  <si>
    <t>・分別の徹底
・優良認定業者に処分を委託する。
・電子マニフェストの利用
・サーマルリサイクルとマテリアルリサイクルに取り組む。</t>
    <rPh sb="34" eb="36">
      <t>リヨウ</t>
    </rPh>
    <phoneticPr fontId="3"/>
  </si>
  <si>
    <t>・優良認定業者に処理を委託する。
・サーマルリサイクルとマテリアルリサイクルに引き続き取り組む。
・電子マニフェストの継続利用</t>
  </si>
  <si>
    <t>・電子マニフェストを継続使用し、廃棄物の処理工程の把握に努める。</t>
  </si>
  <si>
    <t>令和    7年    7月    31日</t>
    <phoneticPr fontId="3"/>
  </si>
  <si>
    <t>神奈川県横浜市戸塚区戸塚町116</t>
    <rPh sb="0" eb="7">
      <t>カナガワケンヨコハマシ</t>
    </rPh>
    <rPh sb="7" eb="10">
      <t>トツカク</t>
    </rPh>
    <rPh sb="10" eb="13">
      <t>トツカチョウ</t>
    </rPh>
    <phoneticPr fontId="3"/>
  </si>
  <si>
    <t>045-864-2501</t>
    <phoneticPr fontId="3"/>
  </si>
  <si>
    <t>医療法人横浜未来ヘルスケアシステム　戸塚共立第1病院
理事長　横川　秀男</t>
    <rPh sb="0" eb="8">
      <t>イリョウホウジンヨコハマミライ</t>
    </rPh>
    <rPh sb="18" eb="23">
      <t>トツカキョウリツダイ</t>
    </rPh>
    <rPh sb="24" eb="26">
      <t>ビョウイン</t>
    </rPh>
    <rPh sb="27" eb="30">
      <t>リジチョウ</t>
    </rPh>
    <rPh sb="31" eb="33">
      <t>ヨコカワ</t>
    </rPh>
    <rPh sb="34" eb="36">
      <t>ヒデオ</t>
    </rPh>
    <phoneticPr fontId="3"/>
  </si>
  <si>
    <t>神奈川県横浜市戸塚区戸塚町116</t>
    <rPh sb="0" eb="4">
      <t>カナガワケン</t>
    </rPh>
    <rPh sb="4" eb="7">
      <t>ヨコハマシ</t>
    </rPh>
    <rPh sb="7" eb="10">
      <t>トツカク</t>
    </rPh>
    <rPh sb="10" eb="13">
      <t>トツカマチ</t>
    </rPh>
    <phoneticPr fontId="3"/>
  </si>
  <si>
    <t>医療業</t>
    <rPh sb="0" eb="3">
      <t>イリョウギョウ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</si>
</sst>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18" zoomScaleNormal="100" zoomScaleSheetLayoutView="100" workbookViewId="0">
      <selection activeCell="J42" sqref="J42"/>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430</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431</v>
      </c>
      <c r="M40" s="486"/>
      <c r="N40" s="486"/>
      <c r="O40" s="486"/>
      <c r="P40" s="486"/>
      <c r="Q40" s="486"/>
      <c r="R40" s="486"/>
      <c r="S40" s="486"/>
      <c r="T40" s="486"/>
      <c r="U40" s="487"/>
      <c r="W40" s="16"/>
      <c r="X40" s="16"/>
    </row>
    <row r="41" spans="1:25" ht="26.25" customHeight="1">
      <c r="C41" s="80"/>
      <c r="I41" s="20"/>
      <c r="J41" s="20" t="s">
        <v>7</v>
      </c>
      <c r="K41" s="20"/>
      <c r="L41" s="486" t="s">
        <v>433</v>
      </c>
      <c r="M41" s="486"/>
      <c r="N41" s="486"/>
      <c r="O41" s="486"/>
      <c r="P41" s="486"/>
      <c r="Q41" s="486"/>
      <c r="R41" s="486"/>
      <c r="S41" s="486"/>
      <c r="T41" s="486"/>
      <c r="U41" s="487"/>
    </row>
    <row r="42" spans="1:25">
      <c r="C42" s="80"/>
      <c r="L42" s="17" t="s">
        <v>8</v>
      </c>
      <c r="U42" s="81"/>
    </row>
    <row r="43" spans="1:25" ht="13.5">
      <c r="C43" s="80"/>
      <c r="L43" s="21"/>
      <c r="M43" s="21" t="s">
        <v>9</v>
      </c>
      <c r="N43" s="21"/>
      <c r="O43" s="488" t="s">
        <v>432</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420</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2678</v>
      </c>
      <c r="Q49" s="550"/>
      <c r="R49" s="550"/>
      <c r="S49" s="550"/>
      <c r="T49" s="550"/>
      <c r="U49" s="551"/>
    </row>
    <row r="50" spans="3:23" ht="26.25" customHeight="1">
      <c r="C50" s="510" t="s">
        <v>11</v>
      </c>
      <c r="D50" s="562"/>
      <c r="E50" s="563"/>
      <c r="F50" s="461" t="s">
        <v>434</v>
      </c>
      <c r="G50" s="462"/>
      <c r="H50" s="462"/>
      <c r="I50" s="462"/>
      <c r="J50" s="462"/>
      <c r="K50" s="462"/>
      <c r="L50" s="462"/>
      <c r="M50" s="462"/>
      <c r="N50" s="116" t="s">
        <v>131</v>
      </c>
      <c r="O50" s="425"/>
      <c r="P50" s="425"/>
      <c r="Q50" s="552" t="s">
        <v>432</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435</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148</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450</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421</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422</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99.73</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423</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98.73</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424</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425</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426</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99.73</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87.13</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0.31</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f>+別紙!X17</f>
        <v>57.91</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f>+別紙!X18</f>
        <v>41.51</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t="s">
        <v>427</v>
      </c>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98.73</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88.01</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0.3</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57.91</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41.51</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t="s">
        <v>428</v>
      </c>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99.73</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t="s">
        <v>429</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scale="94" orientation="portrait" horizontalDpi="1200" verticalDpi="12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opLeftCell="A17"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医療法人横浜未来ヘルスケアシステム　戸塚共立第１病院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99.73</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99.73</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99.73</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99.73</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87.13</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87.13</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0.31</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0.31</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57.91</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57.91</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41.51</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41.51</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98.73</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98.73</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98.73</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98.73</v>
      </c>
    </row>
    <row r="38" spans="2:24" ht="24" customHeight="1">
      <c r="B38" s="155"/>
      <c r="C38" s="779"/>
      <c r="D38" s="214"/>
      <c r="E38" s="212" t="s">
        <v>231</v>
      </c>
      <c r="F38" s="417"/>
      <c r="G38" s="398">
        <f t="shared" ref="G38:V38" si="8">SUM(G39:G41)</f>
        <v>0</v>
      </c>
      <c r="H38" s="398">
        <f t="shared" si="8"/>
        <v>0</v>
      </c>
      <c r="I38" s="398">
        <f t="shared" si="8"/>
        <v>0</v>
      </c>
      <c r="J38" s="398">
        <f t="shared" si="8"/>
        <v>98.73</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98.73</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0.3</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0.3</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98.43</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98.43</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98.73</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98.73</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88.01</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88.01</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0.3</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0.3</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57.91</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57.91</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41.51</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41.51</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1</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1</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198.46</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医療法人横浜未来ヘルスケアシステム　戸塚共立第１病院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4"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7年    7月    31日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神奈川県横浜市戸塚区戸塚町116</v>
      </c>
      <c r="M16" s="801"/>
      <c r="N16" s="801"/>
      <c r="O16" s="801"/>
      <c r="P16" s="801"/>
      <c r="Q16" s="801"/>
      <c r="R16" s="801"/>
      <c r="S16" s="801"/>
      <c r="T16" s="801"/>
      <c r="U16" s="303"/>
    </row>
    <row r="17" spans="1:22" ht="26.25" customHeight="1">
      <c r="C17" s="80"/>
      <c r="I17" s="20"/>
      <c r="J17" s="20" t="s">
        <v>7</v>
      </c>
      <c r="K17" s="20"/>
      <c r="L17" s="801" t="str">
        <f>+表紙!L41</f>
        <v>医療法人横浜未来ヘルスケアシステム　戸塚共立第1病院
理事長　横川　秀男</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045-864-2501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医療法人横浜未来ヘルスケアシステム　戸塚共立第１病院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2678</v>
      </c>
      <c r="Q25" s="813"/>
      <c r="R25" s="813"/>
      <c r="S25" s="813"/>
      <c r="T25" s="813"/>
      <c r="U25" s="814"/>
    </row>
    <row r="26" spans="1:22" ht="26.25" customHeight="1">
      <c r="C26" s="510" t="s">
        <v>11</v>
      </c>
      <c r="D26" s="562"/>
      <c r="E26" s="563"/>
      <c r="F26" s="835" t="str">
        <f>+表紙!F50</f>
        <v>神奈川県横浜市戸塚区戸塚町116</v>
      </c>
      <c r="G26" s="836"/>
      <c r="H26" s="836"/>
      <c r="I26" s="836"/>
      <c r="J26" s="836"/>
      <c r="K26" s="836"/>
      <c r="L26" s="836"/>
      <c r="M26" s="836"/>
      <c r="N26" s="116" t="s">
        <v>131</v>
      </c>
      <c r="O26"/>
      <c r="P26"/>
      <c r="Q26" s="815" t="str">
        <f>IF(+表紙!Q50="","",+表紙!Q50)</f>
        <v>045-864-2501</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医療業</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148</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450</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【感染性廃棄物処理】
1.分別・梱包・保管
2.収集運搬・・・許可業者に収集及び処分場までの運搬を委託
３.中間処理・・・許可業者に焼却を委託
4.最終処分・・・燃え殻を埋立、又はスラグ化し、再利用</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99.73</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・分別の徹底
医療廃棄物の中で一般廃棄物又は産業廃棄物で排出できるものは排出し、感染性廃棄物の排出量を少くなくするようにしている。</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98.73</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・分別の徹底
分別をさらに徹底し、感染性廃棄物の排出量を抑制する。</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・感染性廃棄物・・・鋭利なものはポリ容器、固形物はダンボール容器に分別し、廃棄している。</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・分別の継続</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99.73</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87.13</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0.31</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f>+表紙!K211</f>
        <v>57.91</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f>+表紙!K212</f>
        <v>41.51</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・分別の徹底
・優良認定業者に処分を委託する。
・電子マニフェストの利用
・サーマルリサイクルとマテリアルリサイクルに取り組む。</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98.73</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88.01</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0.3</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57.91</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41.51</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・優良認定業者に処理を委託する。
・サーマルリサイクルとマテリアルリサイクルに引き続き取り組む。
・電子マニフェストの継続利用</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99.73</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・電子マニフェストを継続使用し、廃棄物の処理工程の把握に努める。</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scale="17" orientation="portrait" horizontalDpi="1200" verticalDpi="12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3" zoomScaleNormal="100" workbookViewId="0">
      <selection activeCell="AH29" sqref="AH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v>0</v>
      </c>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98.73</v>
      </c>
      <c r="G12" s="651"/>
      <c r="H12" s="52" t="s">
        <v>13</v>
      </c>
      <c r="I12" s="53"/>
      <c r="J12" s="54"/>
      <c r="K12" s="53"/>
      <c r="L12" s="664"/>
      <c r="M12" s="55"/>
      <c r="O12" s="660">
        <v>0</v>
      </c>
      <c r="P12" s="713"/>
      <c r="Q12" s="713"/>
      <c r="R12" s="713"/>
      <c r="S12" s="52" t="s">
        <v>13</v>
      </c>
      <c r="T12" s="53"/>
      <c r="U12" s="53"/>
      <c r="V12" s="53"/>
      <c r="W12" s="53"/>
      <c r="X12"/>
      <c r="Y12"/>
      <c r="Z12"/>
      <c r="AA12"/>
      <c r="AB12" s="56"/>
      <c r="AD12" s="710"/>
      <c r="AF12" s="127"/>
      <c r="AG12" s="660">
        <v>0</v>
      </c>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v>0</v>
      </c>
      <c r="G15" s="695"/>
      <c r="H15" s="44" t="s">
        <v>13</v>
      </c>
      <c r="I15" s="53"/>
      <c r="J15" s="56"/>
      <c r="K15" s="53"/>
      <c r="L15" s="664"/>
      <c r="M15" s="56"/>
      <c r="O15" s="660">
        <v>0</v>
      </c>
      <c r="P15" s="714"/>
      <c r="Q15" s="714"/>
      <c r="R15" s="714"/>
      <c r="S15" s="52" t="s">
        <v>13</v>
      </c>
      <c r="T15" s="53"/>
      <c r="U15" s="53"/>
      <c r="V15" s="53"/>
      <c r="W15" s="53"/>
      <c r="X15"/>
      <c r="Y15"/>
      <c r="Z15"/>
      <c r="AA15"/>
      <c r="AB15" s="56"/>
      <c r="AG15" s="642">
        <v>0</v>
      </c>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v>0</v>
      </c>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v>0</v>
      </c>
      <c r="AU17" s="44" t="s">
        <v>34</v>
      </c>
      <c r="AV17" s="53"/>
    </row>
    <row r="18" spans="2:48" ht="24.75" customHeight="1" thickBot="1">
      <c r="J18" s="56"/>
      <c r="K18" s="53"/>
      <c r="L18" s="664"/>
      <c r="M18" s="56"/>
      <c r="O18" s="660">
        <v>0</v>
      </c>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v>0</v>
      </c>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v>0</v>
      </c>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v>0</v>
      </c>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99.73</v>
      </c>
      <c r="G24" s="641"/>
      <c r="H24" s="201" t="s">
        <v>155</v>
      </c>
      <c r="J24" s="56"/>
      <c r="K24" s="53"/>
      <c r="L24" s="665"/>
      <c r="O24" s="642">
        <v>0</v>
      </c>
      <c r="P24" s="657"/>
      <c r="Q24" s="657"/>
      <c r="R24" s="657"/>
      <c r="S24" s="44" t="s">
        <v>34</v>
      </c>
      <c r="T24"/>
      <c r="U24"/>
      <c r="V24"/>
      <c r="W24"/>
      <c r="AB24" s="53"/>
      <c r="AC24" s="53"/>
      <c r="AD24"/>
      <c r="AE24"/>
      <c r="AF24"/>
      <c r="AG24"/>
      <c r="AH24" s="293"/>
      <c r="AI24"/>
      <c r="AJ24" s="53"/>
      <c r="AK24" s="131"/>
      <c r="AL24" s="53"/>
      <c r="AM24" s="53"/>
      <c r="AP24" s="56"/>
      <c r="AQ24" s="136"/>
      <c r="AR24" s="650">
        <f>+ROUND(AT16,2)+ROUND(Z28,2)</f>
        <v>0.3</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98.73</v>
      </c>
      <c r="P27" s="680"/>
      <c r="Q27" s="680"/>
      <c r="R27" s="680"/>
      <c r="S27" s="44" t="s">
        <v>38</v>
      </c>
      <c r="T27" s="65"/>
      <c r="U27" s="65"/>
      <c r="X27" s="63" t="s">
        <v>39</v>
      </c>
      <c r="Y27" s="66"/>
      <c r="AG27" s="53"/>
      <c r="AH27" s="53"/>
      <c r="AI27" s="53"/>
      <c r="AJ27" s="53"/>
      <c r="AK27" s="650">
        <f>+AG18+O27</f>
        <v>98.73</v>
      </c>
      <c r="AL27" s="651"/>
      <c r="AM27" s="651"/>
      <c r="AN27" s="651"/>
      <c r="AO27" s="52" t="s">
        <v>13</v>
      </c>
      <c r="AP27" s="295"/>
      <c r="AQ27" s="118"/>
      <c r="AR27" s="660">
        <v>57.91</v>
      </c>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0.3</v>
      </c>
      <c r="AA28" s="643"/>
      <c r="AB28" s="643"/>
      <c r="AC28" s="643"/>
      <c r="AD28" s="643"/>
      <c r="AE28" s="44" t="s">
        <v>13</v>
      </c>
      <c r="AG28" s="53"/>
      <c r="AH28" s="53"/>
      <c r="AM28" s="294"/>
      <c r="AP28" s="295"/>
      <c r="AQ28" s="118"/>
      <c r="AR28" s="453" t="str">
        <f>+IF(AR27=0,"",IF(AK27&lt;(AR24+AR27+AR31),"エラー !：⑩の内数である（⑫+⑬＋⑭）の量が⑩を超えています",""))</f>
        <v>エラー !：⑩の内数である（⑫+⑬＋⑭）の量が⑩を超えています</v>
      </c>
      <c r="AS28" s="452"/>
      <c r="AT28" s="452"/>
      <c r="AU28" s="452"/>
    </row>
    <row r="29" spans="2:48" ht="27" customHeight="1" thickTop="1" thickBot="1">
      <c r="B29" s="679" t="s">
        <v>163</v>
      </c>
      <c r="C29" s="662"/>
      <c r="D29" s="662"/>
      <c r="E29" s="649"/>
      <c r="F29" s="640">
        <v>99.73</v>
      </c>
      <c r="G29" s="641"/>
      <c r="H29" s="201" t="s">
        <v>155</v>
      </c>
      <c r="L29" s="653"/>
      <c r="O29" s="56"/>
      <c r="P29" s="134"/>
      <c r="Q29" s="51" t="s">
        <v>142</v>
      </c>
      <c r="R29" s="662" t="s">
        <v>33</v>
      </c>
      <c r="S29" s="684"/>
      <c r="T29" s="684"/>
      <c r="U29" s="685"/>
      <c r="V29" s="48"/>
      <c r="W29" s="67"/>
      <c r="X29" s="715" t="s">
        <v>227</v>
      </c>
      <c r="Y29" s="716"/>
      <c r="Z29" s="642">
        <v>98.43</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87.13</v>
      </c>
      <c r="G30" s="641"/>
      <c r="H30" s="201" t="s">
        <v>155</v>
      </c>
      <c r="L30" s="653"/>
      <c r="O30" s="56"/>
      <c r="Q30" s="655">
        <f>+ROUND(Z28,2)+ROUND(Z29,2)+ROUND(Z30,2)</f>
        <v>98.73</v>
      </c>
      <c r="R30" s="680"/>
      <c r="S30" s="680"/>
      <c r="T30" s="680"/>
      <c r="U30" s="44" t="s">
        <v>16</v>
      </c>
      <c r="X30" s="715" t="s">
        <v>145</v>
      </c>
      <c r="Y30" s="716"/>
      <c r="Z30" s="642">
        <v>0</v>
      </c>
      <c r="AA30" s="643"/>
      <c r="AB30" s="643"/>
      <c r="AC30" s="643"/>
      <c r="AD30" s="643"/>
      <c r="AE30" s="44" t="s">
        <v>13</v>
      </c>
      <c r="AK30" s="660">
        <v>88.01</v>
      </c>
      <c r="AL30" s="661"/>
      <c r="AM30" s="661"/>
      <c r="AN30" s="661"/>
      <c r="AO30" s="52" t="s">
        <v>13</v>
      </c>
      <c r="AR30" s="744"/>
      <c r="AS30" s="741"/>
      <c r="AT30" s="741"/>
      <c r="AU30" s="742"/>
    </row>
    <row r="31" spans="2:48" ht="27" customHeight="1" thickTop="1" thickBot="1">
      <c r="B31" s="679" t="s">
        <v>165</v>
      </c>
      <c r="C31" s="662"/>
      <c r="D31" s="662"/>
      <c r="E31" s="649"/>
      <c r="F31" s="640">
        <v>0.31</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v>41.51</v>
      </c>
      <c r="AS31" s="738"/>
      <c r="AT31" s="738"/>
      <c r="AU31" s="151" t="s">
        <v>13</v>
      </c>
    </row>
    <row r="32" spans="2:48" ht="27" customHeight="1" thickTop="1" thickBot="1">
      <c r="B32" s="679" t="s">
        <v>374</v>
      </c>
      <c r="C32" s="662"/>
      <c r="D32" s="662"/>
      <c r="E32" s="649"/>
      <c r="F32" s="640">
        <v>57.91</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エラー !：⑩の内数である（⑫+⑬＋⑭）の量が⑩を超えています</v>
      </c>
      <c r="AS32" s="451"/>
      <c r="AT32" s="451"/>
      <c r="AU32" s="451"/>
    </row>
    <row r="33" spans="2:61" ht="27" customHeight="1" thickBot="1">
      <c r="B33" s="681" t="s">
        <v>375</v>
      </c>
      <c r="C33" s="682"/>
      <c r="D33" s="682"/>
      <c r="E33" s="683"/>
      <c r="F33" s="686">
        <v>41.51</v>
      </c>
      <c r="G33" s="687"/>
      <c r="H33" s="202" t="s">
        <v>155</v>
      </c>
      <c r="L33" s="654"/>
      <c r="Q33" s="642">
        <v>0</v>
      </c>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医療法人横浜未来ヘルスケアシステム　戸塚共立第１病院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2025-08-04T04:26:58Z</dcterms:created>
  <dcterms:modified xsi:type="dcterms:W3CDTF">2025-08-04T04:26:59Z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