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7EEA0C46-2E56-49D1-A53F-AA4653E04133}" xr6:coauthVersionLast="47" xr6:coauthVersionMax="47" xr10:uidLastSave="{00000000-0000-0000-0000-000000000000}"/>
  <bookViews>
    <workbookView xWindow="-120" yWindow="-120" windowWidth="20730" windowHeight="11040" tabRatio="808" firstSheet="10" activeTab="1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6" i="94"/>
  <c r="W35" i="94"/>
  <c r="W34" i="94"/>
  <c r="W33" i="94"/>
  <c r="W30" i="94"/>
  <c r="W29" i="94"/>
  <c r="W28" i="94"/>
  <c r="W25" i="94"/>
  <c r="W24" i="94"/>
  <c r="W23" i="94"/>
  <c r="W22" i="94"/>
  <c r="W21" i="94"/>
  <c r="W20" i="94"/>
  <c r="C37" i="99"/>
  <c r="C36" i="99"/>
  <c r="C35" i="99"/>
  <c r="C34" i="99"/>
  <c r="H33" i="99"/>
  <c r="H32" i="99"/>
  <c r="AL31" i="99"/>
  <c r="W52" i="94" s="1"/>
  <c r="R30" i="99"/>
  <c r="P27" i="99" s="1"/>
  <c r="F12" i="99" s="1"/>
  <c r="H24" i="99" s="1"/>
  <c r="H30" i="99"/>
  <c r="H28" i="99"/>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J34" i="94"/>
  <c r="K34" i="94"/>
  <c r="L34" i="94"/>
  <c r="M34" i="94"/>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K41" i="94"/>
  <c r="L41" i="94"/>
  <c r="O41" i="94"/>
  <c r="R41" i="94"/>
  <c r="Y18" i="77"/>
  <c r="P16" i="77" s="1"/>
  <c r="K50" i="94" s="1"/>
  <c r="I38" i="94" l="1"/>
  <c r="I37" i="94" s="1"/>
  <c r="I32" i="94"/>
  <c r="I31" i="94" s="1"/>
  <c r="U45" i="94"/>
  <c r="W38" i="94"/>
  <c r="W37" i="94" s="1"/>
  <c r="W19" i="94" s="1"/>
  <c r="X34" i="94"/>
  <c r="J38" i="94"/>
  <c r="J37" i="94" s="1"/>
  <c r="J19" i="94" s="1"/>
  <c r="J14" i="94" s="1"/>
  <c r="P16" i="82"/>
  <c r="U50" i="94" s="1"/>
  <c r="R45" i="94"/>
  <c r="Q18" i="94"/>
  <c r="Q17" i="94"/>
  <c r="Q16" i="94"/>
  <c r="Q15" i="94"/>
  <c r="Q14" i="94"/>
  <c r="Q13" i="94"/>
  <c r="Q12" i="94"/>
  <c r="Q11" i="94"/>
  <c r="Q10" i="94"/>
  <c r="Q9" i="94"/>
  <c r="Q55" i="94" s="1"/>
  <c r="J18" i="94"/>
  <c r="J17" i="94"/>
  <c r="J15" i="94"/>
  <c r="J9" i="94"/>
  <c r="M45" i="94"/>
  <c r="J45" i="94"/>
  <c r="H31" i="89"/>
  <c r="I19" i="94"/>
  <c r="V45" i="94"/>
  <c r="H31" i="78"/>
  <c r="H45" i="94"/>
  <c r="Q32" i="94"/>
  <c r="Q31" i="94" s="1"/>
  <c r="Q26" i="94" s="1"/>
  <c r="Q27" i="94" s="1"/>
  <c r="H32" i="94"/>
  <c r="H31" i="94" s="1"/>
  <c r="H26" i="94" s="1"/>
  <c r="H27" i="94" s="1"/>
  <c r="N32" i="94"/>
  <c r="N31" i="94" s="1"/>
  <c r="N38" i="94"/>
  <c r="N37" i="94" s="1"/>
  <c r="N19" i="94" s="1"/>
  <c r="H31" i="84"/>
  <c r="H31" i="77"/>
  <c r="O38" i="94"/>
  <c r="O37" i="94" s="1"/>
  <c r="O19" i="94" s="1"/>
  <c r="H38" i="94"/>
  <c r="H37" i="94" s="1"/>
  <c r="H19"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K19"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AS28" i="76" l="1"/>
  <c r="J53" i="94" s="1"/>
  <c r="AS32" i="76"/>
  <c r="J54" i="94" s="1"/>
  <c r="AL31" i="76"/>
  <c r="J52" i="94" s="1"/>
  <c r="J55" i="94"/>
  <c r="J10" i="94"/>
  <c r="J12" i="94"/>
  <c r="J16" i="94"/>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indexed="81"/>
            <rFont val="ＭＳ Ｐゴシック"/>
            <family val="3"/>
            <charset val="128"/>
          </rPr>
          <t xml:space="preserve">産業分類をメニューから選んでください。
</t>
        </r>
      </text>
    </comment>
    <comment ref="L52" authorId="0" shapeId="0" xr:uid="{00000000-0006-0000-0000-00000600000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00000000-0006-0000-0000-000011000000}">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00000000-0006-0000-01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00000000-0006-0000-01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00000000-0006-0000-01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00000000-0006-0000-02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0000000-0006-0000-02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00000000-0006-0000-02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00000000-0006-0000-02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00000000-0006-0000-03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00000000-0006-0000-03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00000000-0006-0000-03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00000000-0006-0000-03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00000000-0006-0000-04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00000000-0006-0000-04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00000000-0006-0000-04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00000000-0006-0000-04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00000000-0006-0000-05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00000000-0006-0000-05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00000000-0006-0000-05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00000000-0006-0000-05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6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00000000-0006-0000-06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00000000-0006-0000-06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00000000-0006-0000-06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00000000-0006-0000-06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00000000-0006-0000-07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00000000-0006-0000-07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00000000-0006-0000-07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00000000-0006-0000-07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00000000-0006-0000-08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00000000-0006-0000-08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00000000-0006-0000-08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00000000-0006-0000-08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00000000-0006-0000-09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00000000-0006-0000-09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00000000-0006-0000-09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00000000-0006-0000-09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00000000-0006-0000-0A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00000000-0006-0000-0A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00000000-0006-0000-0A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00000000-0006-0000-0A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00000000-0006-0000-0B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00000000-0006-0000-0B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00000000-0006-0000-0B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00000000-0006-0000-0B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00000000-0006-0000-0C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00000000-0006-0000-0C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00000000-0006-0000-0C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00000000-0006-0000-0C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00000000-0006-0000-0D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00000000-0006-0000-0D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0000000-0006-0000-0D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00000000-0006-0000-0D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00000000-0006-0000-0E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0000000-0006-0000-0E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00000000-0006-0000-0E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00000000-0006-0000-0E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00000000-0006-0000-0F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0000000-0006-0000-0F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0000000-0006-0000-0F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000000-0006-0000-0F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00000000-0006-0000-10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00000000-0006-0000-10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00000000-0006-0000-10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00000000-0006-0000-10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0000000-0006-0000-1100-00001B000000}">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00000000-0006-0000-1100-00001D00000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00000000-0006-0000-1100-00002800000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00000000-0006-0000-1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<sst xmlns="http://schemas.openxmlformats.org/spreadsheetml/2006/main" count="2831" uniqueCount="434">
  <si>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</si>
  <si>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</si>
  <si>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</si>
  <si>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</si>
  <si>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</si>
  <si>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</si>
  <si>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</si>
  <si>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</si>
  <si>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</si>
  <si>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</si>
  <si>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</si>
  <si>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</si>
  <si>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</si>
  <si>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</si>
  <si>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</si>
  <si>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</si>
  <si>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</si>
  <si>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</si>
  <si>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</si>
  <si>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</si>
  <si>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</si>
  <si>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</si>
  <si>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</si>
  <si>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</si>
  <si>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</si>
  <si>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</si>
  <si>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</si>
  <si>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</si>
  <si>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</si>
  <si>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</si>
  <si>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</si>
  <si>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</si>
  <si>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</si>
  <si>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</si>
  <si>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</si>
  <si>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</si>
  <si>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</si>
  <si>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</si>
  <si>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</si>
  <si>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</si>
  <si>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</si>
  <si>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</si>
  <si>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</si>
  <si>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</si>
  <si>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</si>
  <si>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</si>
  <si>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</si>
  <si>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</si>
  <si>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</si>
  <si>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</si>
  <si>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</si>
  <si>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</si>
  <si>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</si>
  <si>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</si>
  <si>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</si>
  <si>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</si>
  <si>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</si>
  <si>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</si>
  <si>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</si>
  <si>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</si>
  <si>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</si>
  <si>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</si>
  <si>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</si>
  <si>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</si>
  <si>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</si>
  <si>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</si>
  <si>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</si>
  <si>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</si>
  <si>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</si>
  <si>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</si>
  <si>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</si>
  <si>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</si>
  <si>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</si>
  <si>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</si>
  <si>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</si>
  <si>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</si>
  <si>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</si>
  <si>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</si>
  <si>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</si>
  <si>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</si>
  <si>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</si>
  <si>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</si>
  <si>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</si>
  <si>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</si>
  <si>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</si>
  <si>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</si>
  <si>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</si>
  <si>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</si>
  <si>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</si>
  <si>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</si>
  <si>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</si>
  <si>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</si>
  <si>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</si>
  <si>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</si>
  <si>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</si>
  <si>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</si>
  <si>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</si>
  <si>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</si>
  <si>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</si>
  <si>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</si>
  <si>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</si>
  <si>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</si>
  <si>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</si>
  <si>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</si>
  <si>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</si>
  <si>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</si>
  <si>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</si>
  <si>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</si>
  <si>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</si>
  <si>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</si>
  <si>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</si>
  <si>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</si>
  <si>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</si>
  <si>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</si>
  <si>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</si>
  <si>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</si>
  <si>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</si>
  <si>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</si>
  <si>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</si>
  <si>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</si>
  <si>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</si>
  <si>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</si>
  <si>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</si>
  <si>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</si>
  <si>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</si>
  <si>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</si>
  <si>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</si>
  <si>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</si>
  <si>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</si>
  <si>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</si>
  <si>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</si>
  <si>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</si>
  <si>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</si>
  <si>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</si>
  <si>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</si>
  <si>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</si>
  <si>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</si>
  <si>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</si>
  <si>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</si>
  <si>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</si>
  <si>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</si>
  <si>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</si>
  <si>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</si>
  <si>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</si>
  <si>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</si>
  <si>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</si>
  <si>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</si>
  <si>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</si>
  <si>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</si>
  <si>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</si>
  <si>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</si>
  <si>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</si>
  <si>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</si>
  <si>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</si>
  <si>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</si>
  <si>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</si>
  <si>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</si>
  <si>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</si>
  <si>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</si>
  <si>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</si>
  <si>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</si>
  <si>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</si>
  <si>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</si>
  <si>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</si>
  <si>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</si>
  <si>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</si>
  <si>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</si>
  <si>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</si>
  <si>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</si>
  <si>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</si>
  <si>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</si>
  <si>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</si>
  <si>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</si>
  <si>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</si>
  <si>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</si>
  <si>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</si>
  <si>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</si>
  <si>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</si>
  <si>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</si>
  <si>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</si>
  <si>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</si>
  <si>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</si>
  <si>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</si>
  <si>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</si>
  <si>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</si>
  <si>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</si>
  <si>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</si>
  <si>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</si>
  <si>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</si>
  <si>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</si>
  <si>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</si>
  <si>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</si>
  <si>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</si>
  <si>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</si>
  <si>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</si>
  <si>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</si>
  <si>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</si>
  <si>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</si>
  <si>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</si>
  <si>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</si>
  <si>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</si>
  <si>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</si>
  <si>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</si>
  <si>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</si>
  <si>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</si>
  <si>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</si>
  <si>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</si>
  <si>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</si>
  <si>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</si>
  <si>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</si>
  <si>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</si>
  <si>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</si>
  <si>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</si>
  <si>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</si>
  <si>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</si>
  <si>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</si>
  <si>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</si>
  <si>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</si>
  <si>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</si>
  <si>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</si>
  <si>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</si>
  <si>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</si>
  <si>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</si>
  <si>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</si>
  <si>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</si>
  <si>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</si>
  <si>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</si>
  <si>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</si>
  <si>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</si>
  <si>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</si>
  <si>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</si>
  <si>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</si>
  <si>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</si>
  <si>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</si>
  <si>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</si>
  <si>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</si>
  <si>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</si>
  <si>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</si>
  <si>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</si>
  <si>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</si>
  <si>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</si>
  <si>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</si>
  <si>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</si>
  <si>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</si>
  <si>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</si>
  <si>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</si>
  <si>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</si>
  <si>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</si>
  <si>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</si>
  <si>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</si>
  <si>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</si>
  <si>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</si>
  <si>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</si>
  <si>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</si>
  <si>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</si>
  <si>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</si>
  <si>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</si>
  <si>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</si>
  <si>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</si>
  <si>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</si>
  <si>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</si>
  <si>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</si>
  <si>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</si>
  <si>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</si>
  <si>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</si>
  <si>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</si>
  <si>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</si>
  <si>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</si>
  <si>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</si>
  <si>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</si>
  <si>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</si>
  <si>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</si>
  <si>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</si>
  <si>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</si>
  <si>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</si>
  <si>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</si>
  <si>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</si>
  <si>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</si>
  <si>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</si>
  <si>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</si>
  <si>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</si>
  <si>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</si>
  <si>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</si>
  <si>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</si>
  <si>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</si>
  <si>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</si>
  <si>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</si>
  <si>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</si>
  <si>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</si>
  <si>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</si>
  <si>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</si>
  <si>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</si>
  <si>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</si>
  <si>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</si>
  <si>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</si>
  <si>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</si>
  <si>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</si>
  <si>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</si>
  <si>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</si>
  <si>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</si>
  <si>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</si>
  <si>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</si>
  <si>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</si>
  <si>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</si>
  <si>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</si>
  <si>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</si>
  <si>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</si>
  <si>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</si>
  <si>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</si>
  <si>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</si>
  <si>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</si>
  <si>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</si>
  <si>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</si>
  <si>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</si>
  <si>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</si>
  <si>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</si>
  <si>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</si>
  <si>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</si>
  <si>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</si>
  <si>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</si>
  <si>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</si>
  <si>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</si>
  <si>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</si>
  <si>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</si>
  <si>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</si>
  <si>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</si>
  <si>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</si>
  <si>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</si>
  <si>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</si>
  <si>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</si>
  <si>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</si>
  <si>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</si>
  <si>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</si>
  <si>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</si>
  <si>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</si>
  <si>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</si>
  <si>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</si>
  <si>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</si>
  <si>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</si>
  <si>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</si>
  <si>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</si>
  <si>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</si>
  <si>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</si>
  <si>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</si>
  <si>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</si>
  <si>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</si>
  <si>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</si>
  <si>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</si>
  <si>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</si>
  <si>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</si>
  <si>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</si>
  <si>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</si>
  <si>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</si>
  <si>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</si>
  <si>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</si>
  <si>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</si>
  <si>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</si>
  <si>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</si>
  <si>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</si>
  <si>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</si>
  <si>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</si>
  <si>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</si>
  <si>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</si>
  <si>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</si>
  <si>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</si>
  <si>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</si>
  <si>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</si>
  <si>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</si>
  <si>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</si>
  <si>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</si>
  <si>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</si>
  <si>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</si>
  <si>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</si>
  <si>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</si>
  <si>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</si>
  <si>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</si>
  <si>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</si>
  <si>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</si>
  <si>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</si>
  <si>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</si>
  <si>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</si>
  <si>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</si>
  <si>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</si>
  <si>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</si>
  <si>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</si>
  <si>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</si>
  <si>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</si>
  <si>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</si>
  <si>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</si>
  <si>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</si>
  <si>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</si>
  <si>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</si>
  <si>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</si>
  <si>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</si>
  <si>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</si>
  <si>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</si>
  <si>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</si>
  <si>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</si>
  <si>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</si>
  <si>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</si>
  <si>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</si>
  <si>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</si>
  <si>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</si>
  <si>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</si>
  <si>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</si>
  <si>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</si>
  <si>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</si>
  <si>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</si>
  <si>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</si>
  <si>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</si>
  <si>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</si>
  <si>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</si>
  <si>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</si>
  <si>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</si>
  <si>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</si>
  <si>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</si>
  <si>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</si>
  <si>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</si>
  <si>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</si>
  <si>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</si>
  <si>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</si>
  <si>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</si>
  <si>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</si>
  <si>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</si>
  <si>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</si>
  <si>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医療法人横浜未来ヘルスケアシステム　戸塚共立第１病院</t>
    <rPh sb="0" eb="8">
      <t>イリョウホウジンヨコハマミライ</t>
    </rPh>
    <rPh sb="18" eb="20">
      <t>トツカ</t>
    </rPh>
    <rPh sb="20" eb="22">
      <t>キョウリツ</t>
    </rPh>
    <rPh sb="22" eb="23">
      <t>ダイ</t>
    </rPh>
    <rPh sb="24" eb="26">
      <t>ビョウイン</t>
    </rPh>
    <phoneticPr fontId="3"/>
  </si>
  <si>
    <t xml:space="preserve">
'電子マニフェストを継続して使用し、廃棄物の処理工程の把握に努める。</t>
    <phoneticPr fontId="3"/>
  </si>
  <si>
    <t>令和    8年    6月    4日</t>
    <phoneticPr fontId="3"/>
  </si>
  <si>
    <t>神奈川県横浜市戸塚区戸塚町116</t>
    <rPh sb="0" eb="4">
      <t>カナガワケン</t>
    </rPh>
    <rPh sb="4" eb="7">
      <t>ヨコハマシ</t>
    </rPh>
    <rPh sb="7" eb="10">
      <t>トツカク</t>
    </rPh>
    <rPh sb="10" eb="13">
      <t>トツカチョウ</t>
    </rPh>
    <phoneticPr fontId="3"/>
  </si>
  <si>
    <t>医療法人横浜未来ヘルスケアシステム　戸塚共立第１病院
理事長　横川　秀男</t>
    <rPh sb="0" eb="8">
      <t>イリョウホウジンヨコハマミライ</t>
    </rPh>
    <rPh sb="18" eb="23">
      <t>トツカキョウリツダイ</t>
    </rPh>
    <rPh sb="24" eb="26">
      <t>ビョウイン</t>
    </rPh>
    <rPh sb="27" eb="30">
      <t>リジチョウ</t>
    </rPh>
    <rPh sb="31" eb="33">
      <t>ヨコカワ</t>
    </rPh>
    <rPh sb="34" eb="36">
      <t>ヒデオ</t>
    </rPh>
    <phoneticPr fontId="3"/>
  </si>
  <si>
    <t>045-864-2501</t>
    <phoneticPr fontId="3"/>
  </si>
  <si>
    <t>神奈川県横浜市戸塚区戸塚町116</t>
    <rPh sb="0" eb="13">
      <t>カナガワケンヨコハマシトツカクトツカチョウ</t>
    </rPh>
    <phoneticPr fontId="3"/>
  </si>
  <si>
    <t>医療業</t>
    <rPh sb="0" eb="3">
      <t>イリョウギョウ</t>
    </rPh>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</si>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</sst>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view="pageBreakPreview" topLeftCell="A41" zoomScaleNormal="100" zoomScaleSheetLayoutView="100" workbookViewId="0">
      <selection activeCell="N28" sqref="N28"/>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5">
      <c r="C19" s="15" t="s">
        <v>3</v>
      </c>
      <c r="Q19" s="15"/>
      <c r="R19" s="15"/>
      <c r="S19" s="86"/>
    </row>
    <row r="20" spans="1:25" ht="13.5">
      <c r="C20" s="398"/>
      <c r="D20" s="399"/>
      <c r="E20" s="15" t="s">
        <v>49</v>
      </c>
      <c r="Q20" s="15"/>
      <c r="R20" s="86"/>
      <c r="S20" s="86"/>
    </row>
    <row r="21" spans="1:25" ht="13.5">
      <c r="C21" s="400" t="s">
        <v>330</v>
      </c>
      <c r="D21" s="401"/>
      <c r="E21" s="15" t="s">
        <v>314</v>
      </c>
      <c r="Q21" s="15"/>
      <c r="R21" s="86"/>
      <c r="S21" s="86"/>
    </row>
    <row r="22" spans="1:25" ht="13.5">
      <c r="C22" s="402" t="s">
        <v>331</v>
      </c>
      <c r="D22" s="402"/>
      <c r="E22" s="15" t="s">
        <v>1</v>
      </c>
      <c r="Q22" s="15"/>
      <c r="R22" s="86"/>
      <c r="S22" s="86"/>
    </row>
    <row r="23" spans="1:25" ht="13.5">
      <c r="C23" s="403" t="s">
        <v>332</v>
      </c>
      <c r="D23" s="404"/>
      <c r="E23" s="15" t="s">
        <v>46</v>
      </c>
      <c r="Q23" s="15"/>
      <c r="R23" s="15"/>
      <c r="S23" s="86"/>
    </row>
    <row r="24" spans="1:25" ht="13.5">
      <c r="C24" s="395" t="s">
        <v>333</v>
      </c>
      <c r="D24" s="395"/>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424" t="s">
        <v>296</v>
      </c>
      <c r="N27" s="93" t="s">
        <v>87</v>
      </c>
      <c r="O27" s="94" t="s">
        <v>88</v>
      </c>
      <c r="Q27" s="15"/>
      <c r="R27" s="15"/>
      <c r="S27" s="86"/>
    </row>
    <row r="28" spans="1:25" ht="20.100000000000001" customHeight="1" thickBot="1">
      <c r="A28" s="17">
        <f>+R91</f>
        <v>0</v>
      </c>
      <c r="C28" s="16" t="s">
        <v>285</v>
      </c>
      <c r="M28" s="425"/>
      <c r="N28" s="219" t="s">
        <v>433</v>
      </c>
      <c r="O28" s="220" t="s">
        <v>130</v>
      </c>
      <c r="Q28" s="15"/>
      <c r="R28" s="15"/>
      <c r="S28" s="253"/>
    </row>
    <row r="29" spans="1:25" ht="13.5">
      <c r="C29" s="501" t="s">
        <v>380</v>
      </c>
      <c r="D29" s="502"/>
      <c r="E29" s="502"/>
      <c r="F29" s="502"/>
      <c r="G29" s="502"/>
      <c r="H29" s="502"/>
      <c r="I29" s="502"/>
      <c r="J29" s="502"/>
      <c r="K29" s="502"/>
      <c r="L29" s="502"/>
      <c r="M29" s="502"/>
      <c r="N29" s="502"/>
      <c r="O29" s="50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5" customHeight="1">
      <c r="C33" s="76"/>
      <c r="O33" s="77"/>
      <c r="Q33" s="15"/>
      <c r="R33" s="15"/>
      <c r="S33" s="15"/>
    </row>
    <row r="34" spans="1:19" ht="14.25">
      <c r="C34" s="76"/>
      <c r="L34" s="460" t="s">
        <v>427</v>
      </c>
      <c r="M34" s="461"/>
      <c r="N34" s="461"/>
      <c r="O34" s="462"/>
      <c r="Q34" s="15"/>
      <c r="R34" s="15"/>
      <c r="S34" s="15"/>
    </row>
    <row r="35" spans="1:19" ht="13.5">
      <c r="C35" s="76"/>
      <c r="O35" s="78"/>
      <c r="Q35" s="15"/>
      <c r="R35" s="15"/>
      <c r="S35" s="15"/>
    </row>
    <row r="36" spans="1:19" ht="13.5">
      <c r="C36" s="480" t="s">
        <v>41</v>
      </c>
      <c r="D36" s="481"/>
      <c r="E36" s="481"/>
      <c r="F36" s="481"/>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51" t="s">
        <v>428</v>
      </c>
      <c r="K39" s="451"/>
      <c r="L39" s="452"/>
      <c r="M39" s="452"/>
      <c r="N39" s="452"/>
      <c r="O39" s="453"/>
      <c r="Q39" s="15"/>
      <c r="R39" s="15"/>
    </row>
    <row r="40" spans="1:19" ht="26.25" customHeight="1">
      <c r="C40" s="76"/>
      <c r="H40" s="18" t="s">
        <v>7</v>
      </c>
      <c r="I40" s="18"/>
      <c r="J40" s="451" t="s">
        <v>429</v>
      </c>
      <c r="K40" s="451"/>
      <c r="L40" s="452"/>
      <c r="M40" s="452"/>
      <c r="N40" s="452"/>
      <c r="O40" s="453"/>
    </row>
    <row r="41" spans="1:19">
      <c r="C41" s="76"/>
      <c r="J41" s="16" t="s">
        <v>8</v>
      </c>
      <c r="O41" s="77"/>
    </row>
    <row r="42" spans="1:19">
      <c r="C42" s="76"/>
      <c r="J42" s="19" t="s">
        <v>9</v>
      </c>
      <c r="K42" s="19"/>
      <c r="L42" s="497" t="s">
        <v>430</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425</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v>2678</v>
      </c>
      <c r="N48" s="467"/>
      <c r="O48" s="468"/>
    </row>
    <row r="49" spans="3:21" ht="18.75" customHeight="1">
      <c r="C49" s="418" t="s">
        <v>11</v>
      </c>
      <c r="D49" s="446"/>
      <c r="E49" s="447"/>
      <c r="F49" s="476" t="s">
        <v>431</v>
      </c>
      <c r="G49" s="477"/>
      <c r="H49" s="477"/>
      <c r="I49" s="477"/>
      <c r="J49" s="477"/>
      <c r="K49" s="477"/>
      <c r="L49" s="115" t="s">
        <v>134</v>
      </c>
      <c r="M49" s="367"/>
      <c r="N49" s="469" t="s">
        <v>430</v>
      </c>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127</v>
      </c>
      <c r="G52" s="483"/>
      <c r="H52" s="483"/>
      <c r="I52" s="483"/>
      <c r="J52" s="25" t="s">
        <v>47</v>
      </c>
      <c r="K52" s="25"/>
      <c r="L52" s="484" t="s">
        <v>432</v>
      </c>
      <c r="M52" s="484"/>
      <c r="N52" s="485"/>
      <c r="O52" s="486"/>
      <c r="Q52" s="21"/>
    </row>
    <row r="53" spans="3:21" ht="19.5" customHeight="1">
      <c r="C53" s="288"/>
      <c r="D53" s="299" t="s">
        <v>19</v>
      </c>
      <c r="E53" s="300" t="s">
        <v>339</v>
      </c>
      <c r="F53" s="487" t="s">
        <v>340</v>
      </c>
      <c r="G53" s="488"/>
      <c r="H53" s="489"/>
      <c r="I53" s="487" t="s">
        <v>341</v>
      </c>
      <c r="J53" s="490"/>
      <c r="K53" s="491"/>
      <c r="L53" s="492"/>
      <c r="M53" s="493"/>
      <c r="N53" s="370" t="s">
        <v>342</v>
      </c>
      <c r="O53" s="357"/>
      <c r="Q53" s="21"/>
    </row>
    <row r="54" spans="3:21" ht="19.5" customHeight="1">
      <c r="C54" s="288"/>
      <c r="D54" s="287"/>
      <c r="E54" s="302"/>
      <c r="F54" s="487" t="s">
        <v>343</v>
      </c>
      <c r="G54" s="488"/>
      <c r="H54" s="489"/>
      <c r="I54" s="519" t="s">
        <v>344</v>
      </c>
      <c r="J54" s="490"/>
      <c r="K54" s="490"/>
      <c r="L54" s="492"/>
      <c r="M54" s="493"/>
      <c r="N54" s="370" t="s">
        <v>342</v>
      </c>
      <c r="O54" s="357"/>
      <c r="Q54" s="21"/>
    </row>
    <row r="55" spans="3:21" ht="19.5" customHeight="1">
      <c r="C55" s="288"/>
      <c r="D55" s="520" t="s">
        <v>345</v>
      </c>
      <c r="E55" s="521"/>
      <c r="F55" s="487" t="s">
        <v>346</v>
      </c>
      <c r="G55" s="488"/>
      <c r="H55" s="489"/>
      <c r="I55" s="519" t="s">
        <v>347</v>
      </c>
      <c r="J55" s="490"/>
      <c r="K55" s="490"/>
      <c r="L55" s="492">
        <v>148</v>
      </c>
      <c r="M55" s="493"/>
      <c r="N55" s="370" t="s">
        <v>348</v>
      </c>
      <c r="O55" s="357"/>
      <c r="Q55" s="21"/>
    </row>
    <row r="56" spans="3:21" ht="19.5" customHeight="1">
      <c r="C56" s="288"/>
      <c r="D56" s="520"/>
      <c r="E56" s="521"/>
      <c r="F56" s="487" t="s">
        <v>349</v>
      </c>
      <c r="G56" s="488"/>
      <c r="H56" s="489"/>
      <c r="I56" s="519" t="s">
        <v>350</v>
      </c>
      <c r="J56" s="490"/>
      <c r="K56" s="490"/>
      <c r="L56" s="492"/>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v>460</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98.73</v>
      </c>
      <c r="I63" s="216" t="s">
        <v>4</v>
      </c>
      <c r="J63" s="440" t="s">
        <v>228</v>
      </c>
      <c r="K63" s="441"/>
      <c r="L63" s="442"/>
      <c r="M63" s="438">
        <f>+別紙!X14</f>
        <v>98.73</v>
      </c>
      <c r="N63" s="439"/>
      <c r="O63" s="371" t="s">
        <v>4</v>
      </c>
      <c r="P63" s="151"/>
      <c r="Q63" s="116"/>
      <c r="R63" s="116"/>
      <c r="S63" s="116"/>
      <c r="T63" s="116"/>
      <c r="U63" s="116"/>
    </row>
    <row r="64" spans="3:21" ht="37.5" customHeight="1">
      <c r="C64" s="437"/>
      <c r="D64" s="405" t="s">
        <v>289</v>
      </c>
      <c r="E64" s="406"/>
      <c r="F64" s="406"/>
      <c r="G64" s="407"/>
      <c r="H64" s="356" t="str">
        <f>+別紙!X10</f>
        <v>0</v>
      </c>
      <c r="I64" s="216" t="s">
        <v>4</v>
      </c>
      <c r="J64" s="440" t="s">
        <v>229</v>
      </c>
      <c r="K64" s="441"/>
      <c r="L64" s="442"/>
      <c r="M64" s="438">
        <f>+別紙!X15</f>
        <v>88.01</v>
      </c>
      <c r="N64" s="439"/>
      <c r="O64" s="26" t="s">
        <v>4</v>
      </c>
      <c r="P64" s="508"/>
      <c r="Q64" s="509"/>
      <c r="R64" s="509"/>
      <c r="S64" s="509"/>
    </row>
    <row r="65" spans="1:19" ht="37.5" customHeight="1">
      <c r="C65" s="437"/>
      <c r="D65" s="405" t="s">
        <v>290</v>
      </c>
      <c r="E65" s="406"/>
      <c r="F65" s="406"/>
      <c r="G65" s="407"/>
      <c r="H65" s="356" t="str">
        <f>+別紙!X11</f>
        <v>0</v>
      </c>
      <c r="I65" s="216" t="s">
        <v>4</v>
      </c>
      <c r="J65" s="405" t="s">
        <v>230</v>
      </c>
      <c r="K65" s="406"/>
      <c r="L65" s="407"/>
      <c r="M65" s="408">
        <f>+別紙!X16</f>
        <v>0.3</v>
      </c>
      <c r="N65" s="409"/>
      <c r="O65" s="256" t="s">
        <v>4</v>
      </c>
      <c r="P65" s="149"/>
      <c r="Q65" s="150"/>
      <c r="R65" s="150"/>
      <c r="S65" s="150"/>
    </row>
    <row r="66" spans="1:19" ht="37.5" customHeight="1">
      <c r="C66" s="372"/>
      <c r="D66" s="405" t="s">
        <v>291</v>
      </c>
      <c r="E66" s="406"/>
      <c r="F66" s="406"/>
      <c r="G66" s="407"/>
      <c r="H66" s="356" t="str">
        <f>+別紙!X12</f>
        <v>0</v>
      </c>
      <c r="I66" s="216" t="s">
        <v>4</v>
      </c>
      <c r="J66" s="405" t="s">
        <v>407</v>
      </c>
      <c r="K66" s="406"/>
      <c r="L66" s="407"/>
      <c r="M66" s="408">
        <f>+別紙!X17</f>
        <v>57.91</v>
      </c>
      <c r="N66" s="409"/>
      <c r="O66" s="256" t="s">
        <v>4</v>
      </c>
      <c r="P66" s="149"/>
      <c r="Q66" s="150"/>
      <c r="R66" s="150"/>
      <c r="S66" s="150"/>
    </row>
    <row r="67" spans="1:19" ht="37.5" customHeight="1">
      <c r="C67" s="373"/>
      <c r="D67" s="405" t="s">
        <v>292</v>
      </c>
      <c r="E67" s="406"/>
      <c r="F67" s="406"/>
      <c r="G67" s="407"/>
      <c r="H67" s="356" t="str">
        <f>+別紙!X13</f>
        <v>0</v>
      </c>
      <c r="I67" s="216" t="s">
        <v>4</v>
      </c>
      <c r="J67" s="405" t="s">
        <v>403</v>
      </c>
      <c r="K67" s="406"/>
      <c r="L67" s="407"/>
      <c r="M67" s="517">
        <f>+別紙!X18</f>
        <v>41.51</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97.55</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t="s">
        <v>426</v>
      </c>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15"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15" customHeight="1">
      <c r="C82" s="169">
        <v>3</v>
      </c>
      <c r="D82" s="426" t="s">
        <v>418</v>
      </c>
      <c r="E82" s="426"/>
      <c r="F82" s="426"/>
      <c r="G82" s="426"/>
      <c r="H82" s="426"/>
      <c r="I82" s="426"/>
      <c r="J82" s="426"/>
      <c r="K82" s="426"/>
      <c r="L82" s="426"/>
      <c r="M82" s="426"/>
      <c r="N82" s="426"/>
      <c r="O82" s="427"/>
    </row>
    <row r="83" spans="3:28" s="16" customFormat="1" ht="28.1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1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1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1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1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xr:uid="{00000000-0002-0000-0000-000000000000}">
      <formula1>$Q$85:$Q$89</formula1>
    </dataValidation>
    <dataValidation type="list" allowBlank="1" showInputMessage="1" showErrorMessage="1" sqref="N28:O28" xr:uid="{00000000-0002-0000-0000-000001000000}">
      <formula1>$Q$149:$Q$150</formula1>
    </dataValidation>
    <dataValidation type="list" allowBlank="1" showInputMessage="1" showErrorMessage="1" sqref="F52:I52" xr:uid="{00000000-0002-0000-0000-000002000000}">
      <formula1>$Q$104:$Q$146</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1"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0</v>
      </c>
      <c r="G12" s="548"/>
      <c r="H12" s="548"/>
      <c r="I12" s="222" t="s">
        <v>189</v>
      </c>
      <c r="J12" s="51"/>
      <c r="K12" s="52"/>
      <c r="L12" s="51"/>
      <c r="M12" s="582"/>
      <c r="N12" s="53"/>
      <c r="P12" s="543"/>
      <c r="Q12" s="598"/>
      <c r="R12" s="598"/>
      <c r="S12" s="598"/>
      <c r="T12" s="50" t="s">
        <v>22</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c r="G15" s="560"/>
      <c r="H15" s="560"/>
      <c r="I15" s="42" t="s">
        <v>189</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1"/>
    </row>
    <row r="18" spans="2:49" ht="27" customHeight="1" thickBot="1">
      <c r="K18" s="54"/>
      <c r="L18" s="51"/>
      <c r="M18" s="582"/>
      <c r="N18" s="54"/>
      <c r="P18" s="543"/>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34</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1"/>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3000000}">
      <formula1>0</formula1>
      <formula2>0</formula2>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23" zoomScaleNormal="100" workbookViewId="0">
      <selection activeCell="P34" sqref="P34"/>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v>0</v>
      </c>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97.55</v>
      </c>
      <c r="G12" s="548"/>
      <c r="H12" s="548"/>
      <c r="I12" s="222" t="s">
        <v>13</v>
      </c>
      <c r="J12" s="51"/>
      <c r="K12" s="52"/>
      <c r="L12" s="51"/>
      <c r="M12" s="582"/>
      <c r="N12" s="53"/>
      <c r="P12" s="543">
        <v>0</v>
      </c>
      <c r="Q12" s="598"/>
      <c r="R12" s="598"/>
      <c r="S12" s="598"/>
      <c r="T12" s="50" t="s">
        <v>13</v>
      </c>
      <c r="U12" s="51"/>
      <c r="V12" s="51"/>
      <c r="W12" s="51"/>
      <c r="X12" s="51"/>
      <c r="Y12"/>
      <c r="Z12"/>
      <c r="AA12"/>
      <c r="AB12"/>
      <c r="AC12" s="54"/>
      <c r="AE12" s="623"/>
      <c r="AG12" s="126"/>
      <c r="AH12" s="543">
        <v>0</v>
      </c>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v>0</v>
      </c>
      <c r="G15" s="560"/>
      <c r="H15" s="560"/>
      <c r="I15" s="42" t="s">
        <v>13</v>
      </c>
      <c r="J15" s="51"/>
      <c r="K15" s="54"/>
      <c r="L15" s="51"/>
      <c r="M15" s="582"/>
      <c r="N15" s="54"/>
      <c r="P15" s="543">
        <v>0</v>
      </c>
      <c r="Q15" s="598"/>
      <c r="R15" s="598"/>
      <c r="S15" s="598"/>
      <c r="T15" s="50" t="s">
        <v>13</v>
      </c>
      <c r="U15" s="51"/>
      <c r="V15" s="51"/>
      <c r="W15" s="51"/>
      <c r="X15" s="51"/>
      <c r="Y15"/>
      <c r="Z15"/>
      <c r="AA15"/>
      <c r="AB15"/>
      <c r="AC15" s="54"/>
      <c r="AH15" s="573">
        <v>0</v>
      </c>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v>0</v>
      </c>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v>0</v>
      </c>
      <c r="AV17" s="42" t="s">
        <v>34</v>
      </c>
      <c r="AW17" s="382"/>
    </row>
    <row r="18" spans="2:49" ht="27" customHeight="1" thickBot="1">
      <c r="K18" s="54"/>
      <c r="L18" s="51"/>
      <c r="M18" s="582"/>
      <c r="N18" s="54"/>
      <c r="P18" s="543">
        <v>0</v>
      </c>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v>0</v>
      </c>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v>0</v>
      </c>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v>0</v>
      </c>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98.73</v>
      </c>
      <c r="E24" s="564"/>
      <c r="F24" s="564"/>
      <c r="G24" s="182" t="s">
        <v>158</v>
      </c>
      <c r="H24" s="535">
        <f>+F12</f>
        <v>97.55</v>
      </c>
      <c r="I24" s="536"/>
      <c r="J24" s="182" t="s">
        <v>158</v>
      </c>
      <c r="K24" s="54"/>
      <c r="L24" s="51"/>
      <c r="M24" s="583"/>
      <c r="P24" s="573">
        <v>0</v>
      </c>
      <c r="Q24" s="603"/>
      <c r="R24" s="603"/>
      <c r="S24" s="603"/>
      <c r="T24" s="42" t="s">
        <v>13</v>
      </c>
      <c r="U24"/>
      <c r="V24"/>
      <c r="W24"/>
      <c r="X24"/>
      <c r="AC24" s="51"/>
      <c r="AD24" s="51"/>
      <c r="AE24"/>
      <c r="AF24"/>
      <c r="AG24"/>
      <c r="AH24"/>
      <c r="AI24" s="237"/>
      <c r="AJ24"/>
      <c r="AK24" s="51"/>
      <c r="AL24" s="130"/>
      <c r="AM24" s="51"/>
      <c r="AN24" s="51"/>
      <c r="AQ24" s="54"/>
      <c r="AR24" s="135"/>
      <c r="AS24" s="547">
        <f>+ROUND(AU16,2)+ROUND(AA28,2)</f>
        <v>2.5</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97.55</v>
      </c>
      <c r="Q27" s="584"/>
      <c r="R27" s="584"/>
      <c r="S27" s="584"/>
      <c r="T27" s="42" t="s">
        <v>38</v>
      </c>
      <c r="U27" s="62"/>
      <c r="V27" s="62"/>
      <c r="Y27" s="60" t="s">
        <v>39</v>
      </c>
      <c r="Z27" s="63"/>
      <c r="AH27" s="51"/>
      <c r="AI27" s="51"/>
      <c r="AJ27" s="51"/>
      <c r="AK27" s="51"/>
      <c r="AL27" s="547">
        <f>+AH18+P27</f>
        <v>97.55</v>
      </c>
      <c r="AM27" s="548"/>
      <c r="AN27" s="548"/>
      <c r="AO27" s="548"/>
      <c r="AP27" s="50" t="s">
        <v>13</v>
      </c>
      <c r="AQ27" s="239"/>
      <c r="AR27" s="117"/>
      <c r="AS27" s="543">
        <v>70.62</v>
      </c>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2.5</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98.73</v>
      </c>
      <c r="E29" s="564"/>
      <c r="F29" s="564"/>
      <c r="G29" s="182" t="s">
        <v>158</v>
      </c>
      <c r="H29" s="535">
        <f>+AL27</f>
        <v>97.55</v>
      </c>
      <c r="I29" s="536"/>
      <c r="J29" s="182" t="s">
        <v>158</v>
      </c>
      <c r="M29" s="582"/>
      <c r="P29" s="54"/>
      <c r="Q29" s="133"/>
      <c r="R29" s="49" t="s">
        <v>145</v>
      </c>
      <c r="S29" s="563" t="s">
        <v>33</v>
      </c>
      <c r="T29" s="578"/>
      <c r="U29" s="578"/>
      <c r="V29" s="579"/>
      <c r="W29" s="46"/>
      <c r="X29" s="64"/>
      <c r="Y29" s="574" t="s">
        <v>191</v>
      </c>
      <c r="Z29" s="575"/>
      <c r="AA29" s="573">
        <v>95.05</v>
      </c>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88.01</v>
      </c>
      <c r="E30" s="564"/>
      <c r="F30" s="564"/>
      <c r="G30" s="182" t="s">
        <v>158</v>
      </c>
      <c r="H30" s="535">
        <f>+AL30</f>
        <v>97.55</v>
      </c>
      <c r="I30" s="536"/>
      <c r="J30" s="182" t="s">
        <v>158</v>
      </c>
      <c r="M30" s="582"/>
      <c r="P30" s="54"/>
      <c r="R30" s="551">
        <f>+ROUND(AA28,2)+ROUND(AA29,2)+ROUND(AA30,2)</f>
        <v>97.55</v>
      </c>
      <c r="S30" s="584"/>
      <c r="T30" s="584"/>
      <c r="U30" s="584"/>
      <c r="V30" s="42" t="s">
        <v>16</v>
      </c>
      <c r="Y30" s="574" t="s">
        <v>148</v>
      </c>
      <c r="Z30" s="575"/>
      <c r="AA30" s="573">
        <v>0</v>
      </c>
      <c r="AB30" s="564"/>
      <c r="AC30" s="564"/>
      <c r="AD30" s="564"/>
      <c r="AE30" s="564"/>
      <c r="AF30" s="42" t="s">
        <v>13</v>
      </c>
      <c r="AL30" s="543">
        <v>97.55</v>
      </c>
      <c r="AM30" s="544"/>
      <c r="AN30" s="544"/>
      <c r="AO30" s="544"/>
      <c r="AP30" s="50" t="s">
        <v>13</v>
      </c>
      <c r="AS30" s="572"/>
      <c r="AT30" s="569"/>
      <c r="AU30" s="569"/>
      <c r="AV30" s="570"/>
      <c r="AW30" s="382"/>
    </row>
    <row r="31" spans="2:49" ht="27" customHeight="1" thickTop="1" thickBot="1">
      <c r="B31" s="537" t="s">
        <v>167</v>
      </c>
      <c r="C31" s="538"/>
      <c r="D31" s="564">
        <v>0.3</v>
      </c>
      <c r="E31" s="564"/>
      <c r="F31" s="564"/>
      <c r="G31" s="182" t="s">
        <v>158</v>
      </c>
      <c r="H31" s="535">
        <f>+AS24</f>
        <v>2.5</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v>24.43</v>
      </c>
      <c r="AT31" s="566"/>
      <c r="AU31" s="566"/>
      <c r="AV31" s="152" t="s">
        <v>13</v>
      </c>
      <c r="AW31" s="382"/>
    </row>
    <row r="32" spans="2:49" ht="27" customHeight="1" thickTop="1" thickBot="1">
      <c r="B32" s="537" t="s">
        <v>400</v>
      </c>
      <c r="C32" s="538"/>
      <c r="D32" s="564">
        <v>57.91</v>
      </c>
      <c r="E32" s="564"/>
      <c r="F32" s="564"/>
      <c r="G32" s="182" t="s">
        <v>158</v>
      </c>
      <c r="H32" s="535">
        <f>+AS27</f>
        <v>70.62</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41.51</v>
      </c>
      <c r="E33" s="577"/>
      <c r="F33" s="577"/>
      <c r="G33" s="183" t="s">
        <v>158</v>
      </c>
      <c r="H33" s="554">
        <f>+AS31</f>
        <v>24.43</v>
      </c>
      <c r="I33" s="555"/>
      <c r="J33" s="183" t="s">
        <v>158</v>
      </c>
      <c r="M33" s="583"/>
      <c r="R33" s="573">
        <v>0</v>
      </c>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医療法人横浜未来ヘルスケアシステム　戸塚共立第１病院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13</v>
      </c>
      <c r="U27" s="62"/>
      <c r="V27" s="62"/>
      <c r="Y27" s="60" t="s">
        <v>30</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abSelected="1" topLeftCell="O12" zoomScaleNormal="100" workbookViewId="0">
      <selection activeCell="C12" sqref="C12:F12"/>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42" t="s">
        <v>277</v>
      </c>
      <c r="C3" s="642"/>
      <c r="D3" s="642"/>
      <c r="E3" s="642"/>
      <c r="F3" s="642"/>
      <c r="G3" s="100"/>
      <c r="H3" s="100"/>
      <c r="I3" s="100"/>
      <c r="J3" s="100"/>
      <c r="K3" s="100"/>
      <c r="U3"/>
      <c r="V3"/>
      <c r="W3"/>
      <c r="X3" s="101"/>
    </row>
    <row r="4" spans="2:24" ht="14.1" customHeight="1">
      <c r="B4" s="642"/>
      <c r="C4" s="642"/>
      <c r="D4" s="642"/>
      <c r="E4" s="642"/>
      <c r="F4" s="642"/>
      <c r="G4" s="100"/>
      <c r="H4" s="100"/>
      <c r="I4" s="100"/>
      <c r="J4" s="100"/>
      <c r="K4" s="100"/>
      <c r="V4" s="630" t="s">
        <v>297</v>
      </c>
      <c r="W4" s="102" t="s">
        <v>87</v>
      </c>
      <c r="X4" s="103" t="s">
        <v>88</v>
      </c>
    </row>
    <row r="5" spans="2:24" ht="14.1"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医療法人横浜未来ヘルスケアシステム　戸塚共立第１病院</v>
      </c>
      <c r="Q6" s="632"/>
      <c r="R6" s="632"/>
      <c r="S6" s="632"/>
      <c r="T6" s="632"/>
      <c r="U6" s="632"/>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0</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98.73</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98.73</v>
      </c>
    </row>
    <row r="10" spans="2:24" ht="24" customHeight="1">
      <c r="B10" s="158" t="s">
        <v>327</v>
      </c>
      <c r="C10" s="635" t="s">
        <v>244</v>
      </c>
      <c r="D10" s="635"/>
      <c r="E10" s="635"/>
      <c r="F10" s="636"/>
      <c r="G10" s="314">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t="str">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37" t="s">
        <v>245</v>
      </c>
      <c r="D11" s="637"/>
      <c r="E11" s="637"/>
      <c r="F11" s="638"/>
      <c r="G11" s="316">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t="str">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37" t="s">
        <v>246</v>
      </c>
      <c r="D12" s="637"/>
      <c r="E12" s="637"/>
      <c r="F12" s="638"/>
      <c r="G12" s="316">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t="str">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39" t="s">
        <v>247</v>
      </c>
      <c r="D13" s="640"/>
      <c r="E13" s="640"/>
      <c r="F13" s="641"/>
      <c r="G13" s="316">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t="str">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37" t="s">
        <v>181</v>
      </c>
      <c r="D14" s="637"/>
      <c r="E14" s="637"/>
      <c r="F14" s="638"/>
      <c r="G14" s="316">
        <f>IF(OR(ｱ.特管廃油!D29&gt;0,ｱ.特管廃油!D29&lt;0),ｱ.特管廃油!D29,IF(G$19&gt;0,"0",0))</f>
        <v>0</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98.73</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98.73</v>
      </c>
    </row>
    <row r="15" spans="2:24" ht="24" customHeight="1">
      <c r="B15" s="158" t="s">
        <v>184</v>
      </c>
      <c r="C15" s="637" t="s">
        <v>182</v>
      </c>
      <c r="D15" s="637"/>
      <c r="E15" s="637"/>
      <c r="F15" s="638"/>
      <c r="G15" s="316">
        <f>IF(OR(ｱ.特管廃油!D30&gt;0,ｱ.特管廃油!D30&lt;0),ｱ.特管廃油!D30,IF(G$19&gt;0,"0",0))</f>
        <v>0</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88.01</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88.01</v>
      </c>
    </row>
    <row r="16" spans="2:24" ht="24" customHeight="1">
      <c r="B16" s="158" t="s">
        <v>185</v>
      </c>
      <c r="C16" s="637" t="s">
        <v>183</v>
      </c>
      <c r="D16" s="637"/>
      <c r="E16" s="637"/>
      <c r="F16" s="638"/>
      <c r="G16" s="316">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0.3</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0.3</v>
      </c>
    </row>
    <row r="17" spans="2:24" ht="24" customHeight="1">
      <c r="B17" s="158"/>
      <c r="C17" s="637" t="s">
        <v>400</v>
      </c>
      <c r="D17" s="637"/>
      <c r="E17" s="637"/>
      <c r="F17" s="638"/>
      <c r="G17" s="316">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57.91</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f t="shared" si="0"/>
        <v>57.91</v>
      </c>
    </row>
    <row r="18" spans="2:24" ht="24" customHeight="1" thickBot="1">
      <c r="B18" s="159"/>
      <c r="C18" s="185" t="s">
        <v>201</v>
      </c>
      <c r="D18" s="633" t="s">
        <v>403</v>
      </c>
      <c r="E18" s="633"/>
      <c r="F18" s="634"/>
      <c r="G18" s="319">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41.51</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f t="shared" si="0"/>
        <v>41.51</v>
      </c>
    </row>
    <row r="19" spans="2:24" ht="24" customHeight="1" thickTop="1">
      <c r="B19" s="155"/>
      <c r="C19" s="160" t="s">
        <v>301</v>
      </c>
      <c r="D19" s="651" t="s">
        <v>302</v>
      </c>
      <c r="E19" s="651"/>
      <c r="F19" s="652"/>
      <c r="G19" s="322">
        <f t="shared" ref="G19:V19" si="1">+G37+G25+G23+G22+G21-G20</f>
        <v>0</v>
      </c>
      <c r="H19" s="322">
        <f t="shared" si="1"/>
        <v>0</v>
      </c>
      <c r="I19" s="322">
        <f t="shared" si="1"/>
        <v>0</v>
      </c>
      <c r="J19" s="322">
        <f t="shared" si="1"/>
        <v>97.55</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97.55</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0</v>
      </c>
      <c r="H37" s="346">
        <f t="shared" si="7"/>
        <v>0</v>
      </c>
      <c r="I37" s="346">
        <f t="shared" si="7"/>
        <v>0</v>
      </c>
      <c r="J37" s="346">
        <f t="shared" si="7"/>
        <v>97.55</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97.55</v>
      </c>
    </row>
    <row r="38" spans="2:24" ht="24" customHeight="1">
      <c r="B38" s="156"/>
      <c r="C38" s="659"/>
      <c r="D38" s="195"/>
      <c r="E38" s="193" t="s">
        <v>195</v>
      </c>
      <c r="F38" s="360"/>
      <c r="G38" s="340">
        <f t="shared" ref="G38:V38" si="8">SUM(G39:G41)</f>
        <v>0</v>
      </c>
      <c r="H38" s="340">
        <f t="shared" si="8"/>
        <v>0</v>
      </c>
      <c r="I38" s="340">
        <f t="shared" si="8"/>
        <v>0</v>
      </c>
      <c r="J38" s="340">
        <f t="shared" si="8"/>
        <v>97.55</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97.55</v>
      </c>
    </row>
    <row r="39" spans="2:24" ht="24" customHeight="1">
      <c r="B39" s="156"/>
      <c r="C39" s="659"/>
      <c r="D39" s="196"/>
      <c r="E39" s="191"/>
      <c r="F39" s="189" t="s">
        <v>175</v>
      </c>
      <c r="G39" s="342">
        <f>+ｱ.特管廃油!$AA$28</f>
        <v>0</v>
      </c>
      <c r="H39" s="342">
        <f>+ｲ.特管廃酸!$AA$28</f>
        <v>0</v>
      </c>
      <c r="I39" s="342">
        <f>+ｳ.特管廃ｱﾙｶﾘ!$AA$28</f>
        <v>0</v>
      </c>
      <c r="J39" s="342">
        <f>+ｴ.感染性廃棄物!$AA$28</f>
        <v>2.5</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2.5</v>
      </c>
    </row>
    <row r="40" spans="2:24" ht="24" customHeight="1">
      <c r="B40" s="156"/>
      <c r="C40" s="659"/>
      <c r="D40" s="196"/>
      <c r="E40" s="191"/>
      <c r="F40" s="189" t="s">
        <v>194</v>
      </c>
      <c r="G40" s="342">
        <f>+ｱ.特管廃油!$AA$29</f>
        <v>0</v>
      </c>
      <c r="H40" s="342">
        <f>+ｲ.特管廃酸!$AA$29</f>
        <v>0</v>
      </c>
      <c r="I40" s="342">
        <f>+ｳ.特管廃ｱﾙｶﾘ!$AA$29</f>
        <v>0</v>
      </c>
      <c r="J40" s="342">
        <f>+ｴ.感染性廃棄物!$AA$29</f>
        <v>95.05</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95.05</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70" t="s">
        <v>224</v>
      </c>
      <c r="E43" s="670"/>
      <c r="F43" s="671"/>
      <c r="G43" s="348">
        <f>+ｱ.特管廃油!$AL$27</f>
        <v>0</v>
      </c>
      <c r="H43" s="348">
        <f>+ｲ.特管廃酸!$AL$27</f>
        <v>0</v>
      </c>
      <c r="I43" s="348">
        <f>+ｳ.特管廃ｱﾙｶﾘ!$AL$27</f>
        <v>0</v>
      </c>
      <c r="J43" s="348">
        <f>+ｴ.感染性廃棄物!$AL$27</f>
        <v>97.55</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97.55</v>
      </c>
    </row>
    <row r="44" spans="2:24" ht="24" customHeight="1">
      <c r="B44" s="156"/>
      <c r="C44" s="163"/>
      <c r="D44" s="161" t="s">
        <v>150</v>
      </c>
      <c r="E44" s="657" t="s">
        <v>178</v>
      </c>
      <c r="F44" s="658"/>
      <c r="G44" s="350">
        <f>+ｱ.特管廃油!$AL$30</f>
        <v>0</v>
      </c>
      <c r="H44" s="350">
        <f>+ｲ.特管廃酸!$AL$30</f>
        <v>0</v>
      </c>
      <c r="I44" s="350">
        <f>+ｳ.特管廃ｱﾙｶﾘ!$AL$30</f>
        <v>0</v>
      </c>
      <c r="J44" s="350">
        <f>+ｴ.感染性廃棄物!$AL$30</f>
        <v>97.55</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97.55</v>
      </c>
    </row>
    <row r="45" spans="2:24" ht="24" customHeight="1">
      <c r="B45" s="156"/>
      <c r="C45" s="163"/>
      <c r="D45" s="362" t="s">
        <v>152</v>
      </c>
      <c r="E45" s="649" t="s">
        <v>179</v>
      </c>
      <c r="F45" s="650"/>
      <c r="G45" s="352">
        <f>+ｱ.特管廃油!$AS$24</f>
        <v>0</v>
      </c>
      <c r="H45" s="352">
        <f>+ｲ.特管廃酸!$AS$24</f>
        <v>0</v>
      </c>
      <c r="I45" s="352">
        <f>+ｳ.特管廃ｱﾙｶﾘ!$AS$24</f>
        <v>0</v>
      </c>
      <c r="J45" s="352">
        <f>+ｴ.感染性廃棄物!$AS$24</f>
        <v>2.5</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2.5</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70.62</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70.62</v>
      </c>
    </row>
    <row r="47" spans="2:24" ht="26.65" customHeight="1" thickBot="1">
      <c r="B47" s="157"/>
      <c r="C47" s="164"/>
      <c r="D47" s="162" t="s">
        <v>155</v>
      </c>
      <c r="E47" s="668" t="s">
        <v>405</v>
      </c>
      <c r="F47" s="669"/>
      <c r="G47" s="354">
        <f>+ｱ.特管廃油!$AS$31</f>
        <v>0</v>
      </c>
      <c r="H47" s="354">
        <f>+ｲ.特管廃酸!$AS$31</f>
        <v>0</v>
      </c>
      <c r="I47" s="354">
        <f>+ｳ.特管廃ｱﾙｶﾘ!$AS$31</f>
        <v>0</v>
      </c>
      <c r="J47" s="354">
        <f>+ｴ.感染性廃棄物!$AS$31</f>
        <v>24.43</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24.43</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v>
      </c>
      <c r="I55" s="385">
        <f t="shared" si="9"/>
        <v>0</v>
      </c>
      <c r="J55" s="385">
        <f t="shared" si="9"/>
        <v>196.28</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196.28</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424" t="s">
        <v>295</v>
      </c>
      <c r="N4" s="93" t="s">
        <v>87</v>
      </c>
      <c r="O4" s="94" t="s">
        <v>88</v>
      </c>
    </row>
    <row r="5" spans="1:16" ht="20.100000000000001" customHeight="1" thickBot="1">
      <c r="A5" s="17" t="e">
        <f>+#REF!</f>
        <v>#REF!</v>
      </c>
      <c r="C5" s="16" t="s">
        <v>285</v>
      </c>
      <c r="M5" s="631"/>
      <c r="N5" s="209" t="str">
        <f>+表紙!N28</f>
        <v>○</v>
      </c>
      <c r="O5" s="210" t="str">
        <f>+表紙!O28</f>
        <v>　</v>
      </c>
    </row>
    <row r="6" spans="1:16" ht="13.5">
      <c r="C6" s="501" t="s">
        <v>380</v>
      </c>
      <c r="D6" s="677"/>
      <c r="E6" s="677"/>
      <c r="F6" s="677"/>
      <c r="G6" s="677"/>
      <c r="H6" s="677"/>
      <c r="I6" s="677"/>
      <c r="J6" s="677"/>
      <c r="K6" s="677"/>
      <c r="L6" s="677"/>
      <c r="M6" s="677"/>
      <c r="N6" s="677"/>
      <c r="O6" s="677"/>
    </row>
    <row r="7" spans="1:16" ht="13.15"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15" customHeight="1">
      <c r="C10" s="76"/>
      <c r="O10" s="77"/>
    </row>
    <row r="11" spans="1:16" ht="13.5">
      <c r="C11" s="76"/>
      <c r="L11" s="717" t="str">
        <f>+表紙!L34</f>
        <v>令和    8年    6月    4日</v>
      </c>
      <c r="M11" s="718"/>
      <c r="N11" s="718"/>
      <c r="O11" s="719"/>
    </row>
    <row r="12" spans="1:16" ht="7.5" customHeight="1">
      <c r="C12" s="76"/>
      <c r="O12" s="78"/>
    </row>
    <row r="13" spans="1:16" ht="13.5">
      <c r="C13" s="688" t="str">
        <f>+表紙!C36</f>
        <v>横浜市長</v>
      </c>
      <c r="D13" s="689"/>
      <c r="E13" s="689"/>
      <c r="F13" s="689"/>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85" t="str">
        <f>+表紙!J39</f>
        <v>神奈川県横浜市戸塚区戸塚町116</v>
      </c>
      <c r="K16" s="685"/>
      <c r="L16" s="686"/>
      <c r="M16" s="686"/>
      <c r="N16" s="686"/>
      <c r="O16" s="687"/>
    </row>
    <row r="17" spans="1:17" ht="26.25" customHeight="1">
      <c r="C17" s="76"/>
      <c r="H17" s="18" t="s">
        <v>7</v>
      </c>
      <c r="I17" s="18"/>
      <c r="J17" s="685" t="str">
        <f>+表紙!J40</f>
        <v>医療法人横浜未来ヘルスケアシステム　戸塚共立第１病院
理事長　横川　秀男</v>
      </c>
      <c r="K17" s="685"/>
      <c r="L17" s="686"/>
      <c r="M17" s="686"/>
      <c r="N17" s="686"/>
      <c r="O17" s="687"/>
    </row>
    <row r="18" spans="1:17">
      <c r="C18" s="76"/>
      <c r="J18" s="16" t="s">
        <v>8</v>
      </c>
      <c r="O18" s="77"/>
    </row>
    <row r="19" spans="1:17">
      <c r="C19" s="76"/>
      <c r="J19" s="19" t="s">
        <v>9</v>
      </c>
      <c r="K19" s="19"/>
      <c r="L19" s="690" t="str">
        <f>IF(+表紙!L42="","",+表紙!L42)</f>
        <v>045-864-2501</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医療法人横浜未来ヘルスケアシステム　戸塚共立第１病院</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f>表紙!M48</f>
        <v>2678</v>
      </c>
      <c r="N25" s="703"/>
      <c r="O25" s="704"/>
    </row>
    <row r="26" spans="1:17" ht="21" customHeight="1">
      <c r="C26" s="418" t="s">
        <v>11</v>
      </c>
      <c r="D26" s="446"/>
      <c r="E26" s="447"/>
      <c r="F26" s="708" t="str">
        <f>+表紙!F49</f>
        <v>神奈川県横浜市戸塚区戸塚町116</v>
      </c>
      <c r="G26" s="709"/>
      <c r="H26" s="709"/>
      <c r="I26" s="709"/>
      <c r="J26" s="709"/>
      <c r="K26" s="709"/>
      <c r="L26" s="115" t="s">
        <v>134</v>
      </c>
      <c r="M26" s="207"/>
      <c r="N26" s="725" t="str">
        <f>IF(+表紙!N49="","",+表紙!N49)</f>
        <v>045-864-2501</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Ｐ－医療、福祉</v>
      </c>
      <c r="G29" s="722"/>
      <c r="H29" s="722"/>
      <c r="I29" s="722"/>
      <c r="J29" s="25" t="s">
        <v>47</v>
      </c>
      <c r="K29" s="25"/>
      <c r="L29" s="727" t="str">
        <f>IF(+表紙!L52="","",+表紙!L52)</f>
        <v>医療業</v>
      </c>
      <c r="M29" s="727"/>
      <c r="N29" s="728"/>
      <c r="O29" s="729"/>
      <c r="Q29" s="21"/>
    </row>
    <row r="30" spans="1:17" ht="19.5" customHeight="1">
      <c r="C30" s="288"/>
      <c r="D30" s="299" t="s">
        <v>19</v>
      </c>
      <c r="E30" s="300" t="s">
        <v>339</v>
      </c>
      <c r="F30" s="720" t="s">
        <v>340</v>
      </c>
      <c r="G30" s="488"/>
      <c r="H30" s="721"/>
      <c r="I30" s="720" t="s">
        <v>341</v>
      </c>
      <c r="J30" s="490"/>
      <c r="K30" s="491"/>
      <c r="L30" s="723" t="str">
        <f>IF(+表紙!L53="","",+表紙!L53)</f>
        <v/>
      </c>
      <c r="M30" s="724"/>
      <c r="N30" s="301" t="s">
        <v>342</v>
      </c>
      <c r="O30" s="298"/>
      <c r="Q30" s="21"/>
    </row>
    <row r="31" spans="1:17" ht="19.5" customHeight="1">
      <c r="C31" s="288"/>
      <c r="D31" s="287"/>
      <c r="E31" s="302"/>
      <c r="F31" s="720" t="s">
        <v>343</v>
      </c>
      <c r="G31" s="488"/>
      <c r="H31" s="721"/>
      <c r="I31" s="722" t="s">
        <v>344</v>
      </c>
      <c r="J31" s="490"/>
      <c r="K31" s="490"/>
      <c r="L31" s="723" t="str">
        <f>IF(+表紙!L54="","",+表紙!L54)</f>
        <v/>
      </c>
      <c r="M31" s="724"/>
      <c r="N31" s="301" t="s">
        <v>342</v>
      </c>
      <c r="O31" s="298"/>
      <c r="Q31" s="21"/>
    </row>
    <row r="32" spans="1:17" ht="19.5" customHeight="1">
      <c r="C32" s="288"/>
      <c r="D32" s="520" t="s">
        <v>345</v>
      </c>
      <c r="E32" s="521"/>
      <c r="F32" s="720" t="s">
        <v>346</v>
      </c>
      <c r="G32" s="488"/>
      <c r="H32" s="721"/>
      <c r="I32" s="722" t="s">
        <v>347</v>
      </c>
      <c r="J32" s="490"/>
      <c r="K32" s="490"/>
      <c r="L32" s="723">
        <f>IF(+表紙!L55="","",+表紙!L55)</f>
        <v>148</v>
      </c>
      <c r="M32" s="724"/>
      <c r="N32" s="301" t="s">
        <v>348</v>
      </c>
      <c r="O32" s="298"/>
      <c r="Q32" s="21"/>
    </row>
    <row r="33" spans="3:17" ht="19.5" customHeight="1">
      <c r="C33" s="288"/>
      <c r="D33" s="520"/>
      <c r="E33" s="521"/>
      <c r="F33" s="720" t="s">
        <v>349</v>
      </c>
      <c r="G33" s="488"/>
      <c r="H33" s="721"/>
      <c r="I33" s="722" t="s">
        <v>350</v>
      </c>
      <c r="J33" s="490"/>
      <c r="K33" s="490"/>
      <c r="L33" s="723" t="str">
        <f>IF(+表紙!L56="","",+表紙!L56)</f>
        <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
      </c>
      <c r="G35" s="731"/>
      <c r="H35" s="731"/>
      <c r="I35" s="731"/>
      <c r="J35" s="731"/>
      <c r="K35" s="731"/>
      <c r="L35" s="731"/>
      <c r="M35" s="731"/>
      <c r="N35" s="731"/>
      <c r="O35" s="732"/>
      <c r="Q35" s="21"/>
    </row>
    <row r="36" spans="3:17" ht="19.5" customHeight="1">
      <c r="C36" s="293"/>
      <c r="D36" s="309" t="s">
        <v>24</v>
      </c>
      <c r="E36" s="310" t="s">
        <v>352</v>
      </c>
      <c r="F36" s="733">
        <f>IF(+表紙!F59="","",+表紙!F59)</f>
        <v>460</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98.73</v>
      </c>
      <c r="I40" s="216" t="s">
        <v>4</v>
      </c>
      <c r="J40" s="440" t="s">
        <v>293</v>
      </c>
      <c r="K40" s="441"/>
      <c r="L40" s="442"/>
      <c r="M40" s="681">
        <f>+表紙!M63</f>
        <v>98.73</v>
      </c>
      <c r="N40" s="682">
        <f>+表紙!N63</f>
        <v>0</v>
      </c>
      <c r="O40" s="378" t="s">
        <v>4</v>
      </c>
    </row>
    <row r="41" spans="3:17" ht="30" customHeight="1">
      <c r="C41" s="684"/>
      <c r="D41" s="405" t="s">
        <v>289</v>
      </c>
      <c r="E41" s="406"/>
      <c r="F41" s="406"/>
      <c r="G41" s="407"/>
      <c r="H41" s="224" t="str">
        <f>+表紙!H64</f>
        <v>0</v>
      </c>
      <c r="I41" s="216" t="s">
        <v>4</v>
      </c>
      <c r="J41" s="440" t="s">
        <v>229</v>
      </c>
      <c r="K41" s="441"/>
      <c r="L41" s="442"/>
      <c r="M41" s="681">
        <f>+表紙!M64</f>
        <v>88.01</v>
      </c>
      <c r="N41" s="682">
        <f>+表紙!N64</f>
        <v>0</v>
      </c>
      <c r="O41" s="26" t="s">
        <v>4</v>
      </c>
    </row>
    <row r="42" spans="3:17" ht="30" customHeight="1">
      <c r="C42" s="684"/>
      <c r="D42" s="405" t="s">
        <v>290</v>
      </c>
      <c r="E42" s="406"/>
      <c r="F42" s="406"/>
      <c r="G42" s="407"/>
      <c r="H42" s="224" t="str">
        <f>+表紙!H65</f>
        <v>0</v>
      </c>
      <c r="I42" s="216" t="s">
        <v>4</v>
      </c>
      <c r="J42" s="405" t="s">
        <v>230</v>
      </c>
      <c r="K42" s="406"/>
      <c r="L42" s="407"/>
      <c r="M42" s="672">
        <f>+表紙!M65</f>
        <v>0.3</v>
      </c>
      <c r="N42" s="673">
        <f>+表紙!N65</f>
        <v>0</v>
      </c>
      <c r="O42" s="256" t="s">
        <v>4</v>
      </c>
    </row>
    <row r="43" spans="3:17" ht="30" customHeight="1">
      <c r="C43" s="166"/>
      <c r="D43" s="405" t="s">
        <v>291</v>
      </c>
      <c r="E43" s="406"/>
      <c r="F43" s="406"/>
      <c r="G43" s="407"/>
      <c r="H43" s="224" t="str">
        <f>+表紙!H66</f>
        <v>0</v>
      </c>
      <c r="I43" s="216" t="s">
        <v>4</v>
      </c>
      <c r="J43" s="405" t="s">
        <v>231</v>
      </c>
      <c r="K43" s="406"/>
      <c r="L43" s="407"/>
      <c r="M43" s="672">
        <f>+表紙!M66</f>
        <v>57.91</v>
      </c>
      <c r="N43" s="673">
        <f>+表紙!N66</f>
        <v>0</v>
      </c>
      <c r="O43" s="256" t="s">
        <v>4</v>
      </c>
    </row>
    <row r="44" spans="3:17" ht="30" customHeight="1">
      <c r="C44" s="215"/>
      <c r="D44" s="405" t="s">
        <v>292</v>
      </c>
      <c r="E44" s="406"/>
      <c r="F44" s="406"/>
      <c r="G44" s="407"/>
      <c r="H44" s="224" t="str">
        <f>+表紙!H67</f>
        <v>0</v>
      </c>
      <c r="I44" s="216" t="s">
        <v>4</v>
      </c>
      <c r="J44" s="405" t="s">
        <v>232</v>
      </c>
      <c r="K44" s="406"/>
      <c r="L44" s="407"/>
      <c r="M44" s="672">
        <f>+表紙!M67</f>
        <v>41.51</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t="str">
        <f>IF(表紙!M69="","",表紙!M69)</f>
        <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97.55</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 xml:space="preserve">
'電子マニフェストを継続して使用し、廃棄物の処理工程の把握に努める。</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1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1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1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15" customHeight="1">
      <c r="A73" s="16"/>
      <c r="B73" s="16"/>
      <c r="C73" s="169"/>
      <c r="D73" s="170" t="s">
        <v>236</v>
      </c>
      <c r="E73" s="426" t="s">
        <v>378</v>
      </c>
      <c r="F73" s="426"/>
      <c r="G73" s="426"/>
      <c r="H73" s="426"/>
      <c r="I73" s="426"/>
      <c r="J73" s="426"/>
      <c r="K73" s="426"/>
      <c r="L73" s="426"/>
      <c r="M73" s="426"/>
      <c r="N73" s="426"/>
      <c r="O73" s="427"/>
    </row>
    <row r="74" spans="1:15" ht="28.15" customHeight="1">
      <c r="A74" s="16"/>
      <c r="B74" s="16"/>
      <c r="C74" s="169"/>
      <c r="D74" s="170" t="s">
        <v>237</v>
      </c>
      <c r="E74" s="426" t="s">
        <v>241</v>
      </c>
      <c r="F74" s="426"/>
      <c r="G74" s="426"/>
      <c r="H74" s="426"/>
      <c r="I74" s="426"/>
      <c r="J74" s="426"/>
      <c r="K74" s="426"/>
      <c r="L74" s="426"/>
      <c r="M74" s="426"/>
      <c r="N74" s="426"/>
      <c r="O74" s="427"/>
    </row>
    <row r="75" spans="1:15" ht="28.1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2026-07-27T08:24:14Z</dcterms:created>
  <dcterms:modified xsi:type="dcterms:W3CDTF">2026-07-27T08:24:14Z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