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firstSheet="12"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<sst xmlns="http://schemas.openxmlformats.org/spreadsheetml/2006/main" count="3173" uniqueCount="460">
  <si>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</si>
  <si>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</si>
  <si>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</si>
  <si>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</si>
  <si>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</si>
  <si>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</si>
  <si>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</si>
  <si>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</si>
  <si>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</si>
  <si>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</si>
  <si>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</si>
  <si>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</si>
  <si>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</si>
  <si>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</si>
  <si>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</si>
  <si>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</si>
  <si>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</si>
  <si>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</si>
  <si>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</si>
  <si>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</si>
  <si>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</si>
  <si>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</si>
  <si>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</si>
  <si>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</si>
  <si>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</si>
  <si>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</si>
  <si>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</si>
  <si>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</si>
  <si>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</si>
  <si>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</si>
  <si>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</si>
  <si>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</si>
  <si>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</si>
  <si>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</si>
  <si>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</si>
  <si>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</si>
  <si>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</si>
  <si>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</si>
  <si>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</si>
  <si>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</si>
  <si>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</si>
  <si>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</si>
  <si>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</si>
  <si>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</si>
  <si>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</si>
  <si>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</si>
  <si>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</si>
  <si>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</si>
  <si>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</si>
  <si>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</si>
  <si>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</si>
  <si>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</si>
  <si>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</si>
  <si>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</si>
  <si>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</si>
  <si>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</si>
  <si>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</si>
  <si>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</si>
  <si>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</si>
  <si>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</si>
  <si>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</si>
  <si>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</si>
  <si>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</si>
  <si>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</si>
  <si>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</si>
  <si>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</si>
  <si>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</si>
  <si>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</si>
  <si>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</si>
  <si>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</si>
  <si>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</si>
  <si>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</si>
  <si>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</si>
  <si>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</si>
  <si>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</si>
  <si>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</si>
  <si>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</si>
  <si>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</si>
  <si>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</si>
  <si>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</si>
  <si>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</si>
  <si>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</si>
  <si>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</si>
  <si>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</si>
  <si>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</si>
  <si>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</si>
  <si>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</si>
  <si>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</si>
  <si>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</si>
  <si>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</si>
  <si>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</si>
  <si>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</si>
  <si>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</si>
  <si>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</si>
  <si>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</si>
  <si>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</si>
  <si>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</si>
  <si>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</si>
  <si>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</si>
  <si>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</si>
  <si>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</si>
  <si>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</si>
  <si>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</si>
  <si>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</si>
  <si>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</si>
  <si>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</si>
  <si>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</si>
  <si>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</si>
  <si>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</si>
  <si>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</si>
  <si>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</si>
  <si>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</si>
  <si>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</si>
  <si>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</si>
  <si>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</si>
  <si>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</si>
  <si>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</si>
  <si>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</si>
  <si>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</si>
  <si>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</si>
  <si>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</si>
  <si>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</si>
  <si>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</si>
  <si>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</si>
  <si>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</si>
  <si>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</si>
  <si>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</si>
  <si>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</si>
  <si>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</si>
  <si>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</si>
  <si>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</si>
  <si>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</si>
  <si>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</si>
  <si>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</si>
  <si>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</si>
  <si>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</si>
  <si>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</si>
  <si>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</si>
  <si>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</si>
  <si>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</si>
  <si>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</si>
  <si>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</si>
  <si>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</si>
  <si>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</si>
  <si>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</si>
  <si>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</si>
  <si>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</si>
  <si>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</si>
  <si>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</si>
  <si>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</si>
  <si>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</si>
  <si>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</si>
  <si>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</si>
  <si>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</si>
  <si>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</si>
  <si>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</si>
  <si>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</si>
  <si>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</si>
  <si>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</si>
  <si>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</si>
  <si>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</si>
  <si>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</si>
  <si>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</si>
  <si>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</si>
  <si>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</si>
  <si>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</si>
  <si>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</si>
  <si>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</si>
  <si>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</si>
  <si>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</si>
  <si>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</si>
  <si>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</si>
  <si>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</si>
  <si>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</si>
  <si>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</si>
  <si>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</si>
  <si>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</si>
  <si>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</si>
  <si>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</si>
  <si>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</si>
  <si>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</si>
  <si>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</si>
  <si>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</si>
  <si>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</si>
  <si>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</si>
  <si>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</si>
  <si>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</si>
  <si>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</si>
  <si>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</si>
  <si>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</si>
  <si>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</si>
  <si>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</si>
  <si>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</si>
  <si>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</si>
  <si>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</si>
  <si>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</si>
  <si>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</si>
  <si>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</si>
  <si>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</si>
  <si>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</si>
  <si>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</si>
  <si>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</si>
  <si>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</si>
  <si>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</si>
  <si>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</si>
  <si>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</si>
  <si>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</si>
  <si>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</si>
  <si>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</si>
  <si>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</si>
  <si>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</si>
  <si>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</si>
  <si>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</si>
  <si>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</si>
  <si>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</si>
  <si>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</si>
  <si>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</si>
  <si>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</si>
  <si>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</si>
  <si>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</si>
  <si>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</si>
  <si>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</si>
  <si>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</si>
  <si>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</si>
  <si>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</si>
  <si>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</si>
  <si>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</si>
  <si>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</si>
  <si>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</si>
  <si>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</si>
  <si>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</si>
  <si>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</si>
  <si>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</si>
  <si>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</si>
  <si>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</si>
  <si>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</si>
  <si>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</si>
  <si>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</si>
  <si>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</si>
  <si>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</si>
  <si>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</si>
  <si>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</si>
  <si>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</si>
  <si>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</si>
  <si>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</si>
  <si>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</si>
  <si>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</si>
  <si>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</si>
  <si>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</si>
  <si>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</si>
  <si>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</si>
  <si>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</si>
  <si>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</si>
  <si>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</si>
  <si>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</si>
  <si>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</si>
  <si>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</si>
  <si>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</si>
  <si>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</si>
  <si>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</si>
  <si>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</si>
  <si>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</si>
  <si>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</si>
  <si>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</si>
  <si>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</si>
  <si>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</si>
  <si>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</si>
  <si>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</si>
  <si>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</si>
  <si>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</si>
  <si>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</si>
  <si>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</si>
  <si>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</si>
  <si>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</si>
  <si>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</si>
  <si>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</si>
  <si>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</si>
  <si>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</si>
  <si>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</si>
  <si>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</si>
  <si>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</si>
  <si>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</si>
  <si>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</si>
  <si>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</si>
  <si>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</si>
  <si>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</si>
  <si>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</si>
  <si>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</si>
  <si>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</si>
  <si>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</si>
  <si>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</si>
  <si>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</si>
  <si>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</si>
  <si>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</si>
  <si>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</si>
  <si>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</si>
  <si>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</si>
  <si>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</si>
  <si>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</si>
  <si>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</si>
  <si>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</si>
  <si>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</si>
  <si>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</si>
  <si>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</si>
  <si>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</si>
  <si>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</si>
  <si>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</si>
  <si>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</si>
  <si>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</si>
  <si>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</si>
  <si>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</si>
  <si>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</si>
  <si>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</si>
  <si>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</si>
  <si>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</si>
  <si>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</si>
  <si>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</si>
  <si>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</si>
  <si>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</si>
  <si>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</si>
  <si>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</si>
  <si>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</si>
  <si>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</si>
  <si>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</si>
  <si>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</si>
  <si>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</si>
  <si>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</si>
  <si>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</si>
  <si>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</si>
  <si>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</si>
  <si>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</si>
  <si>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</si>
  <si>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</si>
  <si>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</si>
  <si>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</si>
  <si>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</si>
  <si>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</si>
  <si>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</si>
  <si>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</si>
  <si>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</si>
  <si>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</si>
  <si>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</si>
  <si>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</si>
  <si>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</si>
  <si>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</si>
  <si>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</si>
  <si>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</si>
  <si>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</si>
  <si>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</si>
  <si>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</si>
  <si>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</si>
  <si>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</si>
  <si>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</si>
  <si>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</si>
  <si>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</si>
  <si>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</si>
  <si>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</si>
  <si>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</si>
  <si>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</si>
  <si>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</si>
  <si>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</si>
  <si>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</si>
  <si>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</si>
  <si>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</si>
  <si>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</si>
  <si>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</si>
  <si>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</si>
  <si>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</si>
  <si>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</si>
  <si>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</si>
  <si>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</si>
  <si>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</si>
  <si>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</si>
  <si>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</si>
  <si>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</si>
  <si>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</si>
  <si>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</si>
  <si>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</si>
  <si>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</si>
  <si>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</si>
  <si>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</si>
  <si>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</si>
  <si>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</si>
  <si>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</si>
  <si>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</si>
  <si>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</si>
  <si>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</si>
  <si>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</si>
  <si>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</si>
  <si>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</si>
  <si>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</si>
  <si>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</si>
  <si>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</si>
  <si>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</si>
  <si>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</si>
  <si>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</si>
  <si>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</si>
  <si>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</si>
  <si>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</si>
  <si>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</si>
  <si>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</si>
  <si>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</si>
  <si>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</si>
  <si>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</si>
  <si>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</si>
  <si>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</si>
  <si>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</si>
  <si>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</si>
  <si>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</si>
  <si>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</si>
  <si>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</si>
  <si>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</si>
  <si>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</si>
  <si>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</si>
  <si>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</si>
  <si>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</si>
  <si>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</si>
  <si>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</si>
  <si>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</si>
  <si>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</si>
  <si>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</si>
  <si>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</si>
  <si>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</si>
  <si>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</si>
  <si>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</si>
  <si>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</si>
  <si>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</si>
  <si>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</si>
  <si>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</si>
  <si>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</si>
  <si>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</si>
  <si>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</si>
  <si>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</si>
  <si>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</si>
  <si>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</si>
  <si>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</si>
  <si>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</si>
  <si>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</si>
  <si>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</si>
  <si>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</si>
  <si>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</si>
  <si>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</si>
  <si>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</si>
  <si>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</si>
  <si>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</si>
  <si>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</si>
  <si>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横浜市金沢区幸浦１－１０－１</t>
    <phoneticPr fontId="3"/>
  </si>
  <si>
    <t>045-769-0901</t>
    <phoneticPr fontId="3"/>
  </si>
  <si>
    <t>ZACROS株式会社
横浜事業所　事業所長　森　敏彦</t>
    <phoneticPr fontId="3"/>
  </si>
  <si>
    <t>ZACROS株式会社　横浜事業所</t>
    <phoneticPr fontId="3"/>
  </si>
  <si>
    <t>045-769-0901</t>
    <phoneticPr fontId="3"/>
  </si>
  <si>
    <t>横浜市金沢区幸浦１－１０－１</t>
    <phoneticPr fontId="3"/>
  </si>
  <si>
    <t>詰替え用スタンディングパウチ製造</t>
    <phoneticPr fontId="3"/>
  </si>
  <si>
    <t>廃ﾌﾟﾗｽﾁｯｸ類➡破砕⇒燃料
廃ﾌﾟﾗｽﾁｯｸ類➡⇒燃焼⇒セメント材料
廃ﾌﾟﾗｽﾁｯｸ類➡RPF➡燃料
廃ﾌﾟﾗｽﾁｯｸ類➡焼却⇒埋立
木くず➡破砕➡再生
廃油➡再生・製品化
汚泥➡コンクリート固型化</t>
    <rPh sb="13" eb="15">
      <t>ネンリョウ</t>
    </rPh>
    <rPh sb="27" eb="29">
      <t>ネンショウ</t>
    </rPh>
    <rPh sb="51" eb="53">
      <t>ネンリョウ</t>
    </rPh>
    <rPh sb="64" eb="66">
      <t>ショウキャク</t>
    </rPh>
    <rPh sb="70" eb="71">
      <t>キ</t>
    </rPh>
    <rPh sb="74" eb="76">
      <t>ハサイ</t>
    </rPh>
    <rPh sb="77" eb="79">
      <t>サイセイ</t>
    </rPh>
    <rPh sb="80" eb="82">
      <t>ハイユ</t>
    </rPh>
    <rPh sb="83" eb="85">
      <t>サイセイ</t>
    </rPh>
    <rPh sb="86" eb="89">
      <t>セイヒンカ</t>
    </rPh>
    <rPh sb="90" eb="92">
      <t>オデイ</t>
    </rPh>
    <rPh sb="99" eb="102">
      <t>コケイカ</t>
    </rPh>
    <phoneticPr fontId="3"/>
  </si>
  <si>
    <t>トップマネジメント
↓
環境統括責任部門
↓
環境マネジメントシステム責任者
↓
環境マネジメントシステム事務局
↓
環境推進委員会各メンバー</t>
    <rPh sb="14" eb="16">
      <t>トウカツ</t>
    </rPh>
    <rPh sb="16" eb="20">
      <t>セキニンブモン</t>
    </rPh>
    <rPh sb="23" eb="25">
      <t>カンキョウ</t>
    </rPh>
    <rPh sb="53" eb="56">
      <t>ジムキョク</t>
    </rPh>
    <rPh sb="63" eb="66">
      <t>イインカイ</t>
    </rPh>
    <phoneticPr fontId="3"/>
  </si>
  <si>
    <t xml:space="preserve">
・加工歩留り改善
・廃プラスチックの新規有価買取先の拡大</t>
    <rPh sb="11" eb="12">
      <t>ハイ</t>
    </rPh>
    <rPh sb="19" eb="21">
      <t>シンキ</t>
    </rPh>
    <rPh sb="21" eb="23">
      <t>ユウカ</t>
    </rPh>
    <rPh sb="23" eb="25">
      <t>カイトリ</t>
    </rPh>
    <rPh sb="25" eb="26">
      <t>サキ</t>
    </rPh>
    <rPh sb="27" eb="29">
      <t>カクダイ</t>
    </rPh>
    <phoneticPr fontId="3"/>
  </si>
  <si>
    <t>・加工歩留り改善
・廃プラスチックの新規有価買取先の拡大</t>
    <phoneticPr fontId="3"/>
  </si>
  <si>
    <t>プラスチックフィルム(枚葉・ロール)、樹脂団子、プラパレット、木パレット、鉄屑、古紙、紙管、段ボールを有価物・廃棄物の選別をしているが、社内全体の完全な定着には至らず。</t>
    <rPh sb="19" eb="21">
      <t>ジュシ</t>
    </rPh>
    <rPh sb="51" eb="53">
      <t>ユウカ</t>
    </rPh>
    <rPh sb="68" eb="72">
      <t>シャナイゼンタイ</t>
    </rPh>
    <rPh sb="73" eb="75">
      <t>カンゼン</t>
    </rPh>
    <rPh sb="76" eb="78">
      <t>テイチャク</t>
    </rPh>
    <rPh sb="80" eb="81">
      <t>イタ</t>
    </rPh>
    <phoneticPr fontId="3"/>
  </si>
  <si>
    <t>社内全体での廃棄物分別教育を継続実施するとともに、新規入職社員の導入教育資料にも廃棄物分別教育を盛り込んでいく。</t>
    <rPh sb="6" eb="9">
      <t>ハイキブツ</t>
    </rPh>
    <rPh sb="9" eb="13">
      <t>ブンベツキョウイク</t>
    </rPh>
    <rPh sb="14" eb="18">
      <t>ケイゾクジッシ</t>
    </rPh>
    <rPh sb="25" eb="27">
      <t>シンキ</t>
    </rPh>
    <rPh sb="27" eb="29">
      <t>ニュウショク</t>
    </rPh>
    <rPh sb="29" eb="31">
      <t>シャイン</t>
    </rPh>
    <rPh sb="32" eb="36">
      <t>ドウニュウキョウイク</t>
    </rPh>
    <rPh sb="36" eb="38">
      <t>シリョウ</t>
    </rPh>
    <rPh sb="40" eb="45">
      <t>ハイキブツブンベツ</t>
    </rPh>
    <rPh sb="45" eb="47">
      <t>キョウイク</t>
    </rPh>
    <rPh sb="48" eb="49">
      <t>モ</t>
    </rPh>
    <rPh sb="50" eb="51">
      <t>コ</t>
    </rPh>
    <phoneticPr fontId="3"/>
  </si>
  <si>
    <t>令和    7年    6月    4日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</si>
</sst>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Fill="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Fill="1" applyBorder="1" applyAlignment="1" applyProtection="1">
      <alignment vertical="center" shrinkToFit="1"/>
      <protection locked="0"/>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81" xfId="4"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4" fillId="0" borderId="18" xfId="0" applyFont="1" applyFill="1" applyBorder="1" applyAlignment="1" applyProtection="1">
      <alignment vertical="center" shrinkToFit="1"/>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4" fillId="0" borderId="13" xfId="4" applyFont="1" applyFill="1" applyBorder="1" applyAlignment="1" applyProtection="1">
      <alignment horizontal="center"/>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179" fontId="4" fillId="0" borderId="13" xfId="0" applyNumberFormat="1" applyFont="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0" xfId="4" applyFont="1" applyFill="1" applyBorder="1" applyAlignment="1" applyProtection="1">
      <alignment horizont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47800" y="2196465"/>
          <a:ext cx="396240"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47800" y="2207895"/>
          <a:ext cx="396240" cy="640080"/>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07"/>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08"/>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47800" y="2219325"/>
          <a:ext cx="396240" cy="640080"/>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6465"/>
          <a:ext cx="396240" cy="640080"/>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34565"/>
          <a:ext cx="396240"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14"/>
  <sheetViews>
    <sheetView showGridLines="0" view="pageBreakPreview" topLeftCell="B79" zoomScale="115" zoomScaleNormal="115" zoomScaleSheetLayoutView="115" workbookViewId="0">
      <selection activeCell="P36" sqref="P36"/>
    </sheetView>
  </sheetViews>
  <sheetFormatPr defaultColWidth="9" defaultRowHeight="12" x14ac:dyDescent="0.15"/>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x14ac:dyDescent="0.15">
      <c r="C2" s="25" t="s">
        <v>51</v>
      </c>
    </row>
    <row r="3" spans="1:54" ht="13.5" x14ac:dyDescent="0.15">
      <c r="C3" s="25" t="s">
        <v>159</v>
      </c>
    </row>
    <row r="4" spans="1:54" s="91" customFormat="1" ht="13.5" x14ac:dyDescent="0.1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x14ac:dyDescent="0.1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x14ac:dyDescent="0.15">
      <c r="C6" s="25"/>
    </row>
    <row r="7" spans="1:54" ht="13.5" x14ac:dyDescent="0.15">
      <c r="C7" s="25" t="s">
        <v>2</v>
      </c>
      <c r="W7" s="25"/>
    </row>
    <row r="8" spans="1:54" s="485" customFormat="1" ht="13.5" x14ac:dyDescent="0.1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x14ac:dyDescent="0.1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x14ac:dyDescent="0.1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x14ac:dyDescent="0.1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x14ac:dyDescent="0.1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x14ac:dyDescent="0.1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x14ac:dyDescent="0.1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x14ac:dyDescent="0.1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x14ac:dyDescent="0.1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x14ac:dyDescent="0.1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15">
      <c r="C18" s="713" t="s">
        <v>386</v>
      </c>
      <c r="D18" s="714"/>
      <c r="E18" s="714"/>
      <c r="F18" s="714"/>
      <c r="G18" s="714"/>
      <c r="H18" s="714"/>
      <c r="I18" s="714"/>
      <c r="J18" s="714"/>
      <c r="K18" s="714"/>
      <c r="L18" s="714"/>
      <c r="M18" s="715"/>
      <c r="N18" s="715"/>
      <c r="O18" s="715"/>
      <c r="P18" s="715"/>
      <c r="Q18" s="715"/>
      <c r="R18" s="715"/>
      <c r="S18" s="715"/>
      <c r="T18" s="715"/>
      <c r="U18" s="715"/>
      <c r="V18" s="715"/>
      <c r="W18" s="715"/>
      <c r="X18" s="715"/>
      <c r="Y18" s="107"/>
    </row>
    <row r="19" spans="1:56" ht="13.5" x14ac:dyDescent="0.15">
      <c r="C19" s="25"/>
      <c r="D19" s="91"/>
      <c r="E19" s="91"/>
      <c r="F19" s="91"/>
      <c r="G19" s="91"/>
      <c r="H19" s="91"/>
      <c r="I19" s="91"/>
      <c r="J19" s="91"/>
      <c r="K19" s="91"/>
      <c r="L19" s="91"/>
      <c r="M19" s="91"/>
      <c r="N19" s="91"/>
      <c r="O19" s="91"/>
      <c r="P19" s="91"/>
      <c r="Q19" s="91"/>
      <c r="R19" s="91"/>
      <c r="W19" s="25"/>
      <c r="X19" s="106"/>
      <c r="Y19" s="107"/>
    </row>
    <row r="20" spans="1:56" ht="13.5" x14ac:dyDescent="0.15">
      <c r="C20" s="25" t="s">
        <v>3</v>
      </c>
      <c r="D20" s="27"/>
      <c r="F20" s="91"/>
      <c r="G20" s="91"/>
      <c r="H20" s="91"/>
      <c r="I20" s="91"/>
      <c r="J20" s="91"/>
      <c r="K20" s="91"/>
      <c r="L20" s="91"/>
      <c r="M20" s="91"/>
      <c r="N20" s="91"/>
      <c r="O20" s="91"/>
      <c r="P20" s="91"/>
      <c r="Q20" s="91"/>
      <c r="R20" s="91"/>
      <c r="W20" s="25"/>
      <c r="X20" s="106"/>
      <c r="Y20" s="107"/>
    </row>
    <row r="21" spans="1:56" ht="13.5" x14ac:dyDescent="0.15">
      <c r="C21" s="716"/>
      <c r="D21" s="717"/>
      <c r="E21" s="25" t="s">
        <v>50</v>
      </c>
      <c r="W21" s="25"/>
      <c r="X21" s="106"/>
      <c r="Y21" s="107"/>
    </row>
    <row r="22" spans="1:56" ht="13.5" x14ac:dyDescent="0.15">
      <c r="C22" s="718" t="s">
        <v>395</v>
      </c>
      <c r="D22" s="719"/>
      <c r="E22" s="25" t="s">
        <v>384</v>
      </c>
      <c r="W22" s="25"/>
      <c r="X22" s="107"/>
      <c r="Y22" s="107"/>
    </row>
    <row r="23" spans="1:56" ht="13.5" x14ac:dyDescent="0.15">
      <c r="C23" s="720" t="s">
        <v>396</v>
      </c>
      <c r="D23" s="721"/>
      <c r="E23" s="25" t="s">
        <v>1</v>
      </c>
      <c r="W23" s="25"/>
      <c r="X23" s="107"/>
      <c r="Y23" s="107"/>
    </row>
    <row r="24" spans="1:56" ht="13.5" x14ac:dyDescent="0.15">
      <c r="C24" s="722" t="s">
        <v>397</v>
      </c>
      <c r="D24" s="723"/>
      <c r="E24" s="25" t="s">
        <v>46</v>
      </c>
      <c r="W24" s="25"/>
      <c r="X24" s="107"/>
      <c r="Y24" s="107"/>
    </row>
    <row r="25" spans="1:56" ht="13.5" x14ac:dyDescent="0.15">
      <c r="C25" s="724" t="s">
        <v>398</v>
      </c>
      <c r="D25" s="725"/>
      <c r="E25" s="489" t="s">
        <v>388</v>
      </c>
      <c r="W25" s="25"/>
      <c r="X25" s="106"/>
      <c r="Y25" s="107"/>
    </row>
    <row r="26" spans="1:56" ht="13.5" x14ac:dyDescent="0.15">
      <c r="C26" s="29"/>
      <c r="D26" s="29"/>
      <c r="E26" s="489" t="s">
        <v>383</v>
      </c>
      <c r="W26" s="25"/>
      <c r="X26" s="106"/>
      <c r="Y26" s="107"/>
      <c r="AA26" s="109"/>
    </row>
    <row r="27" spans="1:56" ht="14.25" thickBot="1" x14ac:dyDescent="0.2">
      <c r="C27" s="29"/>
      <c r="D27" s="29"/>
      <c r="E27" s="593"/>
      <c r="U27" s="117"/>
      <c r="V27" s="117"/>
      <c r="W27" s="117"/>
      <c r="X27" s="26"/>
      <c r="Y27" s="25"/>
      <c r="Z27" s="106"/>
      <c r="AA27" s="429"/>
      <c r="BC27" s="53"/>
      <c r="BD27" s="53"/>
    </row>
    <row r="28" spans="1:56" ht="13.5" x14ac:dyDescent="0.15">
      <c r="A28" s="26">
        <v>14</v>
      </c>
      <c r="C28" s="29"/>
      <c r="D28" s="29"/>
      <c r="E28" s="593"/>
      <c r="F28" s="29"/>
      <c r="G28" s="29"/>
      <c r="H28" s="29"/>
      <c r="P28" s="756" t="s">
        <v>356</v>
      </c>
      <c r="Q28" s="761" t="s">
        <v>114</v>
      </c>
      <c r="R28" s="762"/>
      <c r="S28" s="763"/>
      <c r="T28" s="577" t="s">
        <v>115</v>
      </c>
      <c r="U28" s="373"/>
      <c r="V28" s="373"/>
      <c r="X28" s="25"/>
      <c r="Y28" s="106"/>
      <c r="Z28" s="107"/>
      <c r="BC28" s="53"/>
    </row>
    <row r="29" spans="1:56" ht="20.100000000000001" customHeight="1" thickBot="1" x14ac:dyDescent="0.2">
      <c r="A29" s="28">
        <f>+X256</f>
        <v>0</v>
      </c>
      <c r="C29" s="29" t="s">
        <v>238</v>
      </c>
      <c r="D29" s="29"/>
      <c r="E29" s="29"/>
      <c r="F29" s="29"/>
      <c r="G29" s="29"/>
      <c r="H29" s="29"/>
      <c r="P29" s="757"/>
      <c r="Q29" s="758" t="str">
        <f>IF($K$90+1E-25&gt;=1000,"〇","")</f>
        <v>〇</v>
      </c>
      <c r="R29" s="759"/>
      <c r="S29" s="760"/>
      <c r="T29" s="501" t="str">
        <f>IF($K$90+1E-28&lt;1000,"〇","")</f>
        <v/>
      </c>
      <c r="U29" s="593"/>
      <c r="V29" s="25"/>
      <c r="X29" s="25"/>
      <c r="Y29" s="106"/>
      <c r="Z29" s="107"/>
      <c r="AA29" s="430"/>
      <c r="BC29" s="53"/>
    </row>
    <row r="30" spans="1:56" ht="13.5" x14ac:dyDescent="0.15">
      <c r="C30" s="764" t="s">
        <v>416</v>
      </c>
      <c r="D30" s="764"/>
      <c r="E30" s="764"/>
      <c r="F30" s="764"/>
      <c r="G30" s="764"/>
      <c r="H30" s="764"/>
      <c r="I30" s="764"/>
      <c r="J30" s="764"/>
      <c r="K30" s="764"/>
      <c r="L30" s="764"/>
      <c r="M30" s="764"/>
      <c r="N30" s="764"/>
      <c r="O30" s="764"/>
      <c r="P30" s="764"/>
      <c r="Q30" s="764"/>
      <c r="R30" s="764"/>
      <c r="S30" s="764"/>
      <c r="T30" s="764"/>
      <c r="U30" s="764"/>
      <c r="W30" s="25"/>
      <c r="X30" s="109"/>
      <c r="Y30" s="107"/>
    </row>
    <row r="31" spans="1:56" ht="13.5" x14ac:dyDescent="0.1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15">
      <c r="C32" s="765" t="s">
        <v>92</v>
      </c>
      <c r="D32" s="766"/>
      <c r="E32" s="766"/>
      <c r="F32" s="766"/>
      <c r="G32" s="766"/>
      <c r="H32" s="766"/>
      <c r="I32" s="766"/>
      <c r="J32" s="766"/>
      <c r="K32" s="766"/>
      <c r="L32" s="766"/>
      <c r="M32" s="766"/>
      <c r="N32" s="766"/>
      <c r="O32" s="766"/>
      <c r="P32" s="766"/>
      <c r="Q32" s="766"/>
      <c r="R32" s="766"/>
      <c r="S32" s="766"/>
      <c r="T32" s="766"/>
      <c r="U32" s="767"/>
      <c r="V32" s="25"/>
      <c r="W32" s="25"/>
      <c r="X32" s="106"/>
      <c r="Y32" s="106"/>
    </row>
    <row r="33" spans="1:25" ht="12" customHeight="1" x14ac:dyDescent="0.15">
      <c r="C33" s="765"/>
      <c r="D33" s="766"/>
      <c r="E33" s="766"/>
      <c r="F33" s="766"/>
      <c r="G33" s="766"/>
      <c r="H33" s="766"/>
      <c r="I33" s="766"/>
      <c r="J33" s="766"/>
      <c r="K33" s="766"/>
      <c r="L33" s="766"/>
      <c r="M33" s="766"/>
      <c r="N33" s="766"/>
      <c r="O33" s="766"/>
      <c r="P33" s="766"/>
      <c r="Q33" s="766"/>
      <c r="R33" s="766"/>
      <c r="S33" s="766"/>
      <c r="T33" s="766"/>
      <c r="U33" s="767"/>
      <c r="W33" s="25"/>
      <c r="X33" s="106"/>
      <c r="Y33" s="106"/>
    </row>
    <row r="34" spans="1:25" ht="10.15" customHeight="1" x14ac:dyDescent="0.1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15">
      <c r="C35" s="96"/>
      <c r="D35" s="30"/>
      <c r="E35" s="30"/>
      <c r="F35" s="30"/>
      <c r="G35" s="30"/>
      <c r="H35" s="30"/>
      <c r="I35" s="30"/>
      <c r="J35" s="30"/>
      <c r="K35" s="30"/>
      <c r="L35" s="30"/>
      <c r="M35" s="30"/>
      <c r="N35" s="30"/>
      <c r="O35" s="30"/>
      <c r="P35" s="770" t="s">
        <v>459</v>
      </c>
      <c r="Q35" s="771"/>
      <c r="R35" s="771"/>
      <c r="S35" s="771"/>
      <c r="T35" s="772"/>
      <c r="U35" s="773"/>
      <c r="W35" s="25"/>
      <c r="X35" s="106"/>
      <c r="Y35" s="107"/>
    </row>
    <row r="36" spans="1:25" ht="13.5" x14ac:dyDescent="0.15">
      <c r="C36" s="96"/>
      <c r="D36" s="30"/>
      <c r="E36" s="30"/>
      <c r="F36" s="30"/>
      <c r="G36" s="30"/>
      <c r="H36" s="30"/>
      <c r="I36" s="30"/>
      <c r="J36" s="30"/>
      <c r="K36" s="30"/>
      <c r="L36" s="30"/>
      <c r="M36" s="30"/>
      <c r="N36" s="30"/>
      <c r="O36" s="30"/>
      <c r="P36" s="30"/>
      <c r="Q36" s="30"/>
      <c r="R36" s="30"/>
      <c r="S36" s="374"/>
      <c r="T36" s="374"/>
      <c r="U36" s="98"/>
      <c r="W36" s="25"/>
      <c r="X36" s="106"/>
      <c r="Y36" s="107"/>
    </row>
    <row r="37" spans="1:25" ht="13.5" x14ac:dyDescent="0.15">
      <c r="C37" s="768" t="s">
        <v>41</v>
      </c>
      <c r="D37" s="769"/>
      <c r="E37" s="769"/>
      <c r="F37" s="769"/>
      <c r="G37" s="594" t="s">
        <v>5</v>
      </c>
      <c r="H37" s="594"/>
      <c r="I37" s="30"/>
      <c r="J37" s="30"/>
      <c r="K37" s="30"/>
      <c r="L37" s="30"/>
      <c r="M37" s="30"/>
      <c r="N37" s="30"/>
      <c r="O37" s="30"/>
      <c r="P37" s="30"/>
      <c r="Q37" s="30"/>
      <c r="R37" s="30"/>
      <c r="S37" s="30"/>
      <c r="T37" s="30"/>
      <c r="U37" s="97"/>
      <c r="W37" s="25"/>
      <c r="X37" s="106"/>
      <c r="Y37" s="107"/>
    </row>
    <row r="38" spans="1:25" ht="13.5" x14ac:dyDescent="0.15">
      <c r="C38" s="96"/>
      <c r="D38" s="30"/>
      <c r="E38" s="30"/>
      <c r="F38" s="30"/>
      <c r="G38" s="30"/>
      <c r="H38" s="30"/>
      <c r="I38" s="30"/>
      <c r="J38" s="30"/>
      <c r="K38" s="30"/>
      <c r="L38" s="30"/>
      <c r="M38" s="30"/>
      <c r="N38" s="30"/>
      <c r="O38" s="30"/>
      <c r="P38" s="30"/>
      <c r="Q38" s="30"/>
      <c r="R38" s="30"/>
      <c r="S38" s="30"/>
      <c r="T38" s="30"/>
      <c r="U38" s="97"/>
      <c r="W38" s="25"/>
      <c r="X38" s="106"/>
      <c r="Y38" s="107"/>
    </row>
    <row r="39" spans="1:25" ht="13.5" x14ac:dyDescent="0.1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15">
      <c r="C40" s="96"/>
      <c r="D40" s="30"/>
      <c r="E40" s="30"/>
      <c r="F40" s="30"/>
      <c r="G40" s="30"/>
      <c r="H40" s="30"/>
      <c r="I40" s="31"/>
      <c r="J40" s="31" t="s">
        <v>6</v>
      </c>
      <c r="K40" s="31"/>
      <c r="L40" s="774" t="s">
        <v>446</v>
      </c>
      <c r="M40" s="774"/>
      <c r="N40" s="774"/>
      <c r="O40" s="774"/>
      <c r="P40" s="774"/>
      <c r="Q40" s="774"/>
      <c r="R40" s="774"/>
      <c r="S40" s="774"/>
      <c r="T40" s="774"/>
      <c r="U40" s="775"/>
      <c r="W40" s="25"/>
      <c r="X40" s="106"/>
    </row>
    <row r="41" spans="1:25" ht="26.25" customHeight="1" x14ac:dyDescent="0.15">
      <c r="C41" s="96"/>
      <c r="D41" s="30"/>
      <c r="E41" s="30"/>
      <c r="F41" s="30"/>
      <c r="G41" s="30"/>
      <c r="H41" s="30"/>
      <c r="I41" s="31"/>
      <c r="J41" s="31" t="s">
        <v>7</v>
      </c>
      <c r="K41" s="31"/>
      <c r="L41" s="774" t="s">
        <v>448</v>
      </c>
      <c r="M41" s="774"/>
      <c r="N41" s="774"/>
      <c r="O41" s="774"/>
      <c r="P41" s="774"/>
      <c r="Q41" s="774"/>
      <c r="R41" s="774"/>
      <c r="S41" s="774"/>
      <c r="T41" s="774"/>
      <c r="U41" s="775"/>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5" x14ac:dyDescent="0.15">
      <c r="C43" s="96"/>
      <c r="D43" s="30"/>
      <c r="E43" s="30"/>
      <c r="F43" s="30"/>
      <c r="G43" s="30"/>
      <c r="H43" s="30"/>
      <c r="I43" s="30"/>
      <c r="J43" s="30"/>
      <c r="K43" s="30"/>
      <c r="L43" s="32"/>
      <c r="M43" s="32" t="s">
        <v>9</v>
      </c>
      <c r="N43" s="32"/>
      <c r="O43" s="776" t="s">
        <v>447</v>
      </c>
      <c r="P43" s="776"/>
      <c r="Q43" s="776"/>
      <c r="R43" s="776"/>
      <c r="S43" s="776"/>
      <c r="T43" s="776"/>
      <c r="U43" s="777"/>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43" t="s">
        <v>405</v>
      </c>
      <c r="D46" s="744"/>
      <c r="E46" s="744"/>
      <c r="F46" s="744"/>
      <c r="G46" s="744"/>
      <c r="H46" s="744"/>
      <c r="I46" s="744"/>
      <c r="J46" s="744"/>
      <c r="K46" s="744"/>
      <c r="L46" s="744"/>
      <c r="M46" s="744"/>
      <c r="N46" s="744"/>
      <c r="O46" s="744"/>
      <c r="P46" s="744"/>
      <c r="Q46" s="744"/>
      <c r="R46" s="744"/>
      <c r="S46" s="744"/>
      <c r="T46" s="744"/>
      <c r="U46" s="745"/>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726" t="s">
        <v>10</v>
      </c>
      <c r="D48" s="746"/>
      <c r="E48" s="747"/>
      <c r="F48" s="732" t="s">
        <v>449</v>
      </c>
      <c r="G48" s="733"/>
      <c r="H48" s="733"/>
      <c r="I48" s="734"/>
      <c r="J48" s="734"/>
      <c r="K48" s="734"/>
      <c r="L48" s="734"/>
      <c r="M48" s="734"/>
      <c r="N48" s="734"/>
      <c r="O48" s="734"/>
      <c r="P48" s="640" t="s">
        <v>431</v>
      </c>
      <c r="Q48" s="751"/>
      <c r="R48" s="751"/>
      <c r="S48" s="751"/>
      <c r="T48" s="751"/>
      <c r="U48" s="752"/>
    </row>
    <row r="49" spans="3:54" ht="21.75" customHeight="1" x14ac:dyDescent="0.15">
      <c r="C49" s="748"/>
      <c r="D49" s="749"/>
      <c r="E49" s="750"/>
      <c r="F49" s="735"/>
      <c r="G49" s="736"/>
      <c r="H49" s="736"/>
      <c r="I49" s="736"/>
      <c r="J49" s="736"/>
      <c r="K49" s="736"/>
      <c r="L49" s="736"/>
      <c r="M49" s="736"/>
      <c r="N49" s="736"/>
      <c r="O49" s="736"/>
      <c r="P49" s="753">
        <v>2672</v>
      </c>
      <c r="Q49" s="754"/>
      <c r="R49" s="754"/>
      <c r="S49" s="754"/>
      <c r="T49" s="754"/>
      <c r="U49" s="755"/>
    </row>
    <row r="50" spans="3:54" ht="26.25" customHeight="1" x14ac:dyDescent="0.15">
      <c r="C50" s="726" t="s">
        <v>11</v>
      </c>
      <c r="D50" s="727"/>
      <c r="E50" s="728"/>
      <c r="F50" s="737" t="s">
        <v>451</v>
      </c>
      <c r="G50" s="738"/>
      <c r="H50" s="738"/>
      <c r="I50" s="738"/>
      <c r="J50" s="738"/>
      <c r="K50" s="738"/>
      <c r="L50" s="738"/>
      <c r="M50" s="738"/>
      <c r="N50" s="592" t="s">
        <v>172</v>
      </c>
      <c r="O50" s="595"/>
      <c r="P50" s="596"/>
      <c r="Q50" s="741" t="s">
        <v>450</v>
      </c>
      <c r="R50" s="741"/>
      <c r="S50" s="741"/>
      <c r="T50" s="741"/>
      <c r="U50" s="742"/>
    </row>
    <row r="51" spans="3:54" ht="26.25" customHeight="1" x14ac:dyDescent="0.15">
      <c r="C51" s="729"/>
      <c r="D51" s="730"/>
      <c r="E51" s="731"/>
      <c r="F51" s="739"/>
      <c r="G51" s="740"/>
      <c r="H51" s="740"/>
      <c r="I51" s="740"/>
      <c r="J51" s="740"/>
      <c r="K51" s="740"/>
      <c r="L51" s="740"/>
      <c r="M51" s="740"/>
      <c r="N51" s="646"/>
      <c r="O51" s="646"/>
      <c r="P51" s="646"/>
      <c r="Q51" s="646"/>
      <c r="R51" s="646"/>
      <c r="S51" s="646"/>
      <c r="T51" s="646"/>
      <c r="U51" s="647"/>
    </row>
    <row r="52" spans="3:54" ht="26.25" customHeight="1" x14ac:dyDescent="0.15">
      <c r="C52" s="637" t="s">
        <v>239</v>
      </c>
      <c r="D52" s="638"/>
      <c r="E52" s="639"/>
      <c r="F52" s="643" t="s">
        <v>435</v>
      </c>
      <c r="G52" s="644"/>
      <c r="H52" s="644"/>
      <c r="I52" s="644"/>
      <c r="J52" s="644"/>
      <c r="K52" s="644"/>
      <c r="L52" s="644"/>
      <c r="M52" s="644"/>
      <c r="N52" s="644"/>
      <c r="O52" s="644"/>
      <c r="P52" s="644"/>
      <c r="Q52" s="644"/>
      <c r="R52" s="644"/>
      <c r="S52" s="644"/>
      <c r="T52" s="644"/>
      <c r="U52" s="645"/>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15">
      <c r="C54" s="202"/>
      <c r="D54" s="203" t="s">
        <v>288</v>
      </c>
      <c r="E54" s="207" t="s">
        <v>12</v>
      </c>
      <c r="F54" s="648" t="s">
        <v>131</v>
      </c>
      <c r="G54" s="649"/>
      <c r="H54" s="649"/>
      <c r="I54" s="649"/>
      <c r="J54" s="649"/>
      <c r="K54" s="649"/>
      <c r="L54" s="38" t="s">
        <v>48</v>
      </c>
      <c r="M54" s="38"/>
      <c r="N54" s="655" t="s">
        <v>452</v>
      </c>
      <c r="O54" s="655"/>
      <c r="P54" s="655"/>
      <c r="Q54" s="655"/>
      <c r="R54" s="655"/>
      <c r="S54" s="655"/>
      <c r="T54" s="655"/>
      <c r="U54" s="656"/>
      <c r="V54" s="34"/>
      <c r="W54" s="53"/>
      <c r="BB54" s="26"/>
    </row>
    <row r="55" spans="3:54" ht="27" customHeight="1" x14ac:dyDescent="0.15">
      <c r="C55" s="204"/>
      <c r="D55" s="573" t="s">
        <v>289</v>
      </c>
      <c r="E55" s="505" t="s">
        <v>240</v>
      </c>
      <c r="F55" s="663" t="s">
        <v>278</v>
      </c>
      <c r="G55" s="664"/>
      <c r="H55" s="664"/>
      <c r="I55" s="665"/>
      <c r="J55" s="657" t="s">
        <v>281</v>
      </c>
      <c r="K55" s="658"/>
      <c r="L55" s="658"/>
      <c r="M55" s="659"/>
      <c r="N55" s="650"/>
      <c r="O55" s="651"/>
      <c r="P55" s="651"/>
      <c r="Q55" s="651"/>
      <c r="R55" s="651"/>
      <c r="S55" s="282" t="s">
        <v>285</v>
      </c>
      <c r="T55" s="282"/>
      <c r="U55" s="327"/>
      <c r="W55" s="34"/>
    </row>
    <row r="56" spans="3:54" ht="27" customHeight="1" x14ac:dyDescent="0.15">
      <c r="C56" s="204"/>
      <c r="D56" s="205"/>
      <c r="E56" s="206"/>
      <c r="F56" s="663" t="s">
        <v>279</v>
      </c>
      <c r="G56" s="664"/>
      <c r="H56" s="664"/>
      <c r="I56" s="665"/>
      <c r="J56" s="657" t="s">
        <v>284</v>
      </c>
      <c r="K56" s="658"/>
      <c r="L56" s="658"/>
      <c r="M56" s="659"/>
      <c r="N56" s="650"/>
      <c r="O56" s="651"/>
      <c r="P56" s="651"/>
      <c r="Q56" s="651"/>
      <c r="R56" s="651"/>
      <c r="S56" s="282" t="s">
        <v>285</v>
      </c>
      <c r="T56" s="282"/>
      <c r="U56" s="327"/>
      <c r="W56" s="34"/>
    </row>
    <row r="57" spans="3:54" ht="27" customHeight="1" x14ac:dyDescent="0.15">
      <c r="C57" s="204"/>
      <c r="D57" s="687" t="s">
        <v>421</v>
      </c>
      <c r="E57" s="688"/>
      <c r="F57" s="663" t="s">
        <v>280</v>
      </c>
      <c r="G57" s="664"/>
      <c r="H57" s="664"/>
      <c r="I57" s="665"/>
      <c r="J57" s="657" t="s">
        <v>282</v>
      </c>
      <c r="K57" s="658"/>
      <c r="L57" s="658"/>
      <c r="M57" s="659"/>
      <c r="N57" s="650"/>
      <c r="O57" s="651"/>
      <c r="P57" s="651"/>
      <c r="Q57" s="651"/>
      <c r="R57" s="651"/>
      <c r="S57" s="282" t="s">
        <v>286</v>
      </c>
      <c r="T57" s="385"/>
      <c r="U57" s="261"/>
      <c r="W57" s="34"/>
    </row>
    <row r="58" spans="3:54" ht="27" customHeight="1" x14ac:dyDescent="0.15">
      <c r="C58" s="204"/>
      <c r="D58" s="687"/>
      <c r="E58" s="688"/>
      <c r="F58" s="663" t="s">
        <v>287</v>
      </c>
      <c r="G58" s="664"/>
      <c r="H58" s="664"/>
      <c r="I58" s="665"/>
      <c r="J58" s="657" t="s">
        <v>283</v>
      </c>
      <c r="K58" s="658"/>
      <c r="L58" s="658"/>
      <c r="M58" s="659"/>
      <c r="N58" s="650"/>
      <c r="O58" s="651"/>
      <c r="P58" s="651"/>
      <c r="Q58" s="651"/>
      <c r="R58" s="651"/>
      <c r="S58" s="289" t="s">
        <v>285</v>
      </c>
      <c r="T58" s="385"/>
      <c r="U58" s="261"/>
      <c r="W58" s="34"/>
    </row>
    <row r="59" spans="3:54" ht="15" customHeight="1" x14ac:dyDescent="0.15">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x14ac:dyDescent="0.15">
      <c r="C60" s="204"/>
      <c r="D60" s="366"/>
      <c r="E60" s="579"/>
      <c r="F60" s="660"/>
      <c r="G60" s="661"/>
      <c r="H60" s="661"/>
      <c r="I60" s="661"/>
      <c r="J60" s="661"/>
      <c r="K60" s="661"/>
      <c r="L60" s="661"/>
      <c r="M60" s="661"/>
      <c r="N60" s="661"/>
      <c r="O60" s="661"/>
      <c r="P60" s="661"/>
      <c r="Q60" s="661"/>
      <c r="R60" s="661"/>
      <c r="S60" s="661"/>
      <c r="T60" s="661"/>
      <c r="U60" s="662"/>
      <c r="W60" s="34"/>
    </row>
    <row r="61" spans="3:54" ht="18" customHeight="1" x14ac:dyDescent="0.15">
      <c r="C61" s="597"/>
      <c r="D61" s="574" t="s">
        <v>290</v>
      </c>
      <c r="E61" s="575" t="s">
        <v>241</v>
      </c>
      <c r="F61" s="652">
        <v>337</v>
      </c>
      <c r="G61" s="653"/>
      <c r="H61" s="653"/>
      <c r="I61" s="653"/>
      <c r="J61" s="653"/>
      <c r="K61" s="653"/>
      <c r="L61" s="653"/>
      <c r="M61" s="653"/>
      <c r="N61" s="653"/>
      <c r="O61" s="653"/>
      <c r="P61" s="653"/>
      <c r="Q61" s="653"/>
      <c r="R61" s="653"/>
      <c r="S61" s="653"/>
      <c r="T61" s="653"/>
      <c r="U61" s="654"/>
      <c r="W61" s="34"/>
    </row>
    <row r="62" spans="3:54" ht="13.9" customHeight="1" x14ac:dyDescent="0.15">
      <c r="C62" s="597"/>
      <c r="D62" s="576"/>
      <c r="E62" s="505"/>
      <c r="F62" s="699" t="s">
        <v>453</v>
      </c>
      <c r="G62" s="700"/>
      <c r="H62" s="700"/>
      <c r="I62" s="700"/>
      <c r="J62" s="700"/>
      <c r="K62" s="700"/>
      <c r="L62" s="700"/>
      <c r="M62" s="700"/>
      <c r="N62" s="700"/>
      <c r="O62" s="700"/>
      <c r="P62" s="700"/>
      <c r="Q62" s="700"/>
      <c r="R62" s="700"/>
      <c r="S62" s="700"/>
      <c r="T62" s="700"/>
      <c r="U62" s="701"/>
      <c r="W62" s="34" t="s">
        <v>445</v>
      </c>
    </row>
    <row r="63" spans="3:54" ht="13.9" customHeight="1" x14ac:dyDescent="0.15">
      <c r="C63" s="597"/>
      <c r="D63" s="580" t="s">
        <v>61</v>
      </c>
      <c r="E63" s="666" t="s">
        <v>413</v>
      </c>
      <c r="F63" s="680"/>
      <c r="G63" s="681"/>
      <c r="H63" s="681"/>
      <c r="I63" s="681"/>
      <c r="J63" s="681"/>
      <c r="K63" s="681"/>
      <c r="L63" s="681"/>
      <c r="M63" s="681"/>
      <c r="N63" s="681"/>
      <c r="O63" s="681"/>
      <c r="P63" s="681"/>
      <c r="Q63" s="681"/>
      <c r="R63" s="681"/>
      <c r="S63" s="681"/>
      <c r="T63" s="681"/>
      <c r="U63" s="682"/>
      <c r="W63" s="34"/>
    </row>
    <row r="64" spans="3:54" ht="13.9" customHeight="1" x14ac:dyDescent="0.15">
      <c r="C64" s="597"/>
      <c r="D64" s="580"/>
      <c r="E64" s="667"/>
      <c r="F64" s="680"/>
      <c r="G64" s="681"/>
      <c r="H64" s="681"/>
      <c r="I64" s="681"/>
      <c r="J64" s="681"/>
      <c r="K64" s="681"/>
      <c r="L64" s="681"/>
      <c r="M64" s="681"/>
      <c r="N64" s="681"/>
      <c r="O64" s="681"/>
      <c r="P64" s="681"/>
      <c r="Q64" s="681"/>
      <c r="R64" s="681"/>
      <c r="S64" s="681"/>
      <c r="T64" s="681"/>
      <c r="U64" s="682"/>
      <c r="W64" s="34"/>
    </row>
    <row r="65" spans="3:23" ht="13.9" customHeight="1" x14ac:dyDescent="0.15">
      <c r="C65" s="597"/>
      <c r="D65" s="580"/>
      <c r="E65" s="667"/>
      <c r="F65" s="680"/>
      <c r="G65" s="681"/>
      <c r="H65" s="681"/>
      <c r="I65" s="681"/>
      <c r="J65" s="681"/>
      <c r="K65" s="681"/>
      <c r="L65" s="681"/>
      <c r="M65" s="681"/>
      <c r="N65" s="681"/>
      <c r="O65" s="681"/>
      <c r="P65" s="681"/>
      <c r="Q65" s="681"/>
      <c r="R65" s="681"/>
      <c r="S65" s="681"/>
      <c r="T65" s="681"/>
      <c r="U65" s="682"/>
      <c r="W65" s="34"/>
    </row>
    <row r="66" spans="3:23" ht="13.9" customHeight="1" x14ac:dyDescent="0.15">
      <c r="C66" s="597"/>
      <c r="D66" s="580"/>
      <c r="E66" s="667"/>
      <c r="F66" s="680"/>
      <c r="G66" s="681"/>
      <c r="H66" s="681"/>
      <c r="I66" s="681"/>
      <c r="J66" s="681"/>
      <c r="K66" s="681"/>
      <c r="L66" s="681"/>
      <c r="M66" s="681"/>
      <c r="N66" s="681"/>
      <c r="O66" s="681"/>
      <c r="P66" s="681"/>
      <c r="Q66" s="681"/>
      <c r="R66" s="681"/>
      <c r="S66" s="681"/>
      <c r="T66" s="681"/>
      <c r="U66" s="682"/>
      <c r="W66" s="34"/>
    </row>
    <row r="67" spans="3:23" ht="13.9" customHeight="1" x14ac:dyDescent="0.15">
      <c r="C67" s="597"/>
      <c r="D67" s="668" t="s">
        <v>414</v>
      </c>
      <c r="E67" s="669"/>
      <c r="F67" s="680"/>
      <c r="G67" s="681"/>
      <c r="H67" s="681"/>
      <c r="I67" s="681"/>
      <c r="J67" s="681"/>
      <c r="K67" s="681"/>
      <c r="L67" s="681"/>
      <c r="M67" s="681"/>
      <c r="N67" s="681"/>
      <c r="O67" s="681"/>
      <c r="P67" s="681"/>
      <c r="Q67" s="681"/>
      <c r="R67" s="681"/>
      <c r="S67" s="681"/>
      <c r="T67" s="681"/>
      <c r="U67" s="682"/>
      <c r="W67" s="34"/>
    </row>
    <row r="68" spans="3:23" ht="13.9" customHeight="1" x14ac:dyDescent="0.15">
      <c r="C68" s="597"/>
      <c r="D68" s="670"/>
      <c r="E68" s="669"/>
      <c r="F68" s="680"/>
      <c r="G68" s="681"/>
      <c r="H68" s="681"/>
      <c r="I68" s="681"/>
      <c r="J68" s="681"/>
      <c r="K68" s="681"/>
      <c r="L68" s="681"/>
      <c r="M68" s="681"/>
      <c r="N68" s="681"/>
      <c r="O68" s="681"/>
      <c r="P68" s="681"/>
      <c r="Q68" s="681"/>
      <c r="R68" s="681"/>
      <c r="S68" s="681"/>
      <c r="T68" s="681"/>
      <c r="U68" s="682"/>
      <c r="W68" s="34"/>
    </row>
    <row r="69" spans="3:23" ht="13.9" customHeight="1" x14ac:dyDescent="0.15">
      <c r="C69" s="597"/>
      <c r="D69" s="670"/>
      <c r="E69" s="669"/>
      <c r="F69" s="680"/>
      <c r="G69" s="681"/>
      <c r="H69" s="681"/>
      <c r="I69" s="681"/>
      <c r="J69" s="681"/>
      <c r="K69" s="681"/>
      <c r="L69" s="681"/>
      <c r="M69" s="681"/>
      <c r="N69" s="681"/>
      <c r="O69" s="681"/>
      <c r="P69" s="681"/>
      <c r="Q69" s="681"/>
      <c r="R69" s="681"/>
      <c r="S69" s="681"/>
      <c r="T69" s="681"/>
      <c r="U69" s="682"/>
      <c r="W69" s="34"/>
    </row>
    <row r="70" spans="3:23" ht="13.9" customHeight="1" x14ac:dyDescent="0.15">
      <c r="C70" s="597"/>
      <c r="D70" s="670"/>
      <c r="E70" s="669"/>
      <c r="F70" s="680"/>
      <c r="G70" s="681"/>
      <c r="H70" s="681"/>
      <c r="I70" s="681"/>
      <c r="J70" s="681"/>
      <c r="K70" s="681"/>
      <c r="L70" s="681"/>
      <c r="M70" s="681"/>
      <c r="N70" s="681"/>
      <c r="O70" s="681"/>
      <c r="P70" s="681"/>
      <c r="Q70" s="681"/>
      <c r="R70" s="681"/>
      <c r="S70" s="681"/>
      <c r="T70" s="681"/>
      <c r="U70" s="682"/>
      <c r="W70" s="34"/>
    </row>
    <row r="71" spans="3:23" ht="13.9" customHeight="1" x14ac:dyDescent="0.15">
      <c r="C71" s="597"/>
      <c r="D71" s="670"/>
      <c r="E71" s="669"/>
      <c r="F71" s="680"/>
      <c r="G71" s="681"/>
      <c r="H71" s="681"/>
      <c r="I71" s="681"/>
      <c r="J71" s="681"/>
      <c r="K71" s="681"/>
      <c r="L71" s="681"/>
      <c r="M71" s="681"/>
      <c r="N71" s="681"/>
      <c r="O71" s="681"/>
      <c r="P71" s="681"/>
      <c r="Q71" s="681"/>
      <c r="R71" s="681"/>
      <c r="S71" s="681"/>
      <c r="T71" s="681"/>
      <c r="U71" s="682"/>
      <c r="W71" s="34"/>
    </row>
    <row r="72" spans="3:23" ht="13.9" customHeight="1" x14ac:dyDescent="0.15">
      <c r="C72" s="598"/>
      <c r="D72" s="581"/>
      <c r="E72" s="506"/>
      <c r="F72" s="683"/>
      <c r="G72" s="684"/>
      <c r="H72" s="684"/>
      <c r="I72" s="684"/>
      <c r="J72" s="684"/>
      <c r="K72" s="684"/>
      <c r="L72" s="684"/>
      <c r="M72" s="684"/>
      <c r="N72" s="684"/>
      <c r="O72" s="684"/>
      <c r="P72" s="684"/>
      <c r="Q72" s="684"/>
      <c r="R72" s="684"/>
      <c r="S72" s="684"/>
      <c r="T72" s="684"/>
      <c r="U72" s="685"/>
      <c r="W72" s="34"/>
    </row>
    <row r="73" spans="3:23" ht="13.9" customHeight="1" x14ac:dyDescent="0.15">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x14ac:dyDescent="0.15">
      <c r="C74" s="692" t="s">
        <v>415</v>
      </c>
      <c r="D74" s="692"/>
      <c r="E74" s="692"/>
      <c r="F74" s="692"/>
      <c r="G74" s="692"/>
      <c r="H74" s="692"/>
      <c r="I74" s="692"/>
      <c r="J74" s="692"/>
      <c r="K74" s="692"/>
      <c r="L74" s="692"/>
      <c r="M74" s="692"/>
      <c r="N74" s="692"/>
      <c r="O74" s="692"/>
      <c r="P74" s="692"/>
      <c r="Q74" s="692"/>
      <c r="R74" s="692"/>
      <c r="S74" s="692"/>
      <c r="T74" s="692"/>
      <c r="U74" s="692"/>
      <c r="W74" s="34"/>
    </row>
    <row r="75" spans="3:23" ht="15" customHeight="1" x14ac:dyDescent="0.15">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15">
      <c r="C76" s="208"/>
      <c r="D76" s="196" t="s">
        <v>243</v>
      </c>
      <c r="E76" s="197"/>
      <c r="F76" s="40"/>
      <c r="G76" s="40"/>
      <c r="H76" s="40"/>
      <c r="I76" s="41"/>
      <c r="J76" s="41"/>
      <c r="K76" s="41"/>
      <c r="L76" s="42"/>
      <c r="M76" s="42"/>
      <c r="N76" s="42"/>
      <c r="O76" s="43"/>
      <c r="P76" s="43"/>
      <c r="Q76" s="43"/>
      <c r="R76" s="43"/>
      <c r="S76" s="41"/>
      <c r="T76" s="375"/>
      <c r="U76" s="387"/>
      <c r="W76" s="34"/>
    </row>
    <row r="77" spans="3:23" ht="13.9" customHeight="1" x14ac:dyDescent="0.15">
      <c r="C77" s="442"/>
      <c r="D77" s="693" t="s">
        <v>454</v>
      </c>
      <c r="E77" s="694"/>
      <c r="F77" s="694"/>
      <c r="G77" s="694"/>
      <c r="H77" s="694"/>
      <c r="I77" s="694"/>
      <c r="J77" s="694"/>
      <c r="K77" s="694"/>
      <c r="L77" s="694"/>
      <c r="M77" s="694"/>
      <c r="N77" s="694"/>
      <c r="O77" s="694"/>
      <c r="P77" s="694"/>
      <c r="Q77" s="694"/>
      <c r="R77" s="694"/>
      <c r="S77" s="694"/>
      <c r="T77" s="694"/>
      <c r="U77" s="695"/>
      <c r="W77" s="34" t="s">
        <v>445</v>
      </c>
    </row>
    <row r="78" spans="3:23" ht="13.9" customHeight="1" x14ac:dyDescent="0.15">
      <c r="C78" s="442"/>
      <c r="D78" s="693"/>
      <c r="E78" s="694"/>
      <c r="F78" s="694"/>
      <c r="G78" s="694"/>
      <c r="H78" s="694"/>
      <c r="I78" s="694"/>
      <c r="J78" s="694"/>
      <c r="K78" s="694"/>
      <c r="L78" s="694"/>
      <c r="M78" s="694"/>
      <c r="N78" s="694"/>
      <c r="O78" s="694"/>
      <c r="P78" s="694"/>
      <c r="Q78" s="694"/>
      <c r="R78" s="694"/>
      <c r="S78" s="694"/>
      <c r="T78" s="694"/>
      <c r="U78" s="695"/>
      <c r="W78" s="34"/>
    </row>
    <row r="79" spans="3:23" ht="13.9" customHeight="1" x14ac:dyDescent="0.15">
      <c r="C79" s="442"/>
      <c r="D79" s="693"/>
      <c r="E79" s="694"/>
      <c r="F79" s="694"/>
      <c r="G79" s="694"/>
      <c r="H79" s="694"/>
      <c r="I79" s="694"/>
      <c r="J79" s="694"/>
      <c r="K79" s="694"/>
      <c r="L79" s="694"/>
      <c r="M79" s="694"/>
      <c r="N79" s="694"/>
      <c r="O79" s="694"/>
      <c r="P79" s="694"/>
      <c r="Q79" s="694"/>
      <c r="R79" s="694"/>
      <c r="S79" s="694"/>
      <c r="T79" s="694"/>
      <c r="U79" s="695"/>
      <c r="W79" s="34"/>
    </row>
    <row r="80" spans="3:23" ht="13.9" customHeight="1" x14ac:dyDescent="0.15">
      <c r="C80" s="442"/>
      <c r="D80" s="693"/>
      <c r="E80" s="694"/>
      <c r="F80" s="694"/>
      <c r="G80" s="694"/>
      <c r="H80" s="694"/>
      <c r="I80" s="694"/>
      <c r="J80" s="694"/>
      <c r="K80" s="694"/>
      <c r="L80" s="694"/>
      <c r="M80" s="694"/>
      <c r="N80" s="694"/>
      <c r="O80" s="694"/>
      <c r="P80" s="694"/>
      <c r="Q80" s="694"/>
      <c r="R80" s="694"/>
      <c r="S80" s="694"/>
      <c r="T80" s="694"/>
      <c r="U80" s="695"/>
      <c r="W80" s="34"/>
    </row>
    <row r="81" spans="1:56" ht="13.9" customHeight="1" x14ac:dyDescent="0.15">
      <c r="C81" s="442"/>
      <c r="D81" s="693"/>
      <c r="E81" s="694"/>
      <c r="F81" s="694"/>
      <c r="G81" s="694"/>
      <c r="H81" s="694"/>
      <c r="I81" s="694"/>
      <c r="J81" s="694"/>
      <c r="K81" s="694"/>
      <c r="L81" s="694"/>
      <c r="M81" s="694"/>
      <c r="N81" s="694"/>
      <c r="O81" s="694"/>
      <c r="P81" s="694"/>
      <c r="Q81" s="694"/>
      <c r="R81" s="694"/>
      <c r="S81" s="694"/>
      <c r="T81" s="694"/>
      <c r="U81" s="695"/>
      <c r="W81" s="34"/>
    </row>
    <row r="82" spans="1:56" ht="13.9" customHeight="1" x14ac:dyDescent="0.15">
      <c r="C82" s="442"/>
      <c r="D82" s="693"/>
      <c r="E82" s="694"/>
      <c r="F82" s="694"/>
      <c r="G82" s="694"/>
      <c r="H82" s="694"/>
      <c r="I82" s="694"/>
      <c r="J82" s="694"/>
      <c r="K82" s="694"/>
      <c r="L82" s="694"/>
      <c r="M82" s="694"/>
      <c r="N82" s="694"/>
      <c r="O82" s="694"/>
      <c r="P82" s="694"/>
      <c r="Q82" s="694"/>
      <c r="R82" s="694"/>
      <c r="S82" s="694"/>
      <c r="T82" s="694"/>
      <c r="U82" s="695"/>
      <c r="W82" s="34"/>
    </row>
    <row r="83" spans="1:56" ht="13.9" customHeight="1" x14ac:dyDescent="0.15">
      <c r="C83" s="442"/>
      <c r="D83" s="693"/>
      <c r="E83" s="694"/>
      <c r="F83" s="694"/>
      <c r="G83" s="694"/>
      <c r="H83" s="694"/>
      <c r="I83" s="694"/>
      <c r="J83" s="694"/>
      <c r="K83" s="694"/>
      <c r="L83" s="694"/>
      <c r="M83" s="694"/>
      <c r="N83" s="694"/>
      <c r="O83" s="694"/>
      <c r="P83" s="694"/>
      <c r="Q83" s="694"/>
      <c r="R83" s="694"/>
      <c r="S83" s="694"/>
      <c r="T83" s="694"/>
      <c r="U83" s="695"/>
      <c r="W83" s="34"/>
    </row>
    <row r="84" spans="1:56" ht="13.9" customHeight="1" x14ac:dyDescent="0.15">
      <c r="C84" s="442"/>
      <c r="D84" s="693"/>
      <c r="E84" s="694"/>
      <c r="F84" s="694"/>
      <c r="G84" s="694"/>
      <c r="H84" s="694"/>
      <c r="I84" s="694"/>
      <c r="J84" s="694"/>
      <c r="K84" s="694"/>
      <c r="L84" s="694"/>
      <c r="M84" s="694"/>
      <c r="N84" s="694"/>
      <c r="O84" s="694"/>
      <c r="P84" s="694"/>
      <c r="Q84" s="694"/>
      <c r="R84" s="694"/>
      <c r="S84" s="694"/>
      <c r="T84" s="694"/>
      <c r="U84" s="695"/>
      <c r="W84" s="34"/>
    </row>
    <row r="85" spans="1:56" ht="13.9" customHeight="1" x14ac:dyDescent="0.15">
      <c r="C85" s="442"/>
      <c r="D85" s="693"/>
      <c r="E85" s="694"/>
      <c r="F85" s="694"/>
      <c r="G85" s="694"/>
      <c r="H85" s="694"/>
      <c r="I85" s="694"/>
      <c r="J85" s="694"/>
      <c r="K85" s="694"/>
      <c r="L85" s="694"/>
      <c r="M85" s="694"/>
      <c r="N85" s="694"/>
      <c r="O85" s="694"/>
      <c r="P85" s="694"/>
      <c r="Q85" s="694"/>
      <c r="R85" s="694"/>
      <c r="S85" s="694"/>
      <c r="T85" s="694"/>
      <c r="U85" s="695"/>
      <c r="W85" s="34"/>
    </row>
    <row r="86" spans="1:56" ht="13.9" customHeight="1" x14ac:dyDescent="0.15">
      <c r="C86" s="600"/>
      <c r="D86" s="696"/>
      <c r="E86" s="697"/>
      <c r="F86" s="697"/>
      <c r="G86" s="697"/>
      <c r="H86" s="697"/>
      <c r="I86" s="697"/>
      <c r="J86" s="697"/>
      <c r="K86" s="697"/>
      <c r="L86" s="697"/>
      <c r="M86" s="697"/>
      <c r="N86" s="697"/>
      <c r="O86" s="697"/>
      <c r="P86" s="697"/>
      <c r="Q86" s="697"/>
      <c r="R86" s="697"/>
      <c r="S86" s="697"/>
      <c r="T86" s="697"/>
      <c r="U86" s="698"/>
      <c r="W86" s="34"/>
    </row>
    <row r="87" spans="1:56" ht="15" customHeight="1" x14ac:dyDescent="0.15">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15">
      <c r="C88" s="708"/>
      <c r="D88" s="640" t="s">
        <v>288</v>
      </c>
      <c r="E88" s="675" t="s">
        <v>245</v>
      </c>
      <c r="F88" s="38" t="s">
        <v>436</v>
      </c>
      <c r="G88" s="601"/>
      <c r="H88" s="601"/>
      <c r="I88" s="36"/>
      <c r="J88" s="36"/>
      <c r="K88" s="36"/>
      <c r="L88" s="37"/>
      <c r="M88" s="37"/>
      <c r="N88" s="37"/>
      <c r="O88" s="38"/>
      <c r="P88" s="38"/>
      <c r="Q88" s="38"/>
      <c r="R88" s="38"/>
      <c r="S88" s="36"/>
      <c r="T88" s="36"/>
      <c r="U88" s="39"/>
      <c r="W88" s="34"/>
    </row>
    <row r="89" spans="1:56" ht="15" customHeight="1" x14ac:dyDescent="0.15">
      <c r="A89" s="28">
        <v>5</v>
      </c>
      <c r="C89" s="708"/>
      <c r="D89" s="641"/>
      <c r="E89" s="676"/>
      <c r="F89" s="196" t="s">
        <v>252</v>
      </c>
      <c r="G89" s="43"/>
      <c r="H89" s="43"/>
      <c r="I89" s="43"/>
      <c r="J89" s="43"/>
      <c r="K89" s="707">
        <f>+COUNTIF(別紙!G9:Z9,"&gt;0")</f>
        <v>3</v>
      </c>
      <c r="L89" s="707"/>
      <c r="M89" s="707"/>
      <c r="N89" s="210" t="s">
        <v>47</v>
      </c>
      <c r="O89" s="210"/>
      <c r="P89" s="602"/>
      <c r="Q89" s="702" t="s">
        <v>353</v>
      </c>
      <c r="R89" s="702"/>
      <c r="S89" s="702"/>
      <c r="T89" s="702"/>
      <c r="U89" s="703"/>
      <c r="V89" s="376"/>
      <c r="W89" s="376"/>
      <c r="X89" s="26"/>
      <c r="Y89" s="34"/>
      <c r="BC89" s="53"/>
      <c r="BD89" s="53"/>
    </row>
    <row r="90" spans="1:56" ht="18" customHeight="1" x14ac:dyDescent="0.15">
      <c r="A90" s="28">
        <v>6</v>
      </c>
      <c r="C90" s="708"/>
      <c r="D90" s="641"/>
      <c r="E90" s="676"/>
      <c r="F90" s="202" t="s">
        <v>200</v>
      </c>
      <c r="G90" s="209"/>
      <c r="H90" s="209"/>
      <c r="I90" s="209"/>
      <c r="J90" s="209"/>
      <c r="K90" s="686">
        <f>+別紙!AA9</f>
        <v>1581.2</v>
      </c>
      <c r="L90" s="686"/>
      <c r="M90" s="686"/>
      <c r="N90" s="686"/>
      <c r="O90" s="686"/>
      <c r="P90" s="209" t="s">
        <v>291</v>
      </c>
      <c r="Q90" s="704"/>
      <c r="R90" s="704"/>
      <c r="S90" s="704"/>
      <c r="T90" s="704"/>
      <c r="U90" s="705"/>
      <c r="V90" s="376"/>
      <c r="W90" s="376"/>
      <c r="X90" s="678"/>
      <c r="Y90" s="678"/>
      <c r="Z90" s="678"/>
      <c r="AA90" s="678"/>
      <c r="AB90" s="678"/>
      <c r="AC90" s="678"/>
      <c r="BC90" s="53"/>
      <c r="BD90" s="53"/>
    </row>
    <row r="91" spans="1:56" ht="13.9" customHeight="1" x14ac:dyDescent="0.15">
      <c r="C91" s="708"/>
      <c r="D91" s="641"/>
      <c r="E91" s="676"/>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08"/>
      <c r="D92" s="641"/>
      <c r="E92" s="676"/>
      <c r="F92" s="425"/>
      <c r="G92" s="572"/>
      <c r="H92" s="370"/>
      <c r="I92" s="370"/>
      <c r="J92" s="572"/>
      <c r="K92" s="370"/>
      <c r="L92" s="371"/>
      <c r="M92" s="572"/>
      <c r="N92" s="370"/>
      <c r="O92" s="372"/>
      <c r="P92" s="572"/>
      <c r="Q92" s="370"/>
      <c r="R92" s="372"/>
      <c r="S92" s="706"/>
      <c r="T92" s="706"/>
      <c r="U92" s="426"/>
      <c r="V92" s="402" t="str">
        <f>+IF($F$54="Ｄ－建設業",IF($T$29="○","←　（建設業の場合は行政区毎の排出量内訳も記入してください）",""),"")</f>
        <v/>
      </c>
      <c r="W92" s="195"/>
      <c r="X92" s="195"/>
      <c r="Y92" s="195"/>
    </row>
    <row r="93" spans="1:56" ht="15" customHeight="1" x14ac:dyDescent="0.15">
      <c r="C93" s="708"/>
      <c r="D93" s="641"/>
      <c r="E93" s="676"/>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x14ac:dyDescent="0.15">
      <c r="C94" s="708"/>
      <c r="D94" s="641"/>
      <c r="E94" s="676"/>
      <c r="F94" s="680" t="s">
        <v>455</v>
      </c>
      <c r="G94" s="681"/>
      <c r="H94" s="681"/>
      <c r="I94" s="681"/>
      <c r="J94" s="681"/>
      <c r="K94" s="681"/>
      <c r="L94" s="681"/>
      <c r="M94" s="681"/>
      <c r="N94" s="681"/>
      <c r="O94" s="681"/>
      <c r="P94" s="681"/>
      <c r="Q94" s="681"/>
      <c r="R94" s="681"/>
      <c r="S94" s="681"/>
      <c r="T94" s="681"/>
      <c r="U94" s="682"/>
      <c r="V94" s="180"/>
      <c r="W94" s="181"/>
      <c r="X94" s="181"/>
      <c r="Y94" s="181"/>
    </row>
    <row r="95" spans="1:56" ht="13.9" customHeight="1" x14ac:dyDescent="0.15">
      <c r="C95" s="609"/>
      <c r="D95" s="641"/>
      <c r="E95" s="676"/>
      <c r="F95" s="680"/>
      <c r="G95" s="681"/>
      <c r="H95" s="681"/>
      <c r="I95" s="681"/>
      <c r="J95" s="681"/>
      <c r="K95" s="681"/>
      <c r="L95" s="681"/>
      <c r="M95" s="681"/>
      <c r="N95" s="681"/>
      <c r="O95" s="681"/>
      <c r="P95" s="681"/>
      <c r="Q95" s="681"/>
      <c r="R95" s="681"/>
      <c r="S95" s="681"/>
      <c r="T95" s="681"/>
      <c r="U95" s="682"/>
      <c r="V95" s="180"/>
      <c r="W95" s="181"/>
      <c r="X95" s="181"/>
      <c r="Y95" s="181"/>
    </row>
    <row r="96" spans="1:56" ht="13.9" customHeight="1" x14ac:dyDescent="0.15">
      <c r="C96" s="609"/>
      <c r="D96" s="641"/>
      <c r="E96" s="676"/>
      <c r="F96" s="680"/>
      <c r="G96" s="681"/>
      <c r="H96" s="681"/>
      <c r="I96" s="681"/>
      <c r="J96" s="681"/>
      <c r="K96" s="681"/>
      <c r="L96" s="681"/>
      <c r="M96" s="681"/>
      <c r="N96" s="681"/>
      <c r="O96" s="681"/>
      <c r="P96" s="681"/>
      <c r="Q96" s="681"/>
      <c r="R96" s="681"/>
      <c r="S96" s="681"/>
      <c r="T96" s="681"/>
      <c r="U96" s="682"/>
      <c r="V96" s="180"/>
      <c r="W96" s="181"/>
      <c r="X96" s="181"/>
      <c r="Y96" s="181"/>
    </row>
    <row r="97" spans="1:56" ht="13.9" customHeight="1" x14ac:dyDescent="0.15">
      <c r="C97" s="609"/>
      <c r="D97" s="641"/>
      <c r="E97" s="676"/>
      <c r="F97" s="680"/>
      <c r="G97" s="681"/>
      <c r="H97" s="681"/>
      <c r="I97" s="681"/>
      <c r="J97" s="681"/>
      <c r="K97" s="681"/>
      <c r="L97" s="681"/>
      <c r="M97" s="681"/>
      <c r="N97" s="681"/>
      <c r="O97" s="681"/>
      <c r="P97" s="681"/>
      <c r="Q97" s="681"/>
      <c r="R97" s="681"/>
      <c r="S97" s="681"/>
      <c r="T97" s="681"/>
      <c r="U97" s="682"/>
      <c r="V97" s="180"/>
      <c r="W97" s="181"/>
      <c r="X97" s="181"/>
      <c r="Y97" s="181"/>
    </row>
    <row r="98" spans="1:56" ht="13.9" customHeight="1" x14ac:dyDescent="0.15">
      <c r="C98" s="609"/>
      <c r="D98" s="641"/>
      <c r="E98" s="676"/>
      <c r="F98" s="680"/>
      <c r="G98" s="681"/>
      <c r="H98" s="681"/>
      <c r="I98" s="681"/>
      <c r="J98" s="681"/>
      <c r="K98" s="681"/>
      <c r="L98" s="681"/>
      <c r="M98" s="681"/>
      <c r="N98" s="681"/>
      <c r="O98" s="681"/>
      <c r="P98" s="681"/>
      <c r="Q98" s="681"/>
      <c r="R98" s="681"/>
      <c r="S98" s="681"/>
      <c r="T98" s="681"/>
      <c r="U98" s="682"/>
      <c r="V98" s="180"/>
      <c r="W98" s="181"/>
      <c r="X98" s="181"/>
      <c r="Y98" s="181"/>
    </row>
    <row r="99" spans="1:56" ht="13.9" customHeight="1" x14ac:dyDescent="0.15">
      <c r="C99" s="609"/>
      <c r="D99" s="641"/>
      <c r="E99" s="676"/>
      <c r="F99" s="680"/>
      <c r="G99" s="681"/>
      <c r="H99" s="681"/>
      <c r="I99" s="681"/>
      <c r="J99" s="681"/>
      <c r="K99" s="681"/>
      <c r="L99" s="681"/>
      <c r="M99" s="681"/>
      <c r="N99" s="681"/>
      <c r="O99" s="681"/>
      <c r="P99" s="681"/>
      <c r="Q99" s="681"/>
      <c r="R99" s="681"/>
      <c r="S99" s="681"/>
      <c r="T99" s="681"/>
      <c r="U99" s="682"/>
      <c r="V99" s="180"/>
      <c r="W99" s="181"/>
      <c r="X99" s="181"/>
      <c r="Y99" s="181"/>
    </row>
    <row r="100" spans="1:56" ht="13.9" customHeight="1" x14ac:dyDescent="0.15">
      <c r="C100" s="609"/>
      <c r="D100" s="641"/>
      <c r="E100" s="676"/>
      <c r="F100" s="680"/>
      <c r="G100" s="681"/>
      <c r="H100" s="681"/>
      <c r="I100" s="681"/>
      <c r="J100" s="681"/>
      <c r="K100" s="681"/>
      <c r="L100" s="681"/>
      <c r="M100" s="681"/>
      <c r="N100" s="681"/>
      <c r="O100" s="681"/>
      <c r="P100" s="681"/>
      <c r="Q100" s="681"/>
      <c r="R100" s="681"/>
      <c r="S100" s="681"/>
      <c r="T100" s="681"/>
      <c r="U100" s="682"/>
      <c r="V100" s="180"/>
      <c r="W100" s="181"/>
      <c r="X100" s="181"/>
      <c r="Y100" s="181"/>
    </row>
    <row r="101" spans="1:56" ht="13.9" customHeight="1" x14ac:dyDescent="0.15">
      <c r="C101" s="609"/>
      <c r="D101" s="641"/>
      <c r="E101" s="676"/>
      <c r="F101" s="680"/>
      <c r="G101" s="681"/>
      <c r="H101" s="681"/>
      <c r="I101" s="681"/>
      <c r="J101" s="681"/>
      <c r="K101" s="681"/>
      <c r="L101" s="681"/>
      <c r="M101" s="681"/>
      <c r="N101" s="681"/>
      <c r="O101" s="681"/>
      <c r="P101" s="681"/>
      <c r="Q101" s="681"/>
      <c r="R101" s="681"/>
      <c r="S101" s="681"/>
      <c r="T101" s="681"/>
      <c r="U101" s="682"/>
      <c r="V101" s="671"/>
      <c r="W101" s="672"/>
      <c r="X101" s="672"/>
      <c r="Y101" s="672"/>
      <c r="Z101" s="672"/>
    </row>
    <row r="102" spans="1:56" ht="13.9" customHeight="1" x14ac:dyDescent="0.15">
      <c r="C102" s="609"/>
      <c r="D102" s="642"/>
      <c r="E102" s="677"/>
      <c r="F102" s="683"/>
      <c r="G102" s="684"/>
      <c r="H102" s="684"/>
      <c r="I102" s="684"/>
      <c r="J102" s="684"/>
      <c r="K102" s="684"/>
      <c r="L102" s="684"/>
      <c r="M102" s="684"/>
      <c r="N102" s="684"/>
      <c r="O102" s="684"/>
      <c r="P102" s="684"/>
      <c r="Q102" s="684"/>
      <c r="R102" s="684"/>
      <c r="S102" s="684"/>
      <c r="T102" s="684"/>
      <c r="U102" s="685"/>
      <c r="V102" s="180"/>
      <c r="W102" s="181"/>
      <c r="X102" s="181"/>
      <c r="Y102" s="181"/>
    </row>
    <row r="103" spans="1:56" ht="15" customHeight="1" x14ac:dyDescent="0.15">
      <c r="C103" s="709"/>
      <c r="D103" s="689" t="s">
        <v>289</v>
      </c>
      <c r="E103" s="78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09"/>
      <c r="D104" s="690"/>
      <c r="E104" s="790"/>
      <c r="F104" s="196" t="s">
        <v>252</v>
      </c>
      <c r="G104" s="43"/>
      <c r="H104" s="43"/>
      <c r="I104" s="43"/>
      <c r="J104" s="43"/>
      <c r="K104" s="679">
        <f>+COUNTIF(別紙!G19:Z19,"&gt;0")</f>
        <v>3</v>
      </c>
      <c r="L104" s="679"/>
      <c r="M104" s="679"/>
      <c r="N104" s="210" t="s">
        <v>47</v>
      </c>
      <c r="O104" s="210"/>
      <c r="P104" s="602"/>
      <c r="Q104" s="702" t="s">
        <v>354</v>
      </c>
      <c r="R104" s="702"/>
      <c r="S104" s="702"/>
      <c r="T104" s="702"/>
      <c r="U104" s="703"/>
      <c r="V104" s="376"/>
      <c r="W104" s="376"/>
      <c r="X104" s="389"/>
      <c r="Y104" s="181"/>
      <c r="Z104" s="181"/>
      <c r="AA104" s="181"/>
      <c r="BC104" s="53"/>
      <c r="BD104" s="53"/>
    </row>
    <row r="105" spans="1:56" ht="18" customHeight="1" x14ac:dyDescent="0.15">
      <c r="A105" s="28">
        <v>8</v>
      </c>
      <c r="C105" s="709"/>
      <c r="D105" s="690"/>
      <c r="E105" s="790"/>
      <c r="F105" s="202" t="s">
        <v>200</v>
      </c>
      <c r="G105" s="209"/>
      <c r="H105" s="209"/>
      <c r="I105" s="209"/>
      <c r="J105" s="209"/>
      <c r="K105" s="686">
        <f>+別紙!AA19</f>
        <v>1565.3999999999999</v>
      </c>
      <c r="L105" s="686"/>
      <c r="M105" s="686"/>
      <c r="N105" s="686"/>
      <c r="O105" s="686"/>
      <c r="P105" s="610" t="s">
        <v>291</v>
      </c>
      <c r="Q105" s="704"/>
      <c r="R105" s="704"/>
      <c r="S105" s="704"/>
      <c r="T105" s="704"/>
      <c r="U105" s="705"/>
      <c r="V105" s="376"/>
      <c r="W105" s="376"/>
      <c r="X105" s="115"/>
      <c r="Y105" s="26"/>
      <c r="BC105" s="53"/>
      <c r="BD105" s="53"/>
    </row>
    <row r="106" spans="1:56" ht="13.9" customHeight="1" x14ac:dyDescent="0.15">
      <c r="C106" s="709"/>
      <c r="D106" s="690"/>
      <c r="E106" s="79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09"/>
      <c r="D107" s="690"/>
      <c r="E107" s="790"/>
      <c r="F107" s="425"/>
      <c r="G107" s="572"/>
      <c r="H107" s="370"/>
      <c r="I107" s="370"/>
      <c r="J107" s="572"/>
      <c r="K107" s="370"/>
      <c r="L107" s="371"/>
      <c r="M107" s="572"/>
      <c r="N107" s="370"/>
      <c r="O107" s="372"/>
      <c r="P107" s="572"/>
      <c r="Q107" s="370"/>
      <c r="R107" s="372"/>
      <c r="S107" s="706"/>
      <c r="T107" s="706"/>
      <c r="U107" s="426"/>
      <c r="V107" s="402" t="str">
        <f>+IF($F$54="Ｄ－建設業",IF($T$29="○","←　（建設業の場合は行政区毎の排出量内訳も記入してください）",""),"")</f>
        <v/>
      </c>
      <c r="W107" s="195"/>
      <c r="X107" s="195"/>
      <c r="Y107" s="195"/>
    </row>
    <row r="108" spans="1:56" ht="15" customHeight="1" x14ac:dyDescent="0.15">
      <c r="C108" s="709"/>
      <c r="D108" s="690"/>
      <c r="E108" s="79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x14ac:dyDescent="0.15">
      <c r="C109" s="709"/>
      <c r="D109" s="690"/>
      <c r="E109" s="790"/>
      <c r="F109" s="680" t="s">
        <v>456</v>
      </c>
      <c r="G109" s="681"/>
      <c r="H109" s="681"/>
      <c r="I109" s="681"/>
      <c r="J109" s="681"/>
      <c r="K109" s="681"/>
      <c r="L109" s="681"/>
      <c r="M109" s="681"/>
      <c r="N109" s="681"/>
      <c r="O109" s="681"/>
      <c r="P109" s="681"/>
      <c r="Q109" s="681"/>
      <c r="R109" s="681"/>
      <c r="S109" s="681"/>
      <c r="T109" s="681"/>
      <c r="U109" s="682"/>
      <c r="V109" s="195"/>
      <c r="W109" s="181"/>
      <c r="X109" s="181"/>
      <c r="Y109" s="181"/>
    </row>
    <row r="110" spans="1:56" ht="13.9" customHeight="1" x14ac:dyDescent="0.15">
      <c r="C110" s="611"/>
      <c r="D110" s="690"/>
      <c r="E110" s="790"/>
      <c r="F110" s="680"/>
      <c r="G110" s="681"/>
      <c r="H110" s="681"/>
      <c r="I110" s="681"/>
      <c r="J110" s="681"/>
      <c r="K110" s="681"/>
      <c r="L110" s="681"/>
      <c r="M110" s="681"/>
      <c r="N110" s="681"/>
      <c r="O110" s="681"/>
      <c r="P110" s="681"/>
      <c r="Q110" s="681"/>
      <c r="R110" s="681"/>
      <c r="S110" s="681"/>
      <c r="T110" s="681"/>
      <c r="U110" s="682"/>
      <c r="V110" s="195"/>
      <c r="W110" s="181"/>
      <c r="X110" s="181"/>
      <c r="Y110" s="181"/>
    </row>
    <row r="111" spans="1:56" ht="13.9" customHeight="1" x14ac:dyDescent="0.15">
      <c r="C111" s="611"/>
      <c r="D111" s="690"/>
      <c r="E111" s="790"/>
      <c r="F111" s="680"/>
      <c r="G111" s="681"/>
      <c r="H111" s="681"/>
      <c r="I111" s="681"/>
      <c r="J111" s="681"/>
      <c r="K111" s="681"/>
      <c r="L111" s="681"/>
      <c r="M111" s="681"/>
      <c r="N111" s="681"/>
      <c r="O111" s="681"/>
      <c r="P111" s="681"/>
      <c r="Q111" s="681"/>
      <c r="R111" s="681"/>
      <c r="S111" s="681"/>
      <c r="T111" s="681"/>
      <c r="U111" s="682"/>
      <c r="V111" s="195"/>
      <c r="W111" s="181"/>
      <c r="X111" s="181"/>
      <c r="Y111" s="181"/>
    </row>
    <row r="112" spans="1:56" ht="13.9" customHeight="1" x14ac:dyDescent="0.15">
      <c r="C112" s="611"/>
      <c r="D112" s="690"/>
      <c r="E112" s="790"/>
      <c r="F112" s="680"/>
      <c r="G112" s="681"/>
      <c r="H112" s="681"/>
      <c r="I112" s="681"/>
      <c r="J112" s="681"/>
      <c r="K112" s="681"/>
      <c r="L112" s="681"/>
      <c r="M112" s="681"/>
      <c r="N112" s="681"/>
      <c r="O112" s="681"/>
      <c r="P112" s="681"/>
      <c r="Q112" s="681"/>
      <c r="R112" s="681"/>
      <c r="S112" s="681"/>
      <c r="T112" s="681"/>
      <c r="U112" s="682"/>
      <c r="V112" s="195"/>
      <c r="W112" s="181"/>
      <c r="X112" s="181"/>
      <c r="Y112" s="181"/>
    </row>
    <row r="113" spans="3:27" ht="13.9" customHeight="1" x14ac:dyDescent="0.15">
      <c r="C113" s="611"/>
      <c r="D113" s="690"/>
      <c r="E113" s="790"/>
      <c r="F113" s="680"/>
      <c r="G113" s="681"/>
      <c r="H113" s="681"/>
      <c r="I113" s="681"/>
      <c r="J113" s="681"/>
      <c r="K113" s="681"/>
      <c r="L113" s="681"/>
      <c r="M113" s="681"/>
      <c r="N113" s="681"/>
      <c r="O113" s="681"/>
      <c r="P113" s="681"/>
      <c r="Q113" s="681"/>
      <c r="R113" s="681"/>
      <c r="S113" s="681"/>
      <c r="T113" s="681"/>
      <c r="U113" s="682"/>
      <c r="V113" s="195"/>
      <c r="W113" s="181"/>
      <c r="X113" s="181"/>
      <c r="Y113" s="181"/>
    </row>
    <row r="114" spans="3:27" ht="13.9" customHeight="1" x14ac:dyDescent="0.15">
      <c r="C114" s="611"/>
      <c r="D114" s="690"/>
      <c r="E114" s="790"/>
      <c r="F114" s="680"/>
      <c r="G114" s="681"/>
      <c r="H114" s="681"/>
      <c r="I114" s="681"/>
      <c r="J114" s="681"/>
      <c r="K114" s="681"/>
      <c r="L114" s="681"/>
      <c r="M114" s="681"/>
      <c r="N114" s="681"/>
      <c r="O114" s="681"/>
      <c r="P114" s="681"/>
      <c r="Q114" s="681"/>
      <c r="R114" s="681"/>
      <c r="S114" s="681"/>
      <c r="T114" s="681"/>
      <c r="U114" s="682"/>
      <c r="V114" s="195"/>
      <c r="W114" s="181"/>
      <c r="X114" s="181"/>
      <c r="Y114" s="181"/>
    </row>
    <row r="115" spans="3:27" ht="13.9" customHeight="1" x14ac:dyDescent="0.15">
      <c r="C115" s="611"/>
      <c r="D115" s="690"/>
      <c r="E115" s="790"/>
      <c r="F115" s="680"/>
      <c r="G115" s="681"/>
      <c r="H115" s="681"/>
      <c r="I115" s="681"/>
      <c r="J115" s="681"/>
      <c r="K115" s="681"/>
      <c r="L115" s="681"/>
      <c r="M115" s="681"/>
      <c r="N115" s="681"/>
      <c r="O115" s="681"/>
      <c r="P115" s="681"/>
      <c r="Q115" s="681"/>
      <c r="R115" s="681"/>
      <c r="S115" s="681"/>
      <c r="T115" s="681"/>
      <c r="U115" s="682"/>
      <c r="V115" s="195"/>
      <c r="W115" s="181"/>
      <c r="X115" s="181"/>
      <c r="Y115" s="181"/>
    </row>
    <row r="116" spans="3:27" ht="13.9" customHeight="1" x14ac:dyDescent="0.15">
      <c r="C116" s="611"/>
      <c r="D116" s="690"/>
      <c r="E116" s="790"/>
      <c r="F116" s="680"/>
      <c r="G116" s="681"/>
      <c r="H116" s="681"/>
      <c r="I116" s="681"/>
      <c r="J116" s="681"/>
      <c r="K116" s="681"/>
      <c r="L116" s="681"/>
      <c r="M116" s="681"/>
      <c r="N116" s="681"/>
      <c r="O116" s="681"/>
      <c r="P116" s="681"/>
      <c r="Q116" s="681"/>
      <c r="R116" s="681"/>
      <c r="S116" s="681"/>
      <c r="T116" s="681"/>
      <c r="U116" s="682"/>
      <c r="V116" s="672"/>
      <c r="W116" s="672"/>
      <c r="X116" s="672"/>
      <c r="Y116" s="672"/>
      <c r="Z116" s="672"/>
    </row>
    <row r="117" spans="3:27" ht="13.9" customHeight="1" x14ac:dyDescent="0.15">
      <c r="C117" s="612"/>
      <c r="D117" s="691"/>
      <c r="E117" s="791"/>
      <c r="F117" s="683"/>
      <c r="G117" s="684"/>
      <c r="H117" s="684"/>
      <c r="I117" s="684"/>
      <c r="J117" s="684"/>
      <c r="K117" s="684"/>
      <c r="L117" s="684"/>
      <c r="M117" s="684"/>
      <c r="N117" s="684"/>
      <c r="O117" s="684"/>
      <c r="P117" s="684"/>
      <c r="Q117" s="684"/>
      <c r="R117" s="684"/>
      <c r="S117" s="684"/>
      <c r="T117" s="684"/>
      <c r="U117" s="685"/>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710" t="s">
        <v>288</v>
      </c>
      <c r="E119" s="78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x14ac:dyDescent="0.15">
      <c r="C120" s="617"/>
      <c r="D120" s="711"/>
      <c r="E120" s="790"/>
      <c r="F120" s="680" t="s">
        <v>457</v>
      </c>
      <c r="G120" s="681"/>
      <c r="H120" s="681"/>
      <c r="I120" s="681"/>
      <c r="J120" s="681"/>
      <c r="K120" s="681"/>
      <c r="L120" s="681"/>
      <c r="M120" s="681"/>
      <c r="N120" s="681"/>
      <c r="O120" s="681"/>
      <c r="P120" s="681"/>
      <c r="Q120" s="681"/>
      <c r="R120" s="681"/>
      <c r="S120" s="681"/>
      <c r="T120" s="681"/>
      <c r="U120" s="682"/>
      <c r="V120" s="195"/>
      <c r="W120" s="181"/>
      <c r="X120" s="181"/>
      <c r="Y120" s="181"/>
    </row>
    <row r="121" spans="3:27" ht="13.9" customHeight="1" x14ac:dyDescent="0.15">
      <c r="C121" s="617"/>
      <c r="D121" s="711"/>
      <c r="E121" s="790"/>
      <c r="F121" s="680"/>
      <c r="G121" s="681"/>
      <c r="H121" s="681"/>
      <c r="I121" s="681"/>
      <c r="J121" s="681"/>
      <c r="K121" s="681"/>
      <c r="L121" s="681"/>
      <c r="M121" s="681"/>
      <c r="N121" s="681"/>
      <c r="O121" s="681"/>
      <c r="P121" s="681"/>
      <c r="Q121" s="681"/>
      <c r="R121" s="681"/>
      <c r="S121" s="681"/>
      <c r="T121" s="681"/>
      <c r="U121" s="682"/>
      <c r="V121" s="195"/>
      <c r="W121" s="181"/>
      <c r="X121" s="181"/>
      <c r="Y121" s="181"/>
    </row>
    <row r="122" spans="3:27" ht="13.9" customHeight="1" x14ac:dyDescent="0.15">
      <c r="C122" s="617"/>
      <c r="D122" s="711"/>
      <c r="E122" s="790"/>
      <c r="F122" s="680"/>
      <c r="G122" s="681"/>
      <c r="H122" s="681"/>
      <c r="I122" s="681"/>
      <c r="J122" s="681"/>
      <c r="K122" s="681"/>
      <c r="L122" s="681"/>
      <c r="M122" s="681"/>
      <c r="N122" s="681"/>
      <c r="O122" s="681"/>
      <c r="P122" s="681"/>
      <c r="Q122" s="681"/>
      <c r="R122" s="681"/>
      <c r="S122" s="681"/>
      <c r="T122" s="681"/>
      <c r="U122" s="682"/>
      <c r="V122" s="195"/>
      <c r="W122" s="181"/>
      <c r="X122" s="181"/>
      <c r="Y122" s="181"/>
    </row>
    <row r="123" spans="3:27" ht="13.9" customHeight="1" x14ac:dyDescent="0.15">
      <c r="C123" s="617"/>
      <c r="D123" s="711"/>
      <c r="E123" s="790"/>
      <c r="F123" s="680"/>
      <c r="G123" s="681"/>
      <c r="H123" s="681"/>
      <c r="I123" s="681"/>
      <c r="J123" s="681"/>
      <c r="K123" s="681"/>
      <c r="L123" s="681"/>
      <c r="M123" s="681"/>
      <c r="N123" s="681"/>
      <c r="O123" s="681"/>
      <c r="P123" s="681"/>
      <c r="Q123" s="681"/>
      <c r="R123" s="681"/>
      <c r="S123" s="681"/>
      <c r="T123" s="681"/>
      <c r="U123" s="682"/>
      <c r="V123" s="672"/>
      <c r="W123" s="672"/>
      <c r="X123" s="672"/>
      <c r="Y123" s="672"/>
      <c r="Z123" s="672"/>
      <c r="AA123" s="672"/>
    </row>
    <row r="124" spans="3:27" ht="13.9" customHeight="1" x14ac:dyDescent="0.15">
      <c r="C124" s="617"/>
      <c r="D124" s="712"/>
      <c r="E124" s="791"/>
      <c r="F124" s="683"/>
      <c r="G124" s="684"/>
      <c r="H124" s="684"/>
      <c r="I124" s="684"/>
      <c r="J124" s="684"/>
      <c r="K124" s="684"/>
      <c r="L124" s="684"/>
      <c r="M124" s="684"/>
      <c r="N124" s="684"/>
      <c r="O124" s="684"/>
      <c r="P124" s="684"/>
      <c r="Q124" s="684"/>
      <c r="R124" s="684"/>
      <c r="S124" s="684"/>
      <c r="T124" s="684"/>
      <c r="U124" s="685"/>
      <c r="V124" s="195"/>
      <c r="W124" s="181"/>
      <c r="X124" s="181"/>
      <c r="Y124" s="181"/>
    </row>
    <row r="125" spans="3:27" ht="15" customHeight="1" x14ac:dyDescent="0.15">
      <c r="C125" s="622"/>
      <c r="D125" s="710" t="s">
        <v>289</v>
      </c>
      <c r="E125" s="78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x14ac:dyDescent="0.15">
      <c r="C126" s="622"/>
      <c r="D126" s="711"/>
      <c r="E126" s="790"/>
      <c r="F126" s="680" t="s">
        <v>458</v>
      </c>
      <c r="G126" s="681"/>
      <c r="H126" s="681"/>
      <c r="I126" s="681"/>
      <c r="J126" s="681"/>
      <c r="K126" s="681"/>
      <c r="L126" s="681"/>
      <c r="M126" s="681"/>
      <c r="N126" s="681"/>
      <c r="O126" s="681"/>
      <c r="P126" s="681"/>
      <c r="Q126" s="681"/>
      <c r="R126" s="681"/>
      <c r="S126" s="681"/>
      <c r="T126" s="681"/>
      <c r="U126" s="682"/>
      <c r="V126" s="195"/>
      <c r="W126" s="181"/>
      <c r="X126" s="181"/>
      <c r="Y126" s="181"/>
    </row>
    <row r="127" spans="3:27" ht="13.9" customHeight="1" x14ac:dyDescent="0.15">
      <c r="C127" s="617"/>
      <c r="D127" s="711"/>
      <c r="E127" s="790"/>
      <c r="F127" s="680"/>
      <c r="G127" s="681"/>
      <c r="H127" s="681"/>
      <c r="I127" s="681"/>
      <c r="J127" s="681"/>
      <c r="K127" s="681"/>
      <c r="L127" s="681"/>
      <c r="M127" s="681"/>
      <c r="N127" s="681"/>
      <c r="O127" s="681"/>
      <c r="P127" s="681"/>
      <c r="Q127" s="681"/>
      <c r="R127" s="681"/>
      <c r="S127" s="681"/>
      <c r="T127" s="681"/>
      <c r="U127" s="682"/>
      <c r="V127" s="195"/>
      <c r="W127" s="181"/>
      <c r="X127" s="181"/>
      <c r="Y127" s="181"/>
    </row>
    <row r="128" spans="3:27" ht="13.9" customHeight="1" x14ac:dyDescent="0.15">
      <c r="C128" s="622"/>
      <c r="D128" s="711"/>
      <c r="E128" s="790"/>
      <c r="F128" s="680"/>
      <c r="G128" s="681"/>
      <c r="H128" s="681"/>
      <c r="I128" s="681"/>
      <c r="J128" s="681"/>
      <c r="K128" s="681"/>
      <c r="L128" s="681"/>
      <c r="M128" s="681"/>
      <c r="N128" s="681"/>
      <c r="O128" s="681"/>
      <c r="P128" s="681"/>
      <c r="Q128" s="681"/>
      <c r="R128" s="681"/>
      <c r="S128" s="681"/>
      <c r="T128" s="681"/>
      <c r="U128" s="682"/>
      <c r="V128" s="195"/>
      <c r="W128" s="181"/>
      <c r="X128" s="181"/>
      <c r="Y128" s="181"/>
    </row>
    <row r="129" spans="3:56" ht="13.9" customHeight="1" x14ac:dyDescent="0.15">
      <c r="C129" s="622"/>
      <c r="D129" s="711"/>
      <c r="E129" s="790"/>
      <c r="F129" s="680"/>
      <c r="G129" s="681"/>
      <c r="H129" s="681"/>
      <c r="I129" s="681"/>
      <c r="J129" s="681"/>
      <c r="K129" s="681"/>
      <c r="L129" s="681"/>
      <c r="M129" s="681"/>
      <c r="N129" s="681"/>
      <c r="O129" s="681"/>
      <c r="P129" s="681"/>
      <c r="Q129" s="681"/>
      <c r="R129" s="681"/>
      <c r="S129" s="681"/>
      <c r="T129" s="681"/>
      <c r="U129" s="682"/>
      <c r="V129" s="672"/>
      <c r="W129" s="672"/>
      <c r="X129" s="672"/>
      <c r="Y129" s="672"/>
      <c r="Z129" s="672"/>
      <c r="AA129" s="672"/>
    </row>
    <row r="130" spans="3:56" ht="13.9" customHeight="1" x14ac:dyDescent="0.15">
      <c r="C130" s="623"/>
      <c r="D130" s="712"/>
      <c r="E130" s="791"/>
      <c r="F130" s="683"/>
      <c r="G130" s="684"/>
      <c r="H130" s="684"/>
      <c r="I130" s="684"/>
      <c r="J130" s="684"/>
      <c r="K130" s="684"/>
      <c r="L130" s="684"/>
      <c r="M130" s="684"/>
      <c r="N130" s="684"/>
      <c r="O130" s="684"/>
      <c r="P130" s="684"/>
      <c r="Q130" s="684"/>
      <c r="R130" s="684"/>
      <c r="S130" s="684"/>
      <c r="T130" s="684"/>
      <c r="U130" s="685"/>
      <c r="V130" s="195"/>
      <c r="W130" s="181"/>
      <c r="X130" s="181"/>
      <c r="Y130" s="181"/>
    </row>
    <row r="131" spans="3:56" ht="13.9" customHeight="1" x14ac:dyDescent="0.15">
      <c r="C131" s="692" t="s">
        <v>417</v>
      </c>
      <c r="D131" s="692"/>
      <c r="E131" s="692"/>
      <c r="F131" s="692"/>
      <c r="G131" s="692"/>
      <c r="H131" s="692"/>
      <c r="I131" s="692"/>
      <c r="J131" s="692"/>
      <c r="K131" s="692"/>
      <c r="L131" s="692"/>
      <c r="M131" s="692"/>
      <c r="N131" s="692"/>
      <c r="O131" s="692"/>
      <c r="P131" s="692"/>
      <c r="Q131" s="692"/>
      <c r="R131" s="692"/>
      <c r="S131" s="692"/>
      <c r="T131" s="692"/>
      <c r="U131" s="692"/>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710" t="s">
        <v>17</v>
      </c>
      <c r="E133" s="792"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711"/>
      <c r="E134" s="793"/>
      <c r="F134" s="787" t="s">
        <v>259</v>
      </c>
      <c r="G134" s="788"/>
      <c r="H134" s="788"/>
      <c r="I134" s="788"/>
      <c r="J134" s="788"/>
      <c r="K134" s="795" t="str">
        <f>+別紙!AA10</f>
        <v>0</v>
      </c>
      <c r="L134" s="795"/>
      <c r="M134" s="795"/>
      <c r="N134" s="795"/>
      <c r="O134" s="795"/>
      <c r="P134" s="215" t="s">
        <v>13</v>
      </c>
      <c r="Q134" s="673" t="s">
        <v>359</v>
      </c>
      <c r="R134" s="673"/>
      <c r="S134" s="673"/>
      <c r="T134" s="673"/>
      <c r="U134" s="674"/>
      <c r="V134" s="399"/>
      <c r="W134" s="376"/>
      <c r="X134" s="195"/>
      <c r="Y134" s="389"/>
      <c r="Z134" s="389"/>
      <c r="AA134" s="181"/>
      <c r="BC134" s="53"/>
      <c r="BD134" s="53"/>
    </row>
    <row r="135" spans="3:56" ht="13.9" customHeight="1" x14ac:dyDescent="0.15">
      <c r="C135" s="214"/>
      <c r="D135" s="711"/>
      <c r="E135" s="793"/>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x14ac:dyDescent="0.15">
      <c r="C136" s="214"/>
      <c r="D136" s="711"/>
      <c r="E136" s="793"/>
      <c r="F136" s="680"/>
      <c r="G136" s="681"/>
      <c r="H136" s="681"/>
      <c r="I136" s="681"/>
      <c r="J136" s="681"/>
      <c r="K136" s="681"/>
      <c r="L136" s="681"/>
      <c r="M136" s="681"/>
      <c r="N136" s="681"/>
      <c r="O136" s="681"/>
      <c r="P136" s="681"/>
      <c r="Q136" s="681"/>
      <c r="R136" s="681"/>
      <c r="S136" s="681"/>
      <c r="T136" s="681"/>
      <c r="U136" s="682"/>
      <c r="V136" s="180"/>
      <c r="W136" s="389"/>
      <c r="X136" s="389"/>
      <c r="Y136" s="389"/>
      <c r="Z136" s="398"/>
    </row>
    <row r="137" spans="3:56" ht="13.9" customHeight="1" x14ac:dyDescent="0.15">
      <c r="C137" s="214"/>
      <c r="D137" s="711"/>
      <c r="E137" s="793"/>
      <c r="F137" s="680"/>
      <c r="G137" s="681"/>
      <c r="H137" s="681"/>
      <c r="I137" s="681"/>
      <c r="J137" s="681"/>
      <c r="K137" s="681"/>
      <c r="L137" s="681"/>
      <c r="M137" s="681"/>
      <c r="N137" s="681"/>
      <c r="O137" s="681"/>
      <c r="P137" s="681"/>
      <c r="Q137" s="681"/>
      <c r="R137" s="681"/>
      <c r="S137" s="681"/>
      <c r="T137" s="681"/>
      <c r="U137" s="682"/>
      <c r="V137" s="180"/>
      <c r="W137" s="389"/>
      <c r="X137" s="389"/>
      <c r="Y137" s="389"/>
      <c r="Z137" s="398"/>
    </row>
    <row r="138" spans="3:56" ht="13.9" customHeight="1" x14ac:dyDescent="0.15">
      <c r="C138" s="214"/>
      <c r="D138" s="711"/>
      <c r="E138" s="793"/>
      <c r="F138" s="680"/>
      <c r="G138" s="681"/>
      <c r="H138" s="681"/>
      <c r="I138" s="681"/>
      <c r="J138" s="681"/>
      <c r="K138" s="681"/>
      <c r="L138" s="681"/>
      <c r="M138" s="681"/>
      <c r="N138" s="681"/>
      <c r="O138" s="681"/>
      <c r="P138" s="681"/>
      <c r="Q138" s="681"/>
      <c r="R138" s="681"/>
      <c r="S138" s="681"/>
      <c r="T138" s="681"/>
      <c r="U138" s="682"/>
      <c r="V138" s="180"/>
      <c r="W138" s="389"/>
      <c r="X138" s="389"/>
      <c r="Y138" s="389"/>
      <c r="Z138" s="398"/>
    </row>
    <row r="139" spans="3:56" ht="13.9" customHeight="1" x14ac:dyDescent="0.15">
      <c r="C139" s="214"/>
      <c r="D139" s="711"/>
      <c r="E139" s="793"/>
      <c r="F139" s="680"/>
      <c r="G139" s="681"/>
      <c r="H139" s="681"/>
      <c r="I139" s="681"/>
      <c r="J139" s="681"/>
      <c r="K139" s="681"/>
      <c r="L139" s="681"/>
      <c r="M139" s="681"/>
      <c r="N139" s="681"/>
      <c r="O139" s="681"/>
      <c r="P139" s="681"/>
      <c r="Q139" s="681"/>
      <c r="R139" s="681"/>
      <c r="S139" s="681"/>
      <c r="T139" s="681"/>
      <c r="U139" s="682"/>
      <c r="V139" s="180"/>
      <c r="W139" s="389"/>
      <c r="X139" s="389"/>
      <c r="Y139" s="389"/>
      <c r="Z139" s="398"/>
    </row>
    <row r="140" spans="3:56" ht="13.9" customHeight="1" x14ac:dyDescent="0.15">
      <c r="C140" s="214"/>
      <c r="D140" s="711"/>
      <c r="E140" s="793"/>
      <c r="F140" s="680"/>
      <c r="G140" s="681"/>
      <c r="H140" s="681"/>
      <c r="I140" s="681"/>
      <c r="J140" s="681"/>
      <c r="K140" s="681"/>
      <c r="L140" s="681"/>
      <c r="M140" s="681"/>
      <c r="N140" s="681"/>
      <c r="O140" s="681"/>
      <c r="P140" s="681"/>
      <c r="Q140" s="681"/>
      <c r="R140" s="681"/>
      <c r="S140" s="681"/>
      <c r="T140" s="681"/>
      <c r="U140" s="682"/>
      <c r="V140" s="180"/>
      <c r="W140" s="389"/>
      <c r="X140" s="389"/>
      <c r="Y140" s="389"/>
      <c r="Z140" s="398"/>
    </row>
    <row r="141" spans="3:56" ht="13.9" customHeight="1" x14ac:dyDescent="0.15">
      <c r="C141" s="214"/>
      <c r="D141" s="711"/>
      <c r="E141" s="793"/>
      <c r="F141" s="680"/>
      <c r="G141" s="681"/>
      <c r="H141" s="681"/>
      <c r="I141" s="681"/>
      <c r="J141" s="681"/>
      <c r="K141" s="681"/>
      <c r="L141" s="681"/>
      <c r="M141" s="681"/>
      <c r="N141" s="681"/>
      <c r="O141" s="681"/>
      <c r="P141" s="681"/>
      <c r="Q141" s="681"/>
      <c r="R141" s="681"/>
      <c r="S141" s="681"/>
      <c r="T141" s="681"/>
      <c r="U141" s="682"/>
      <c r="V141" s="180"/>
      <c r="W141" s="389"/>
      <c r="X141" s="389"/>
      <c r="Y141" s="389"/>
      <c r="Z141" s="398"/>
    </row>
    <row r="142" spans="3:56" ht="13.9" customHeight="1" x14ac:dyDescent="0.15">
      <c r="C142" s="214"/>
      <c r="D142" s="711"/>
      <c r="E142" s="793"/>
      <c r="F142" s="680"/>
      <c r="G142" s="681"/>
      <c r="H142" s="681"/>
      <c r="I142" s="681"/>
      <c r="J142" s="681"/>
      <c r="K142" s="681"/>
      <c r="L142" s="681"/>
      <c r="M142" s="681"/>
      <c r="N142" s="681"/>
      <c r="O142" s="681"/>
      <c r="P142" s="681"/>
      <c r="Q142" s="681"/>
      <c r="R142" s="681"/>
      <c r="S142" s="681"/>
      <c r="T142" s="681"/>
      <c r="U142" s="682"/>
      <c r="V142" s="671"/>
      <c r="W142" s="672"/>
      <c r="X142" s="672"/>
      <c r="Y142" s="672"/>
      <c r="Z142" s="672"/>
    </row>
    <row r="143" spans="3:56" ht="13.9" customHeight="1" x14ac:dyDescent="0.15">
      <c r="C143" s="214"/>
      <c r="D143" s="712"/>
      <c r="E143" s="794"/>
      <c r="F143" s="683"/>
      <c r="G143" s="684"/>
      <c r="H143" s="684"/>
      <c r="I143" s="684"/>
      <c r="J143" s="684"/>
      <c r="K143" s="684"/>
      <c r="L143" s="684"/>
      <c r="M143" s="684"/>
      <c r="N143" s="684"/>
      <c r="O143" s="684"/>
      <c r="P143" s="684"/>
      <c r="Q143" s="684"/>
      <c r="R143" s="684"/>
      <c r="S143" s="684"/>
      <c r="T143" s="684"/>
      <c r="U143" s="685"/>
      <c r="V143" s="180"/>
      <c r="W143" s="389"/>
      <c r="X143" s="389"/>
      <c r="Y143" s="389"/>
      <c r="Z143" s="398"/>
    </row>
    <row r="144" spans="3:56" ht="15" customHeight="1" x14ac:dyDescent="0.15">
      <c r="C144" s="214"/>
      <c r="D144" s="710" t="s">
        <v>19</v>
      </c>
      <c r="E144" s="78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711"/>
      <c r="E145" s="790"/>
      <c r="F145" s="787" t="s">
        <v>260</v>
      </c>
      <c r="G145" s="788"/>
      <c r="H145" s="788"/>
      <c r="I145" s="788"/>
      <c r="J145" s="788"/>
      <c r="K145" s="795">
        <f>+別紙!AA21+別紙!AA28</f>
        <v>0</v>
      </c>
      <c r="L145" s="795"/>
      <c r="M145" s="795"/>
      <c r="N145" s="795"/>
      <c r="O145" s="795"/>
      <c r="P145" s="209" t="s">
        <v>13</v>
      </c>
      <c r="Q145" s="673" t="s">
        <v>360</v>
      </c>
      <c r="R145" s="673"/>
      <c r="S145" s="673"/>
      <c r="T145" s="673"/>
      <c r="U145" s="674"/>
      <c r="V145" s="399"/>
      <c r="W145" s="376"/>
      <c r="X145" s="195"/>
      <c r="Y145" s="389"/>
      <c r="Z145" s="389"/>
      <c r="AA145" s="181"/>
      <c r="BC145" s="53"/>
      <c r="BD145" s="53"/>
    </row>
    <row r="146" spans="3:56" ht="13.9" customHeight="1" x14ac:dyDescent="0.15">
      <c r="C146" s="214"/>
      <c r="D146" s="711"/>
      <c r="E146" s="79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x14ac:dyDescent="0.15">
      <c r="C147" s="214"/>
      <c r="D147" s="711"/>
      <c r="E147" s="790"/>
      <c r="F147" s="680"/>
      <c r="G147" s="681"/>
      <c r="H147" s="681"/>
      <c r="I147" s="681"/>
      <c r="J147" s="681"/>
      <c r="K147" s="681"/>
      <c r="L147" s="681"/>
      <c r="M147" s="681"/>
      <c r="N147" s="681"/>
      <c r="O147" s="681"/>
      <c r="P147" s="681"/>
      <c r="Q147" s="681"/>
      <c r="R147" s="681"/>
      <c r="S147" s="681"/>
      <c r="T147" s="681"/>
      <c r="U147" s="682"/>
      <c r="V147" s="180"/>
      <c r="W147" s="181"/>
      <c r="X147" s="181"/>
      <c r="Y147" s="181"/>
    </row>
    <row r="148" spans="3:56" ht="13.9" customHeight="1" x14ac:dyDescent="0.15">
      <c r="C148" s="214"/>
      <c r="D148" s="711"/>
      <c r="E148" s="790"/>
      <c r="F148" s="680"/>
      <c r="G148" s="681"/>
      <c r="H148" s="681"/>
      <c r="I148" s="681"/>
      <c r="J148" s="681"/>
      <c r="K148" s="681"/>
      <c r="L148" s="681"/>
      <c r="M148" s="681"/>
      <c r="N148" s="681"/>
      <c r="O148" s="681"/>
      <c r="P148" s="681"/>
      <c r="Q148" s="681"/>
      <c r="R148" s="681"/>
      <c r="S148" s="681"/>
      <c r="T148" s="681"/>
      <c r="U148" s="682"/>
      <c r="V148" s="180"/>
      <c r="W148" s="181"/>
      <c r="X148" s="181"/>
      <c r="Y148" s="181"/>
    </row>
    <row r="149" spans="3:56" ht="13.9" customHeight="1" x14ac:dyDescent="0.15">
      <c r="C149" s="214"/>
      <c r="D149" s="711"/>
      <c r="E149" s="790"/>
      <c r="F149" s="680"/>
      <c r="G149" s="681"/>
      <c r="H149" s="681"/>
      <c r="I149" s="681"/>
      <c r="J149" s="681"/>
      <c r="K149" s="681"/>
      <c r="L149" s="681"/>
      <c r="M149" s="681"/>
      <c r="N149" s="681"/>
      <c r="O149" s="681"/>
      <c r="P149" s="681"/>
      <c r="Q149" s="681"/>
      <c r="R149" s="681"/>
      <c r="S149" s="681"/>
      <c r="T149" s="681"/>
      <c r="U149" s="682"/>
      <c r="V149" s="180"/>
      <c r="W149" s="181"/>
      <c r="X149" s="181"/>
      <c r="Y149" s="181"/>
    </row>
    <row r="150" spans="3:56" ht="13.9" customHeight="1" x14ac:dyDescent="0.15">
      <c r="C150" s="214"/>
      <c r="D150" s="711"/>
      <c r="E150" s="790"/>
      <c r="F150" s="680"/>
      <c r="G150" s="681"/>
      <c r="H150" s="681"/>
      <c r="I150" s="681"/>
      <c r="J150" s="681"/>
      <c r="K150" s="681"/>
      <c r="L150" s="681"/>
      <c r="M150" s="681"/>
      <c r="N150" s="681"/>
      <c r="O150" s="681"/>
      <c r="P150" s="681"/>
      <c r="Q150" s="681"/>
      <c r="R150" s="681"/>
      <c r="S150" s="681"/>
      <c r="T150" s="681"/>
      <c r="U150" s="682"/>
      <c r="V150" s="180"/>
      <c r="W150" s="181"/>
      <c r="X150" s="181"/>
      <c r="Y150" s="181"/>
    </row>
    <row r="151" spans="3:56" ht="13.9" customHeight="1" x14ac:dyDescent="0.15">
      <c r="C151" s="214"/>
      <c r="D151" s="711"/>
      <c r="E151" s="790"/>
      <c r="F151" s="680"/>
      <c r="G151" s="681"/>
      <c r="H151" s="681"/>
      <c r="I151" s="681"/>
      <c r="J151" s="681"/>
      <c r="K151" s="681"/>
      <c r="L151" s="681"/>
      <c r="M151" s="681"/>
      <c r="N151" s="681"/>
      <c r="O151" s="681"/>
      <c r="P151" s="681"/>
      <c r="Q151" s="681"/>
      <c r="R151" s="681"/>
      <c r="S151" s="681"/>
      <c r="T151" s="681"/>
      <c r="U151" s="682"/>
      <c r="V151" s="180"/>
      <c r="W151" s="181"/>
      <c r="X151" s="181"/>
      <c r="Y151" s="181"/>
    </row>
    <row r="152" spans="3:56" ht="13.9" customHeight="1" x14ac:dyDescent="0.15">
      <c r="C152" s="214"/>
      <c r="D152" s="711"/>
      <c r="E152" s="790"/>
      <c r="F152" s="680"/>
      <c r="G152" s="681"/>
      <c r="H152" s="681"/>
      <c r="I152" s="681"/>
      <c r="J152" s="681"/>
      <c r="K152" s="681"/>
      <c r="L152" s="681"/>
      <c r="M152" s="681"/>
      <c r="N152" s="681"/>
      <c r="O152" s="681"/>
      <c r="P152" s="681"/>
      <c r="Q152" s="681"/>
      <c r="R152" s="681"/>
      <c r="S152" s="681"/>
      <c r="T152" s="681"/>
      <c r="U152" s="682"/>
      <c r="V152" s="180"/>
      <c r="W152" s="181"/>
      <c r="X152" s="181"/>
      <c r="Y152" s="181"/>
    </row>
    <row r="153" spans="3:56" ht="13.9" customHeight="1" x14ac:dyDescent="0.15">
      <c r="C153" s="214"/>
      <c r="D153" s="711"/>
      <c r="E153" s="790"/>
      <c r="F153" s="680"/>
      <c r="G153" s="681"/>
      <c r="H153" s="681"/>
      <c r="I153" s="681"/>
      <c r="J153" s="681"/>
      <c r="K153" s="681"/>
      <c r="L153" s="681"/>
      <c r="M153" s="681"/>
      <c r="N153" s="681"/>
      <c r="O153" s="681"/>
      <c r="P153" s="681"/>
      <c r="Q153" s="681"/>
      <c r="R153" s="681"/>
      <c r="S153" s="681"/>
      <c r="T153" s="681"/>
      <c r="U153" s="682"/>
      <c r="V153" s="671"/>
      <c r="W153" s="672"/>
      <c r="X153" s="672"/>
      <c r="Y153" s="672"/>
      <c r="Z153" s="672"/>
      <c r="AA153" s="672"/>
    </row>
    <row r="154" spans="3:56" ht="13.9" customHeight="1" x14ac:dyDescent="0.15">
      <c r="C154" s="216"/>
      <c r="D154" s="712"/>
      <c r="E154" s="791"/>
      <c r="F154" s="683"/>
      <c r="G154" s="684"/>
      <c r="H154" s="684"/>
      <c r="I154" s="684"/>
      <c r="J154" s="684"/>
      <c r="K154" s="684"/>
      <c r="L154" s="684"/>
      <c r="M154" s="684"/>
      <c r="N154" s="684"/>
      <c r="O154" s="684"/>
      <c r="P154" s="684"/>
      <c r="Q154" s="684"/>
      <c r="R154" s="684"/>
      <c r="S154" s="684"/>
      <c r="T154" s="684"/>
      <c r="U154" s="685"/>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710" t="s">
        <v>17</v>
      </c>
      <c r="E156" s="78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x14ac:dyDescent="0.15">
      <c r="C157" s="214"/>
      <c r="D157" s="711"/>
      <c r="E157" s="790"/>
      <c r="F157" s="787" t="s">
        <v>257</v>
      </c>
      <c r="G157" s="788"/>
      <c r="H157" s="788"/>
      <c r="I157" s="788"/>
      <c r="J157" s="788"/>
      <c r="K157" s="795" t="str">
        <f>+別紙!AA11</f>
        <v>0</v>
      </c>
      <c r="L157" s="795"/>
      <c r="M157" s="795"/>
      <c r="N157" s="795"/>
      <c r="O157" s="795"/>
      <c r="P157" s="215" t="s">
        <v>13</v>
      </c>
      <c r="Q157" s="673" t="s">
        <v>256</v>
      </c>
      <c r="R157" s="673"/>
      <c r="S157" s="673"/>
      <c r="T157" s="673"/>
      <c r="U157" s="674"/>
      <c r="V157" s="376"/>
      <c r="W157" s="376"/>
      <c r="X157" s="195"/>
      <c r="Y157" s="181"/>
      <c r="Z157" s="181"/>
      <c r="AA157" s="181"/>
      <c r="BC157" s="53"/>
      <c r="BD157" s="53"/>
    </row>
    <row r="158" spans="3:56" ht="37.9" customHeight="1" x14ac:dyDescent="0.15">
      <c r="C158" s="214"/>
      <c r="D158" s="711"/>
      <c r="E158" s="790"/>
      <c r="F158" s="787" t="s">
        <v>258</v>
      </c>
      <c r="G158" s="788"/>
      <c r="H158" s="788"/>
      <c r="I158" s="788"/>
      <c r="J158" s="788"/>
      <c r="K158" s="795" t="str">
        <f>+別紙!AA12</f>
        <v>0</v>
      </c>
      <c r="L158" s="795"/>
      <c r="M158" s="795"/>
      <c r="N158" s="795"/>
      <c r="O158" s="795"/>
      <c r="P158" s="215" t="s">
        <v>13</v>
      </c>
      <c r="Q158" s="673" t="s">
        <v>255</v>
      </c>
      <c r="R158" s="673"/>
      <c r="S158" s="673"/>
      <c r="T158" s="673"/>
      <c r="U158" s="674"/>
      <c r="V158" s="376"/>
      <c r="W158" s="376"/>
      <c r="X158" s="195"/>
      <c r="Y158" s="181"/>
      <c r="Z158" s="181"/>
      <c r="AA158" s="181"/>
      <c r="BC158" s="53"/>
      <c r="BD158" s="53"/>
    </row>
    <row r="159" spans="3:56" ht="13.9" customHeight="1" x14ac:dyDescent="0.15">
      <c r="C159" s="214"/>
      <c r="D159" s="711"/>
      <c r="E159" s="79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x14ac:dyDescent="0.15">
      <c r="C160" s="214"/>
      <c r="D160" s="711"/>
      <c r="E160" s="790"/>
      <c r="F160" s="680"/>
      <c r="G160" s="681"/>
      <c r="H160" s="681"/>
      <c r="I160" s="681"/>
      <c r="J160" s="681"/>
      <c r="K160" s="681"/>
      <c r="L160" s="681"/>
      <c r="M160" s="681"/>
      <c r="N160" s="681"/>
      <c r="O160" s="681"/>
      <c r="P160" s="681"/>
      <c r="Q160" s="681"/>
      <c r="R160" s="681"/>
      <c r="S160" s="681"/>
      <c r="T160" s="681"/>
      <c r="U160" s="682"/>
      <c r="V160" s="180"/>
      <c r="W160" s="181"/>
      <c r="X160" s="181"/>
      <c r="Y160" s="181"/>
    </row>
    <row r="161" spans="3:56" ht="13.9" customHeight="1" x14ac:dyDescent="0.15">
      <c r="C161" s="214"/>
      <c r="D161" s="711"/>
      <c r="E161" s="790"/>
      <c r="F161" s="680"/>
      <c r="G161" s="681"/>
      <c r="H161" s="681"/>
      <c r="I161" s="681"/>
      <c r="J161" s="681"/>
      <c r="K161" s="681"/>
      <c r="L161" s="681"/>
      <c r="M161" s="681"/>
      <c r="N161" s="681"/>
      <c r="O161" s="681"/>
      <c r="P161" s="681"/>
      <c r="Q161" s="681"/>
      <c r="R161" s="681"/>
      <c r="S161" s="681"/>
      <c r="T161" s="681"/>
      <c r="U161" s="682"/>
      <c r="V161" s="180"/>
      <c r="W161" s="181"/>
      <c r="X161" s="181"/>
      <c r="Y161" s="181"/>
    </row>
    <row r="162" spans="3:56" ht="13.9" customHeight="1" x14ac:dyDescent="0.15">
      <c r="C162" s="214"/>
      <c r="D162" s="711"/>
      <c r="E162" s="790"/>
      <c r="F162" s="680"/>
      <c r="G162" s="681"/>
      <c r="H162" s="681"/>
      <c r="I162" s="681"/>
      <c r="J162" s="681"/>
      <c r="K162" s="681"/>
      <c r="L162" s="681"/>
      <c r="M162" s="681"/>
      <c r="N162" s="681"/>
      <c r="O162" s="681"/>
      <c r="P162" s="681"/>
      <c r="Q162" s="681"/>
      <c r="R162" s="681"/>
      <c r="S162" s="681"/>
      <c r="T162" s="681"/>
      <c r="U162" s="682"/>
      <c r="V162" s="180"/>
      <c r="W162" s="181"/>
      <c r="X162" s="181"/>
      <c r="Y162" s="181"/>
    </row>
    <row r="163" spans="3:56" ht="13.9" customHeight="1" x14ac:dyDescent="0.15">
      <c r="C163" s="214"/>
      <c r="D163" s="711"/>
      <c r="E163" s="790"/>
      <c r="F163" s="680"/>
      <c r="G163" s="681"/>
      <c r="H163" s="681"/>
      <c r="I163" s="681"/>
      <c r="J163" s="681"/>
      <c r="K163" s="681"/>
      <c r="L163" s="681"/>
      <c r="M163" s="681"/>
      <c r="N163" s="681"/>
      <c r="O163" s="681"/>
      <c r="P163" s="681"/>
      <c r="Q163" s="681"/>
      <c r="R163" s="681"/>
      <c r="S163" s="681"/>
      <c r="T163" s="681"/>
      <c r="U163" s="682"/>
      <c r="V163" s="180"/>
      <c r="W163" s="181"/>
      <c r="X163" s="181"/>
      <c r="Y163" s="181"/>
    </row>
    <row r="164" spans="3:56" ht="13.9" customHeight="1" x14ac:dyDescent="0.15">
      <c r="C164" s="214"/>
      <c r="D164" s="711"/>
      <c r="E164" s="790"/>
      <c r="F164" s="680"/>
      <c r="G164" s="681"/>
      <c r="H164" s="681"/>
      <c r="I164" s="681"/>
      <c r="J164" s="681"/>
      <c r="K164" s="681"/>
      <c r="L164" s="681"/>
      <c r="M164" s="681"/>
      <c r="N164" s="681"/>
      <c r="O164" s="681"/>
      <c r="P164" s="681"/>
      <c r="Q164" s="681"/>
      <c r="R164" s="681"/>
      <c r="S164" s="681"/>
      <c r="T164" s="681"/>
      <c r="U164" s="682"/>
      <c r="V164" s="180"/>
      <c r="W164" s="181"/>
      <c r="X164" s="181"/>
      <c r="Y164" s="181"/>
    </row>
    <row r="165" spans="3:56" ht="13.9" customHeight="1" x14ac:dyDescent="0.15">
      <c r="C165" s="214"/>
      <c r="D165" s="711"/>
      <c r="E165" s="790"/>
      <c r="F165" s="680"/>
      <c r="G165" s="681"/>
      <c r="H165" s="681"/>
      <c r="I165" s="681"/>
      <c r="J165" s="681"/>
      <c r="K165" s="681"/>
      <c r="L165" s="681"/>
      <c r="M165" s="681"/>
      <c r="N165" s="681"/>
      <c r="O165" s="681"/>
      <c r="P165" s="681"/>
      <c r="Q165" s="681"/>
      <c r="R165" s="681"/>
      <c r="S165" s="681"/>
      <c r="T165" s="681"/>
      <c r="U165" s="682"/>
      <c r="V165" s="180"/>
      <c r="W165" s="181"/>
      <c r="X165" s="181"/>
      <c r="Y165" s="181"/>
    </row>
    <row r="166" spans="3:56" ht="13.9" customHeight="1" x14ac:dyDescent="0.15">
      <c r="C166" s="214"/>
      <c r="D166" s="711"/>
      <c r="E166" s="790"/>
      <c r="F166" s="680"/>
      <c r="G166" s="681"/>
      <c r="H166" s="681"/>
      <c r="I166" s="681"/>
      <c r="J166" s="681"/>
      <c r="K166" s="681"/>
      <c r="L166" s="681"/>
      <c r="M166" s="681"/>
      <c r="N166" s="681"/>
      <c r="O166" s="681"/>
      <c r="P166" s="681"/>
      <c r="Q166" s="681"/>
      <c r="R166" s="681"/>
      <c r="S166" s="681"/>
      <c r="T166" s="681"/>
      <c r="U166" s="682"/>
      <c r="V166" s="671"/>
      <c r="W166" s="672"/>
      <c r="X166" s="672"/>
      <c r="Y166" s="672"/>
      <c r="Z166" s="672"/>
    </row>
    <row r="167" spans="3:56" ht="13.9" customHeight="1" x14ac:dyDescent="0.15">
      <c r="C167" s="214"/>
      <c r="D167" s="712"/>
      <c r="E167" s="791"/>
      <c r="F167" s="683"/>
      <c r="G167" s="684"/>
      <c r="H167" s="684"/>
      <c r="I167" s="684"/>
      <c r="J167" s="684"/>
      <c r="K167" s="684"/>
      <c r="L167" s="684"/>
      <c r="M167" s="684"/>
      <c r="N167" s="684"/>
      <c r="O167" s="684"/>
      <c r="P167" s="684"/>
      <c r="Q167" s="684"/>
      <c r="R167" s="684"/>
      <c r="S167" s="684"/>
      <c r="T167" s="684"/>
      <c r="U167" s="685"/>
      <c r="V167" s="180"/>
      <c r="W167" s="389"/>
      <c r="X167" s="389"/>
      <c r="Y167" s="181"/>
    </row>
    <row r="168" spans="3:56" ht="13.9" customHeight="1" x14ac:dyDescent="0.15">
      <c r="C168" s="214"/>
      <c r="D168" s="710" t="s">
        <v>19</v>
      </c>
      <c r="E168" s="78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x14ac:dyDescent="0.15">
      <c r="C169" s="214"/>
      <c r="D169" s="711"/>
      <c r="E169" s="790"/>
      <c r="F169" s="787" t="s">
        <v>261</v>
      </c>
      <c r="G169" s="788"/>
      <c r="H169" s="788"/>
      <c r="I169" s="788"/>
      <c r="J169" s="788"/>
      <c r="K169" s="795">
        <f>+別紙!AA24</f>
        <v>0</v>
      </c>
      <c r="L169" s="795"/>
      <c r="M169" s="795"/>
      <c r="N169" s="795"/>
      <c r="O169" s="795"/>
      <c r="P169" s="215" t="s">
        <v>13</v>
      </c>
      <c r="Q169" s="673" t="s">
        <v>361</v>
      </c>
      <c r="R169" s="673"/>
      <c r="S169" s="673"/>
      <c r="T169" s="673"/>
      <c r="U169" s="674"/>
      <c r="V169" s="376"/>
      <c r="W169" s="376"/>
      <c r="X169" s="195"/>
      <c r="Y169" s="181"/>
      <c r="Z169" s="181"/>
      <c r="AA169" s="181"/>
      <c r="BC169" s="53"/>
      <c r="BD169" s="53"/>
    </row>
    <row r="170" spans="3:56" ht="37.9" customHeight="1" x14ac:dyDescent="0.15">
      <c r="C170" s="214"/>
      <c r="D170" s="711"/>
      <c r="E170" s="790"/>
      <c r="F170" s="787" t="s">
        <v>262</v>
      </c>
      <c r="G170" s="788"/>
      <c r="H170" s="788"/>
      <c r="I170" s="788"/>
      <c r="J170" s="788"/>
      <c r="K170" s="795">
        <f>+別紙!AA27</f>
        <v>0</v>
      </c>
      <c r="L170" s="795"/>
      <c r="M170" s="795"/>
      <c r="N170" s="795"/>
      <c r="O170" s="795"/>
      <c r="P170" s="215" t="s">
        <v>13</v>
      </c>
      <c r="Q170" s="673" t="s">
        <v>362</v>
      </c>
      <c r="R170" s="673"/>
      <c r="S170" s="673"/>
      <c r="T170" s="673"/>
      <c r="U170" s="674"/>
      <c r="V170" s="376"/>
      <c r="W170" s="376"/>
      <c r="X170" s="195"/>
      <c r="Y170" s="181"/>
      <c r="Z170" s="181"/>
      <c r="AA170" s="181"/>
      <c r="BC170" s="53"/>
      <c r="BD170" s="53"/>
    </row>
    <row r="171" spans="3:56" ht="15" customHeight="1" x14ac:dyDescent="0.15">
      <c r="C171" s="214"/>
      <c r="D171" s="711"/>
      <c r="E171" s="79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x14ac:dyDescent="0.15">
      <c r="C172" s="214"/>
      <c r="D172" s="711"/>
      <c r="E172" s="790"/>
      <c r="F172" s="680"/>
      <c r="G172" s="681"/>
      <c r="H172" s="681"/>
      <c r="I172" s="681"/>
      <c r="J172" s="681"/>
      <c r="K172" s="681"/>
      <c r="L172" s="681"/>
      <c r="M172" s="681"/>
      <c r="N172" s="681"/>
      <c r="O172" s="681"/>
      <c r="P172" s="681"/>
      <c r="Q172" s="681"/>
      <c r="R172" s="681"/>
      <c r="S172" s="681"/>
      <c r="T172" s="681"/>
      <c r="U172" s="682"/>
      <c r="V172" s="180"/>
      <c r="W172" s="181"/>
      <c r="X172" s="181"/>
      <c r="Y172" s="181"/>
    </row>
    <row r="173" spans="3:56" ht="13.9" customHeight="1" x14ac:dyDescent="0.15">
      <c r="C173" s="214"/>
      <c r="D173" s="711"/>
      <c r="E173" s="790"/>
      <c r="F173" s="680"/>
      <c r="G173" s="681"/>
      <c r="H173" s="681"/>
      <c r="I173" s="681"/>
      <c r="J173" s="681"/>
      <c r="K173" s="681"/>
      <c r="L173" s="681"/>
      <c r="M173" s="681"/>
      <c r="N173" s="681"/>
      <c r="O173" s="681"/>
      <c r="P173" s="681"/>
      <c r="Q173" s="681"/>
      <c r="R173" s="681"/>
      <c r="S173" s="681"/>
      <c r="T173" s="681"/>
      <c r="U173" s="682"/>
      <c r="V173" s="180"/>
      <c r="W173" s="181"/>
      <c r="X173" s="181"/>
      <c r="Y173" s="181"/>
    </row>
    <row r="174" spans="3:56" ht="13.9" customHeight="1" x14ac:dyDescent="0.15">
      <c r="C174" s="214"/>
      <c r="D174" s="711"/>
      <c r="E174" s="790"/>
      <c r="F174" s="680"/>
      <c r="G174" s="681"/>
      <c r="H174" s="681"/>
      <c r="I174" s="681"/>
      <c r="J174" s="681"/>
      <c r="K174" s="681"/>
      <c r="L174" s="681"/>
      <c r="M174" s="681"/>
      <c r="N174" s="681"/>
      <c r="O174" s="681"/>
      <c r="P174" s="681"/>
      <c r="Q174" s="681"/>
      <c r="R174" s="681"/>
      <c r="S174" s="681"/>
      <c r="T174" s="681"/>
      <c r="U174" s="682"/>
      <c r="V174" s="180"/>
      <c r="W174" s="181"/>
      <c r="X174" s="181"/>
      <c r="Y174" s="181"/>
    </row>
    <row r="175" spans="3:56" ht="13.9" customHeight="1" x14ac:dyDescent="0.15">
      <c r="C175" s="214"/>
      <c r="D175" s="711"/>
      <c r="E175" s="790"/>
      <c r="F175" s="680"/>
      <c r="G175" s="681"/>
      <c r="H175" s="681"/>
      <c r="I175" s="681"/>
      <c r="J175" s="681"/>
      <c r="K175" s="681"/>
      <c r="L175" s="681"/>
      <c r="M175" s="681"/>
      <c r="N175" s="681"/>
      <c r="O175" s="681"/>
      <c r="P175" s="681"/>
      <c r="Q175" s="681"/>
      <c r="R175" s="681"/>
      <c r="S175" s="681"/>
      <c r="T175" s="681"/>
      <c r="U175" s="682"/>
      <c r="V175" s="180"/>
      <c r="W175" s="181"/>
      <c r="X175" s="181"/>
      <c r="Y175" s="181"/>
    </row>
    <row r="176" spans="3:56" ht="13.9" customHeight="1" x14ac:dyDescent="0.15">
      <c r="C176" s="214"/>
      <c r="D176" s="711"/>
      <c r="E176" s="790"/>
      <c r="F176" s="680"/>
      <c r="G176" s="681"/>
      <c r="H176" s="681"/>
      <c r="I176" s="681"/>
      <c r="J176" s="681"/>
      <c r="K176" s="681"/>
      <c r="L176" s="681"/>
      <c r="M176" s="681"/>
      <c r="N176" s="681"/>
      <c r="O176" s="681"/>
      <c r="P176" s="681"/>
      <c r="Q176" s="681"/>
      <c r="R176" s="681"/>
      <c r="S176" s="681"/>
      <c r="T176" s="681"/>
      <c r="U176" s="682"/>
      <c r="V176" s="180"/>
      <c r="W176" s="181"/>
      <c r="X176" s="181"/>
      <c r="Y176" s="181"/>
    </row>
    <row r="177" spans="3:55" ht="13.9" customHeight="1" x14ac:dyDescent="0.15">
      <c r="C177" s="214"/>
      <c r="D177" s="711"/>
      <c r="E177" s="790"/>
      <c r="F177" s="680"/>
      <c r="G177" s="681"/>
      <c r="H177" s="681"/>
      <c r="I177" s="681"/>
      <c r="J177" s="681"/>
      <c r="K177" s="681"/>
      <c r="L177" s="681"/>
      <c r="M177" s="681"/>
      <c r="N177" s="681"/>
      <c r="O177" s="681"/>
      <c r="P177" s="681"/>
      <c r="Q177" s="681"/>
      <c r="R177" s="681"/>
      <c r="S177" s="681"/>
      <c r="T177" s="681"/>
      <c r="U177" s="682"/>
      <c r="V177" s="180"/>
      <c r="W177" s="181"/>
      <c r="X177" s="181"/>
      <c r="Y177" s="181"/>
    </row>
    <row r="178" spans="3:55" ht="13.9" customHeight="1" x14ac:dyDescent="0.15">
      <c r="C178" s="214"/>
      <c r="D178" s="711"/>
      <c r="E178" s="790"/>
      <c r="F178" s="680"/>
      <c r="G178" s="681"/>
      <c r="H178" s="681"/>
      <c r="I178" s="681"/>
      <c r="J178" s="681"/>
      <c r="K178" s="681"/>
      <c r="L178" s="681"/>
      <c r="M178" s="681"/>
      <c r="N178" s="681"/>
      <c r="O178" s="681"/>
      <c r="P178" s="681"/>
      <c r="Q178" s="681"/>
      <c r="R178" s="681"/>
      <c r="S178" s="681"/>
      <c r="T178" s="681"/>
      <c r="U178" s="682"/>
      <c r="V178" s="671"/>
      <c r="W178" s="672"/>
      <c r="X178" s="672"/>
      <c r="Y178" s="672"/>
      <c r="Z178" s="672"/>
      <c r="AA178" s="672"/>
    </row>
    <row r="179" spans="3:55" ht="13.9" customHeight="1" x14ac:dyDescent="0.15">
      <c r="C179" s="216"/>
      <c r="D179" s="712"/>
      <c r="E179" s="791"/>
      <c r="F179" s="683"/>
      <c r="G179" s="684"/>
      <c r="H179" s="684"/>
      <c r="I179" s="684"/>
      <c r="J179" s="684"/>
      <c r="K179" s="684"/>
      <c r="L179" s="684"/>
      <c r="M179" s="684"/>
      <c r="N179" s="684"/>
      <c r="O179" s="684"/>
      <c r="P179" s="684"/>
      <c r="Q179" s="684"/>
      <c r="R179" s="684"/>
      <c r="S179" s="684"/>
      <c r="T179" s="684"/>
      <c r="U179" s="685"/>
      <c r="V179" s="180"/>
      <c r="W179" s="181"/>
      <c r="X179" s="181"/>
      <c r="Y179" s="181"/>
    </row>
    <row r="180" spans="3:55" ht="18" customHeight="1" x14ac:dyDescent="0.15">
      <c r="C180" s="692" t="s">
        <v>418</v>
      </c>
      <c r="D180" s="692"/>
      <c r="E180" s="692"/>
      <c r="F180" s="692"/>
      <c r="G180" s="692"/>
      <c r="H180" s="692"/>
      <c r="I180" s="692"/>
      <c r="J180" s="692"/>
      <c r="K180" s="692"/>
      <c r="L180" s="692"/>
      <c r="M180" s="692"/>
      <c r="N180" s="692"/>
      <c r="O180" s="692"/>
      <c r="P180" s="692"/>
      <c r="Q180" s="692"/>
      <c r="R180" s="692"/>
      <c r="S180" s="692"/>
      <c r="T180" s="692"/>
      <c r="U180" s="692"/>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710" t="s">
        <v>17</v>
      </c>
      <c r="E182" s="792"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711"/>
      <c r="E183" s="793"/>
      <c r="F183" s="802" t="s">
        <v>264</v>
      </c>
      <c r="G183" s="803"/>
      <c r="H183" s="803"/>
      <c r="I183" s="803"/>
      <c r="J183" s="803"/>
      <c r="K183" s="804" t="str">
        <f>+別紙!AA13</f>
        <v>0</v>
      </c>
      <c r="L183" s="804"/>
      <c r="M183" s="804"/>
      <c r="N183" s="804"/>
      <c r="O183" s="804"/>
      <c r="P183" s="439" t="s">
        <v>13</v>
      </c>
      <c r="Q183" s="800" t="s">
        <v>363</v>
      </c>
      <c r="R183" s="800"/>
      <c r="S183" s="800"/>
      <c r="T183" s="800"/>
      <c r="U183" s="801"/>
      <c r="V183" s="376"/>
      <c r="W183" s="195"/>
      <c r="X183" s="181"/>
      <c r="Y183" s="181"/>
      <c r="Z183" s="181"/>
      <c r="BC183" s="53"/>
    </row>
    <row r="184" spans="3:55" ht="13.9" customHeight="1" x14ac:dyDescent="0.15">
      <c r="C184" s="214"/>
      <c r="D184" s="711"/>
      <c r="E184" s="793"/>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x14ac:dyDescent="0.15">
      <c r="C185" s="214"/>
      <c r="D185" s="711"/>
      <c r="E185" s="793"/>
      <c r="F185" s="680"/>
      <c r="G185" s="681"/>
      <c r="H185" s="681"/>
      <c r="I185" s="681"/>
      <c r="J185" s="681"/>
      <c r="K185" s="681"/>
      <c r="L185" s="681"/>
      <c r="M185" s="681"/>
      <c r="N185" s="681"/>
      <c r="O185" s="681"/>
      <c r="P185" s="681"/>
      <c r="Q185" s="681"/>
      <c r="R185" s="681"/>
      <c r="S185" s="681"/>
      <c r="T185" s="681"/>
      <c r="U185" s="682"/>
      <c r="V185" s="180"/>
      <c r="W185" s="181"/>
      <c r="X185" s="181"/>
      <c r="Y185" s="181"/>
    </row>
    <row r="186" spans="3:55" ht="13.9" customHeight="1" x14ac:dyDescent="0.15">
      <c r="C186" s="214"/>
      <c r="D186" s="711"/>
      <c r="E186" s="793"/>
      <c r="F186" s="680"/>
      <c r="G186" s="681"/>
      <c r="H186" s="681"/>
      <c r="I186" s="681"/>
      <c r="J186" s="681"/>
      <c r="K186" s="681"/>
      <c r="L186" s="681"/>
      <c r="M186" s="681"/>
      <c r="N186" s="681"/>
      <c r="O186" s="681"/>
      <c r="P186" s="681"/>
      <c r="Q186" s="681"/>
      <c r="R186" s="681"/>
      <c r="S186" s="681"/>
      <c r="T186" s="681"/>
      <c r="U186" s="682"/>
      <c r="V186" s="180"/>
      <c r="W186" s="181"/>
      <c r="X186" s="181"/>
      <c r="Y186" s="181"/>
    </row>
    <row r="187" spans="3:55" ht="13.9" customHeight="1" x14ac:dyDescent="0.15">
      <c r="C187" s="214"/>
      <c r="D187" s="711"/>
      <c r="E187" s="793"/>
      <c r="F187" s="680"/>
      <c r="G187" s="681"/>
      <c r="H187" s="681"/>
      <c r="I187" s="681"/>
      <c r="J187" s="681"/>
      <c r="K187" s="681"/>
      <c r="L187" s="681"/>
      <c r="M187" s="681"/>
      <c r="N187" s="681"/>
      <c r="O187" s="681"/>
      <c r="P187" s="681"/>
      <c r="Q187" s="681"/>
      <c r="R187" s="681"/>
      <c r="S187" s="681"/>
      <c r="T187" s="681"/>
      <c r="U187" s="682"/>
      <c r="V187" s="180"/>
      <c r="W187" s="181"/>
      <c r="X187" s="181"/>
      <c r="Y187" s="181"/>
    </row>
    <row r="188" spans="3:55" ht="13.9" customHeight="1" x14ac:dyDescent="0.15">
      <c r="C188" s="214"/>
      <c r="D188" s="711"/>
      <c r="E188" s="793"/>
      <c r="F188" s="680"/>
      <c r="G188" s="681"/>
      <c r="H188" s="681"/>
      <c r="I188" s="681"/>
      <c r="J188" s="681"/>
      <c r="K188" s="681"/>
      <c r="L188" s="681"/>
      <c r="M188" s="681"/>
      <c r="N188" s="681"/>
      <c r="O188" s="681"/>
      <c r="P188" s="681"/>
      <c r="Q188" s="681"/>
      <c r="R188" s="681"/>
      <c r="S188" s="681"/>
      <c r="T188" s="681"/>
      <c r="U188" s="682"/>
      <c r="V188" s="180"/>
      <c r="W188" s="181"/>
      <c r="X188" s="181"/>
      <c r="Y188" s="181"/>
    </row>
    <row r="189" spans="3:55" ht="13.9" customHeight="1" x14ac:dyDescent="0.15">
      <c r="C189" s="214"/>
      <c r="D189" s="711"/>
      <c r="E189" s="793"/>
      <c r="F189" s="680"/>
      <c r="G189" s="681"/>
      <c r="H189" s="681"/>
      <c r="I189" s="681"/>
      <c r="J189" s="681"/>
      <c r="K189" s="681"/>
      <c r="L189" s="681"/>
      <c r="M189" s="681"/>
      <c r="N189" s="681"/>
      <c r="O189" s="681"/>
      <c r="P189" s="681"/>
      <c r="Q189" s="681"/>
      <c r="R189" s="681"/>
      <c r="S189" s="681"/>
      <c r="T189" s="681"/>
      <c r="U189" s="682"/>
      <c r="V189" s="180"/>
      <c r="W189" s="181"/>
      <c r="X189" s="181"/>
      <c r="Y189" s="181"/>
    </row>
    <row r="190" spans="3:55" ht="13.9" customHeight="1" x14ac:dyDescent="0.15">
      <c r="C190" s="214"/>
      <c r="D190" s="711"/>
      <c r="E190" s="793"/>
      <c r="F190" s="680"/>
      <c r="G190" s="681"/>
      <c r="H190" s="681"/>
      <c r="I190" s="681"/>
      <c r="J190" s="681"/>
      <c r="K190" s="681"/>
      <c r="L190" s="681"/>
      <c r="M190" s="681"/>
      <c r="N190" s="681"/>
      <c r="O190" s="681"/>
      <c r="P190" s="681"/>
      <c r="Q190" s="681"/>
      <c r="R190" s="681"/>
      <c r="S190" s="681"/>
      <c r="T190" s="681"/>
      <c r="U190" s="682"/>
      <c r="V190" s="180"/>
      <c r="W190" s="181"/>
      <c r="X190" s="181"/>
      <c r="Y190" s="181"/>
    </row>
    <row r="191" spans="3:55" ht="13.9" customHeight="1" x14ac:dyDescent="0.15">
      <c r="C191" s="214"/>
      <c r="D191" s="711"/>
      <c r="E191" s="793"/>
      <c r="F191" s="680"/>
      <c r="G191" s="681"/>
      <c r="H191" s="681"/>
      <c r="I191" s="681"/>
      <c r="J191" s="681"/>
      <c r="K191" s="681"/>
      <c r="L191" s="681"/>
      <c r="M191" s="681"/>
      <c r="N191" s="681"/>
      <c r="O191" s="681"/>
      <c r="P191" s="681"/>
      <c r="Q191" s="681"/>
      <c r="R191" s="681"/>
      <c r="S191" s="681"/>
      <c r="T191" s="681"/>
      <c r="U191" s="682"/>
      <c r="V191" s="180"/>
      <c r="W191" s="181"/>
      <c r="X191" s="181"/>
      <c r="Y191" s="181"/>
    </row>
    <row r="192" spans="3:55" ht="13.9" customHeight="1" x14ac:dyDescent="0.15">
      <c r="C192" s="214"/>
      <c r="D192" s="711"/>
      <c r="E192" s="793"/>
      <c r="F192" s="680"/>
      <c r="G192" s="681"/>
      <c r="H192" s="681"/>
      <c r="I192" s="681"/>
      <c r="J192" s="681"/>
      <c r="K192" s="681"/>
      <c r="L192" s="681"/>
      <c r="M192" s="681"/>
      <c r="N192" s="681"/>
      <c r="O192" s="681"/>
      <c r="P192" s="681"/>
      <c r="Q192" s="681"/>
      <c r="R192" s="681"/>
      <c r="S192" s="681"/>
      <c r="T192" s="681"/>
      <c r="U192" s="682"/>
      <c r="V192" s="671"/>
      <c r="W192" s="672"/>
      <c r="X192" s="672"/>
      <c r="Y192" s="672"/>
      <c r="Z192" s="672"/>
    </row>
    <row r="193" spans="3:27" ht="13.9" customHeight="1" x14ac:dyDescent="0.15">
      <c r="C193" s="214"/>
      <c r="D193" s="712"/>
      <c r="E193" s="794"/>
      <c r="F193" s="680"/>
      <c r="G193" s="681"/>
      <c r="H193" s="681"/>
      <c r="I193" s="681"/>
      <c r="J193" s="681"/>
      <c r="K193" s="681"/>
      <c r="L193" s="681"/>
      <c r="M193" s="681"/>
      <c r="N193" s="681"/>
      <c r="O193" s="681"/>
      <c r="P193" s="681"/>
      <c r="Q193" s="681"/>
      <c r="R193" s="681"/>
      <c r="S193" s="681"/>
      <c r="T193" s="681"/>
      <c r="U193" s="682"/>
      <c r="V193" s="180"/>
      <c r="W193" s="181"/>
      <c r="X193" s="181"/>
      <c r="Y193" s="181"/>
    </row>
    <row r="194" spans="3:27" ht="15" customHeight="1" x14ac:dyDescent="0.15">
      <c r="C194" s="214"/>
      <c r="D194" s="710" t="s">
        <v>19</v>
      </c>
      <c r="E194" s="78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711"/>
      <c r="E195" s="790"/>
      <c r="F195" s="787" t="s">
        <v>265</v>
      </c>
      <c r="G195" s="788"/>
      <c r="H195" s="788"/>
      <c r="I195" s="788"/>
      <c r="J195" s="788"/>
      <c r="K195" s="795">
        <f>+別紙!AA22+別紙!AA29</f>
        <v>0</v>
      </c>
      <c r="L195" s="795"/>
      <c r="M195" s="795"/>
      <c r="N195" s="795"/>
      <c r="O195" s="795"/>
      <c r="P195" s="209" t="s">
        <v>13</v>
      </c>
      <c r="Q195" s="673" t="s">
        <v>364</v>
      </c>
      <c r="R195" s="673"/>
      <c r="S195" s="673"/>
      <c r="T195" s="673"/>
      <c r="U195" s="674"/>
      <c r="V195" s="180"/>
      <c r="W195" s="181"/>
      <c r="X195" s="181"/>
      <c r="Y195" s="181"/>
    </row>
    <row r="196" spans="3:27" ht="15" customHeight="1" x14ac:dyDescent="0.15">
      <c r="C196" s="214"/>
      <c r="D196" s="711"/>
      <c r="E196" s="79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x14ac:dyDescent="0.15">
      <c r="C197" s="214"/>
      <c r="D197" s="711"/>
      <c r="E197" s="790"/>
      <c r="F197" s="680"/>
      <c r="G197" s="681"/>
      <c r="H197" s="681"/>
      <c r="I197" s="681"/>
      <c r="J197" s="681"/>
      <c r="K197" s="681"/>
      <c r="L197" s="681"/>
      <c r="M197" s="681"/>
      <c r="N197" s="681"/>
      <c r="O197" s="681"/>
      <c r="P197" s="681"/>
      <c r="Q197" s="681"/>
      <c r="R197" s="681"/>
      <c r="S197" s="681"/>
      <c r="T197" s="681"/>
      <c r="U197" s="682"/>
      <c r="V197" s="180"/>
      <c r="W197" s="181"/>
      <c r="X197" s="181"/>
      <c r="Y197" s="181"/>
    </row>
    <row r="198" spans="3:27" ht="13.9" customHeight="1" x14ac:dyDescent="0.15">
      <c r="C198" s="214"/>
      <c r="D198" s="711"/>
      <c r="E198" s="790"/>
      <c r="F198" s="680"/>
      <c r="G198" s="681"/>
      <c r="H198" s="681"/>
      <c r="I198" s="681"/>
      <c r="J198" s="681"/>
      <c r="K198" s="681"/>
      <c r="L198" s="681"/>
      <c r="M198" s="681"/>
      <c r="N198" s="681"/>
      <c r="O198" s="681"/>
      <c r="P198" s="681"/>
      <c r="Q198" s="681"/>
      <c r="R198" s="681"/>
      <c r="S198" s="681"/>
      <c r="T198" s="681"/>
      <c r="U198" s="682"/>
      <c r="V198" s="180"/>
      <c r="W198" s="181"/>
      <c r="X198" s="181"/>
      <c r="Y198" s="181"/>
    </row>
    <row r="199" spans="3:27" ht="13.9" customHeight="1" x14ac:dyDescent="0.15">
      <c r="C199" s="214"/>
      <c r="D199" s="711"/>
      <c r="E199" s="790"/>
      <c r="F199" s="680"/>
      <c r="G199" s="681"/>
      <c r="H199" s="681"/>
      <c r="I199" s="681"/>
      <c r="J199" s="681"/>
      <c r="K199" s="681"/>
      <c r="L199" s="681"/>
      <c r="M199" s="681"/>
      <c r="N199" s="681"/>
      <c r="O199" s="681"/>
      <c r="P199" s="681"/>
      <c r="Q199" s="681"/>
      <c r="R199" s="681"/>
      <c r="S199" s="681"/>
      <c r="T199" s="681"/>
      <c r="U199" s="682"/>
      <c r="V199" s="180"/>
      <c r="W199" s="181"/>
      <c r="X199" s="181"/>
      <c r="Y199" s="181"/>
    </row>
    <row r="200" spans="3:27" ht="13.9" customHeight="1" x14ac:dyDescent="0.15">
      <c r="C200" s="214"/>
      <c r="D200" s="711"/>
      <c r="E200" s="790"/>
      <c r="F200" s="680"/>
      <c r="G200" s="681"/>
      <c r="H200" s="681"/>
      <c r="I200" s="681"/>
      <c r="J200" s="681"/>
      <c r="K200" s="681"/>
      <c r="L200" s="681"/>
      <c r="M200" s="681"/>
      <c r="N200" s="681"/>
      <c r="O200" s="681"/>
      <c r="P200" s="681"/>
      <c r="Q200" s="681"/>
      <c r="R200" s="681"/>
      <c r="S200" s="681"/>
      <c r="T200" s="681"/>
      <c r="U200" s="682"/>
      <c r="V200" s="180"/>
      <c r="W200" s="181"/>
      <c r="X200" s="181"/>
      <c r="Y200" s="181"/>
    </row>
    <row r="201" spans="3:27" ht="13.9" customHeight="1" x14ac:dyDescent="0.15">
      <c r="C201" s="214"/>
      <c r="D201" s="711"/>
      <c r="E201" s="790"/>
      <c r="F201" s="680"/>
      <c r="G201" s="681"/>
      <c r="H201" s="681"/>
      <c r="I201" s="681"/>
      <c r="J201" s="681"/>
      <c r="K201" s="681"/>
      <c r="L201" s="681"/>
      <c r="M201" s="681"/>
      <c r="N201" s="681"/>
      <c r="O201" s="681"/>
      <c r="P201" s="681"/>
      <c r="Q201" s="681"/>
      <c r="R201" s="681"/>
      <c r="S201" s="681"/>
      <c r="T201" s="681"/>
      <c r="U201" s="682"/>
      <c r="V201" s="180"/>
      <c r="W201" s="181"/>
      <c r="X201" s="181"/>
      <c r="Y201" s="181"/>
    </row>
    <row r="202" spans="3:27" ht="13.9" customHeight="1" x14ac:dyDescent="0.15">
      <c r="C202" s="214"/>
      <c r="D202" s="711"/>
      <c r="E202" s="790"/>
      <c r="F202" s="680"/>
      <c r="G202" s="681"/>
      <c r="H202" s="681"/>
      <c r="I202" s="681"/>
      <c r="J202" s="681"/>
      <c r="K202" s="681"/>
      <c r="L202" s="681"/>
      <c r="M202" s="681"/>
      <c r="N202" s="681"/>
      <c r="O202" s="681"/>
      <c r="P202" s="681"/>
      <c r="Q202" s="681"/>
      <c r="R202" s="681"/>
      <c r="S202" s="681"/>
      <c r="T202" s="681"/>
      <c r="U202" s="682"/>
      <c r="V202" s="180"/>
      <c r="W202" s="181"/>
      <c r="X202" s="181"/>
      <c r="Y202" s="181"/>
    </row>
    <row r="203" spans="3:27" ht="13.9" customHeight="1" x14ac:dyDescent="0.15">
      <c r="C203" s="214"/>
      <c r="D203" s="711"/>
      <c r="E203" s="790"/>
      <c r="F203" s="680"/>
      <c r="G203" s="681"/>
      <c r="H203" s="681"/>
      <c r="I203" s="681"/>
      <c r="J203" s="681"/>
      <c r="K203" s="681"/>
      <c r="L203" s="681"/>
      <c r="M203" s="681"/>
      <c r="N203" s="681"/>
      <c r="O203" s="681"/>
      <c r="P203" s="681"/>
      <c r="Q203" s="681"/>
      <c r="R203" s="681"/>
      <c r="S203" s="681"/>
      <c r="T203" s="681"/>
      <c r="U203" s="682"/>
      <c r="V203" s="180"/>
      <c r="W203" s="181"/>
      <c r="X203" s="181"/>
      <c r="Y203" s="181"/>
    </row>
    <row r="204" spans="3:27" ht="13.9" customHeight="1" x14ac:dyDescent="0.15">
      <c r="C204" s="214"/>
      <c r="D204" s="711"/>
      <c r="E204" s="790"/>
      <c r="F204" s="680"/>
      <c r="G204" s="681"/>
      <c r="H204" s="681"/>
      <c r="I204" s="681"/>
      <c r="J204" s="681"/>
      <c r="K204" s="681"/>
      <c r="L204" s="681"/>
      <c r="M204" s="681"/>
      <c r="N204" s="681"/>
      <c r="O204" s="681"/>
      <c r="P204" s="681"/>
      <c r="Q204" s="681"/>
      <c r="R204" s="681"/>
      <c r="S204" s="681"/>
      <c r="T204" s="681"/>
      <c r="U204" s="682"/>
      <c r="V204" s="671"/>
      <c r="W204" s="672"/>
      <c r="X204" s="672"/>
      <c r="Y204" s="672"/>
      <c r="Z204" s="672"/>
      <c r="AA204" s="672"/>
    </row>
    <row r="205" spans="3:27" ht="13.9" customHeight="1" x14ac:dyDescent="0.15">
      <c r="C205" s="216"/>
      <c r="D205" s="712"/>
      <c r="E205" s="791"/>
      <c r="F205" s="683"/>
      <c r="G205" s="684"/>
      <c r="H205" s="684"/>
      <c r="I205" s="684"/>
      <c r="J205" s="684"/>
      <c r="K205" s="684"/>
      <c r="L205" s="684"/>
      <c r="M205" s="684"/>
      <c r="N205" s="684"/>
      <c r="O205" s="684"/>
      <c r="P205" s="684"/>
      <c r="Q205" s="684"/>
      <c r="R205" s="684"/>
      <c r="S205" s="684"/>
      <c r="T205" s="684"/>
      <c r="U205" s="685"/>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710" t="s">
        <v>17</v>
      </c>
      <c r="E207" s="78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x14ac:dyDescent="0.15">
      <c r="C208" s="214"/>
      <c r="D208" s="711"/>
      <c r="E208" s="790"/>
      <c r="F208" s="796" t="s">
        <v>267</v>
      </c>
      <c r="G208" s="797"/>
      <c r="H208" s="797"/>
      <c r="I208" s="797"/>
      <c r="J208" s="797"/>
      <c r="K208" s="795">
        <f>+別紙!AA14</f>
        <v>1581.2</v>
      </c>
      <c r="L208" s="795"/>
      <c r="M208" s="795"/>
      <c r="N208" s="795"/>
      <c r="O208" s="795"/>
      <c r="P208" s="217" t="s">
        <v>13</v>
      </c>
      <c r="Q208" s="778" t="s">
        <v>365</v>
      </c>
      <c r="R208" s="779"/>
      <c r="S208" s="779"/>
      <c r="T208" s="779"/>
      <c r="U208" s="780"/>
      <c r="V208" s="180"/>
      <c r="W208" s="181"/>
      <c r="X208" s="181"/>
      <c r="Y208" s="181"/>
    </row>
    <row r="209" spans="3:26" ht="43.15" customHeight="1" x14ac:dyDescent="0.15">
      <c r="C209" s="214"/>
      <c r="D209" s="711"/>
      <c r="E209" s="790"/>
      <c r="F209" s="328"/>
      <c r="G209" s="798" t="s">
        <v>223</v>
      </c>
      <c r="H209" s="799"/>
      <c r="I209" s="799"/>
      <c r="J209" s="799"/>
      <c r="K209" s="795">
        <f>+別紙!AA15</f>
        <v>1216.3</v>
      </c>
      <c r="L209" s="795"/>
      <c r="M209" s="795"/>
      <c r="N209" s="795"/>
      <c r="O209" s="795"/>
      <c r="P209" s="578" t="s">
        <v>13</v>
      </c>
      <c r="Q209" s="781"/>
      <c r="R209" s="782"/>
      <c r="S209" s="782"/>
      <c r="T209" s="782"/>
      <c r="U209" s="783"/>
      <c r="V209" s="180"/>
      <c r="W209" s="181"/>
      <c r="X209" s="181"/>
      <c r="Y209" s="181"/>
    </row>
    <row r="210" spans="3:26" ht="43.15" customHeight="1" x14ac:dyDescent="0.15">
      <c r="C210" s="214"/>
      <c r="D210" s="711"/>
      <c r="E210" s="790"/>
      <c r="F210" s="328"/>
      <c r="G210" s="798" t="s">
        <v>224</v>
      </c>
      <c r="H210" s="799"/>
      <c r="I210" s="799"/>
      <c r="J210" s="799"/>
      <c r="K210" s="795">
        <f>+別紙!AA16</f>
        <v>1210.2</v>
      </c>
      <c r="L210" s="795"/>
      <c r="M210" s="795"/>
      <c r="N210" s="795"/>
      <c r="O210" s="795"/>
      <c r="P210" s="578" t="s">
        <v>13</v>
      </c>
      <c r="Q210" s="781"/>
      <c r="R210" s="782"/>
      <c r="S210" s="782"/>
      <c r="T210" s="782"/>
      <c r="U210" s="783"/>
      <c r="V210" s="180"/>
      <c r="W210" s="181"/>
      <c r="X210" s="181"/>
      <c r="Y210" s="181"/>
    </row>
    <row r="211" spans="3:26" ht="43.15" customHeight="1" x14ac:dyDescent="0.15">
      <c r="C211" s="214"/>
      <c r="D211" s="711"/>
      <c r="E211" s="790"/>
      <c r="F211" s="328"/>
      <c r="G211" s="798" t="s">
        <v>408</v>
      </c>
      <c r="H211" s="799"/>
      <c r="I211" s="799"/>
      <c r="J211" s="799"/>
      <c r="K211" s="795">
        <f>+別紙!AA17</f>
        <v>371</v>
      </c>
      <c r="L211" s="795"/>
      <c r="M211" s="795"/>
      <c r="N211" s="795"/>
      <c r="O211" s="795"/>
      <c r="P211" s="578" t="s">
        <v>13</v>
      </c>
      <c r="Q211" s="781"/>
      <c r="R211" s="782"/>
      <c r="S211" s="782"/>
      <c r="T211" s="782"/>
      <c r="U211" s="783"/>
      <c r="V211" s="180"/>
      <c r="W211" s="181"/>
      <c r="X211" s="181"/>
      <c r="Y211" s="181"/>
    </row>
    <row r="212" spans="3:26" ht="43.15" customHeight="1" x14ac:dyDescent="0.15">
      <c r="C212" s="214"/>
      <c r="D212" s="711"/>
      <c r="E212" s="790"/>
      <c r="F212" s="329"/>
      <c r="G212" s="798" t="s">
        <v>409</v>
      </c>
      <c r="H212" s="799"/>
      <c r="I212" s="799"/>
      <c r="J212" s="799"/>
      <c r="K212" s="795" t="str">
        <f>+別紙!AA18</f>
        <v>0</v>
      </c>
      <c r="L212" s="795"/>
      <c r="M212" s="795"/>
      <c r="N212" s="795"/>
      <c r="O212" s="795"/>
      <c r="P212" s="578" t="s">
        <v>13</v>
      </c>
      <c r="Q212" s="784"/>
      <c r="R212" s="785"/>
      <c r="S212" s="785"/>
      <c r="T212" s="785"/>
      <c r="U212" s="786"/>
      <c r="V212" s="180"/>
      <c r="W212" s="181"/>
      <c r="X212" s="181"/>
      <c r="Y212" s="181"/>
    </row>
    <row r="213" spans="3:26" ht="13.9" customHeight="1" x14ac:dyDescent="0.15">
      <c r="C213" s="214"/>
      <c r="D213" s="711"/>
      <c r="E213" s="79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x14ac:dyDescent="0.15">
      <c r="C214" s="214"/>
      <c r="D214" s="711"/>
      <c r="E214" s="790"/>
      <c r="F214" s="680"/>
      <c r="G214" s="681"/>
      <c r="H214" s="681"/>
      <c r="I214" s="681"/>
      <c r="J214" s="681"/>
      <c r="K214" s="681"/>
      <c r="L214" s="681"/>
      <c r="M214" s="681"/>
      <c r="N214" s="681"/>
      <c r="O214" s="681"/>
      <c r="P214" s="681"/>
      <c r="Q214" s="681"/>
      <c r="R214" s="681"/>
      <c r="S214" s="681"/>
      <c r="T214" s="681"/>
      <c r="U214" s="682"/>
      <c r="V214" s="180"/>
      <c r="W214" s="181"/>
      <c r="X214" s="181"/>
      <c r="Y214" s="181"/>
    </row>
    <row r="215" spans="3:26" ht="13.9" customHeight="1" x14ac:dyDescent="0.15">
      <c r="C215" s="214"/>
      <c r="D215" s="711"/>
      <c r="E215" s="790"/>
      <c r="F215" s="680"/>
      <c r="G215" s="681"/>
      <c r="H215" s="681"/>
      <c r="I215" s="681"/>
      <c r="J215" s="681"/>
      <c r="K215" s="681"/>
      <c r="L215" s="681"/>
      <c r="M215" s="681"/>
      <c r="N215" s="681"/>
      <c r="O215" s="681"/>
      <c r="P215" s="681"/>
      <c r="Q215" s="681"/>
      <c r="R215" s="681"/>
      <c r="S215" s="681"/>
      <c r="T215" s="681"/>
      <c r="U215" s="682"/>
      <c r="V215" s="180"/>
      <c r="W215" s="181"/>
      <c r="X215" s="181"/>
      <c r="Y215" s="181"/>
    </row>
    <row r="216" spans="3:26" ht="13.9" customHeight="1" x14ac:dyDescent="0.15">
      <c r="C216" s="214"/>
      <c r="D216" s="711"/>
      <c r="E216" s="790"/>
      <c r="F216" s="680"/>
      <c r="G216" s="681"/>
      <c r="H216" s="681"/>
      <c r="I216" s="681"/>
      <c r="J216" s="681"/>
      <c r="K216" s="681"/>
      <c r="L216" s="681"/>
      <c r="M216" s="681"/>
      <c r="N216" s="681"/>
      <c r="O216" s="681"/>
      <c r="P216" s="681"/>
      <c r="Q216" s="681"/>
      <c r="R216" s="681"/>
      <c r="S216" s="681"/>
      <c r="T216" s="681"/>
      <c r="U216" s="682"/>
      <c r="V216" s="180"/>
      <c r="W216" s="181"/>
      <c r="X216" s="181"/>
      <c r="Y216" s="181"/>
    </row>
    <row r="217" spans="3:26" ht="13.9" customHeight="1" x14ac:dyDescent="0.15">
      <c r="C217" s="214"/>
      <c r="D217" s="711"/>
      <c r="E217" s="790"/>
      <c r="F217" s="680"/>
      <c r="G217" s="681"/>
      <c r="H217" s="681"/>
      <c r="I217" s="681"/>
      <c r="J217" s="681"/>
      <c r="K217" s="681"/>
      <c r="L217" s="681"/>
      <c r="M217" s="681"/>
      <c r="N217" s="681"/>
      <c r="O217" s="681"/>
      <c r="P217" s="681"/>
      <c r="Q217" s="681"/>
      <c r="R217" s="681"/>
      <c r="S217" s="681"/>
      <c r="T217" s="681"/>
      <c r="U217" s="682"/>
      <c r="V217" s="180"/>
      <c r="W217" s="181"/>
      <c r="X217" s="181"/>
      <c r="Y217" s="181"/>
    </row>
    <row r="218" spans="3:26" ht="13.9" customHeight="1" x14ac:dyDescent="0.15">
      <c r="C218" s="214"/>
      <c r="D218" s="711"/>
      <c r="E218" s="790"/>
      <c r="F218" s="680"/>
      <c r="G218" s="681"/>
      <c r="H218" s="681"/>
      <c r="I218" s="681"/>
      <c r="J218" s="681"/>
      <c r="K218" s="681"/>
      <c r="L218" s="681"/>
      <c r="M218" s="681"/>
      <c r="N218" s="681"/>
      <c r="O218" s="681"/>
      <c r="P218" s="681"/>
      <c r="Q218" s="681"/>
      <c r="R218" s="681"/>
      <c r="S218" s="681"/>
      <c r="T218" s="681"/>
      <c r="U218" s="682"/>
      <c r="V218" s="180"/>
      <c r="W218" s="181"/>
      <c r="X218" s="181"/>
      <c r="Y218" s="181"/>
    </row>
    <row r="219" spans="3:26" ht="13.9" customHeight="1" x14ac:dyDescent="0.15">
      <c r="C219" s="214"/>
      <c r="D219" s="711"/>
      <c r="E219" s="790"/>
      <c r="F219" s="680"/>
      <c r="G219" s="681"/>
      <c r="H219" s="681"/>
      <c r="I219" s="681"/>
      <c r="J219" s="681"/>
      <c r="K219" s="681"/>
      <c r="L219" s="681"/>
      <c r="M219" s="681"/>
      <c r="N219" s="681"/>
      <c r="O219" s="681"/>
      <c r="P219" s="681"/>
      <c r="Q219" s="681"/>
      <c r="R219" s="681"/>
      <c r="S219" s="681"/>
      <c r="T219" s="681"/>
      <c r="U219" s="682"/>
      <c r="V219" s="180"/>
      <c r="W219" s="181"/>
      <c r="X219" s="181"/>
      <c r="Y219" s="181"/>
    </row>
    <row r="220" spans="3:26" ht="13.9" customHeight="1" x14ac:dyDescent="0.15">
      <c r="C220" s="214"/>
      <c r="D220" s="711"/>
      <c r="E220" s="790"/>
      <c r="F220" s="680"/>
      <c r="G220" s="681"/>
      <c r="H220" s="681"/>
      <c r="I220" s="681"/>
      <c r="J220" s="681"/>
      <c r="K220" s="681"/>
      <c r="L220" s="681"/>
      <c r="M220" s="681"/>
      <c r="N220" s="681"/>
      <c r="O220" s="681"/>
      <c r="P220" s="681"/>
      <c r="Q220" s="681"/>
      <c r="R220" s="681"/>
      <c r="S220" s="681"/>
      <c r="T220" s="681"/>
      <c r="U220" s="682"/>
      <c r="V220" s="180"/>
      <c r="W220" s="181"/>
      <c r="X220" s="181"/>
      <c r="Y220" s="181"/>
    </row>
    <row r="221" spans="3:26" ht="13.9" customHeight="1" x14ac:dyDescent="0.15">
      <c r="C221" s="214"/>
      <c r="D221" s="711"/>
      <c r="E221" s="790"/>
      <c r="F221" s="680"/>
      <c r="G221" s="681"/>
      <c r="H221" s="681"/>
      <c r="I221" s="681"/>
      <c r="J221" s="681"/>
      <c r="K221" s="681"/>
      <c r="L221" s="681"/>
      <c r="M221" s="681"/>
      <c r="N221" s="681"/>
      <c r="O221" s="681"/>
      <c r="P221" s="681"/>
      <c r="Q221" s="681"/>
      <c r="R221" s="681"/>
      <c r="S221" s="681"/>
      <c r="T221" s="681"/>
      <c r="U221" s="682"/>
      <c r="V221" s="671"/>
      <c r="W221" s="672"/>
      <c r="X221" s="672"/>
      <c r="Y221" s="672"/>
      <c r="Z221" s="672"/>
    </row>
    <row r="222" spans="3:26" ht="13.9" customHeight="1" x14ac:dyDescent="0.15">
      <c r="C222" s="216"/>
      <c r="D222" s="712"/>
      <c r="E222" s="791"/>
      <c r="F222" s="683"/>
      <c r="G222" s="684"/>
      <c r="H222" s="684"/>
      <c r="I222" s="684"/>
      <c r="J222" s="684"/>
      <c r="K222" s="684"/>
      <c r="L222" s="684"/>
      <c r="M222" s="684"/>
      <c r="N222" s="684"/>
      <c r="O222" s="684"/>
      <c r="P222" s="684"/>
      <c r="Q222" s="684"/>
      <c r="R222" s="684"/>
      <c r="S222" s="684"/>
      <c r="T222" s="684"/>
      <c r="U222" s="685"/>
      <c r="V222" s="180"/>
      <c r="W222" s="181"/>
      <c r="X222" s="181"/>
      <c r="Y222" s="181"/>
    </row>
    <row r="223" spans="3:26" ht="18" customHeight="1" x14ac:dyDescent="0.15">
      <c r="C223" s="692" t="s">
        <v>419</v>
      </c>
      <c r="D223" s="692"/>
      <c r="E223" s="692"/>
      <c r="F223" s="692"/>
      <c r="G223" s="692"/>
      <c r="H223" s="692"/>
      <c r="I223" s="692"/>
      <c r="J223" s="692"/>
      <c r="K223" s="692"/>
      <c r="L223" s="692"/>
      <c r="M223" s="692"/>
      <c r="N223" s="692"/>
      <c r="O223" s="692"/>
      <c r="P223" s="692"/>
      <c r="Q223" s="692"/>
      <c r="R223" s="692"/>
      <c r="S223" s="692"/>
      <c r="T223" s="692"/>
      <c r="U223" s="692"/>
      <c r="V223" s="195"/>
      <c r="W223" s="181"/>
      <c r="X223" s="181"/>
      <c r="Y223" s="181"/>
    </row>
    <row r="224" spans="3:26" ht="15" customHeight="1" x14ac:dyDescent="0.15">
      <c r="C224" s="218"/>
      <c r="D224" s="710" t="s">
        <v>19</v>
      </c>
      <c r="E224" s="78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711"/>
      <c r="E225" s="790"/>
      <c r="F225" s="796" t="s">
        <v>267</v>
      </c>
      <c r="G225" s="797"/>
      <c r="H225" s="797"/>
      <c r="I225" s="797"/>
      <c r="J225" s="797"/>
      <c r="K225" s="795">
        <f>+別紙!AA43</f>
        <v>1565.3999999999999</v>
      </c>
      <c r="L225" s="795"/>
      <c r="M225" s="795"/>
      <c r="N225" s="795"/>
      <c r="O225" s="795"/>
      <c r="P225" s="217" t="s">
        <v>13</v>
      </c>
      <c r="Q225" s="778" t="s">
        <v>366</v>
      </c>
      <c r="R225" s="779"/>
      <c r="S225" s="779"/>
      <c r="T225" s="779"/>
      <c r="U225" s="780"/>
      <c r="V225" s="360"/>
      <c r="W225" s="360"/>
      <c r="X225" s="195"/>
      <c r="Y225" s="181"/>
      <c r="Z225" s="181"/>
      <c r="AA225" s="181"/>
      <c r="BC225" s="53"/>
      <c r="BD225" s="53"/>
    </row>
    <row r="226" spans="3:56" ht="45" customHeight="1" x14ac:dyDescent="0.15">
      <c r="C226" s="214"/>
      <c r="D226" s="711"/>
      <c r="E226" s="790"/>
      <c r="F226" s="328"/>
      <c r="G226" s="798" t="s">
        <v>223</v>
      </c>
      <c r="H226" s="799"/>
      <c r="I226" s="799"/>
      <c r="J226" s="799"/>
      <c r="K226" s="795">
        <f>+別紙!AA44</f>
        <v>1204.0999999999999</v>
      </c>
      <c r="L226" s="795"/>
      <c r="M226" s="795"/>
      <c r="N226" s="795"/>
      <c r="O226" s="795"/>
      <c r="P226" s="578" t="s">
        <v>13</v>
      </c>
      <c r="Q226" s="781"/>
      <c r="R226" s="782"/>
      <c r="S226" s="782"/>
      <c r="T226" s="782"/>
      <c r="U226" s="783"/>
      <c r="V226" s="360"/>
      <c r="W226" s="360"/>
      <c r="X226" s="195"/>
      <c r="Y226" s="181"/>
      <c r="Z226" s="181"/>
      <c r="AA226" s="181"/>
      <c r="BC226" s="53"/>
      <c r="BD226" s="53"/>
    </row>
    <row r="227" spans="3:56" ht="45" customHeight="1" x14ac:dyDescent="0.15">
      <c r="C227" s="214"/>
      <c r="D227" s="711"/>
      <c r="E227" s="790"/>
      <c r="F227" s="328"/>
      <c r="G227" s="798" t="s">
        <v>224</v>
      </c>
      <c r="H227" s="799"/>
      <c r="I227" s="799"/>
      <c r="J227" s="799"/>
      <c r="K227" s="795">
        <f>+別紙!AA45</f>
        <v>1198.0999999999999</v>
      </c>
      <c r="L227" s="795"/>
      <c r="M227" s="795"/>
      <c r="N227" s="795"/>
      <c r="O227" s="795"/>
      <c r="P227" s="578" t="s">
        <v>13</v>
      </c>
      <c r="Q227" s="781"/>
      <c r="R227" s="782"/>
      <c r="S227" s="782"/>
      <c r="T227" s="782"/>
      <c r="U227" s="783"/>
      <c r="V227" s="360"/>
      <c r="W227" s="360"/>
      <c r="X227" s="195"/>
      <c r="Y227" s="181"/>
      <c r="Z227" s="181"/>
      <c r="AA227" s="181"/>
      <c r="BC227" s="53"/>
      <c r="BD227" s="53"/>
    </row>
    <row r="228" spans="3:56" ht="45" customHeight="1" x14ac:dyDescent="0.15">
      <c r="C228" s="214"/>
      <c r="D228" s="711"/>
      <c r="E228" s="790"/>
      <c r="F228" s="328"/>
      <c r="G228" s="798" t="s">
        <v>408</v>
      </c>
      <c r="H228" s="799"/>
      <c r="I228" s="799"/>
      <c r="J228" s="799"/>
      <c r="K228" s="795">
        <f>+別紙!AA46</f>
        <v>367.3</v>
      </c>
      <c r="L228" s="795"/>
      <c r="M228" s="795"/>
      <c r="N228" s="795"/>
      <c r="O228" s="795"/>
      <c r="P228" s="578" t="s">
        <v>13</v>
      </c>
      <c r="Q228" s="781"/>
      <c r="R228" s="782"/>
      <c r="S228" s="782"/>
      <c r="T228" s="782"/>
      <c r="U228" s="783"/>
      <c r="V228" s="360"/>
      <c r="W228" s="360"/>
      <c r="X228" s="195"/>
      <c r="Y228" s="181"/>
      <c r="Z228" s="181"/>
      <c r="AA228" s="181"/>
      <c r="BC228" s="53"/>
      <c r="BD228" s="53"/>
    </row>
    <row r="229" spans="3:56" ht="45" customHeight="1" x14ac:dyDescent="0.15">
      <c r="C229" s="214"/>
      <c r="D229" s="711"/>
      <c r="E229" s="790"/>
      <c r="F229" s="329"/>
      <c r="G229" s="798" t="s">
        <v>409</v>
      </c>
      <c r="H229" s="799"/>
      <c r="I229" s="799"/>
      <c r="J229" s="799"/>
      <c r="K229" s="795">
        <f>+別紙!AA47</f>
        <v>0</v>
      </c>
      <c r="L229" s="795"/>
      <c r="M229" s="795"/>
      <c r="N229" s="795"/>
      <c r="O229" s="795"/>
      <c r="P229" s="578" t="s">
        <v>13</v>
      </c>
      <c r="Q229" s="784"/>
      <c r="R229" s="785"/>
      <c r="S229" s="785"/>
      <c r="T229" s="785"/>
      <c r="U229" s="786"/>
      <c r="V229" s="360"/>
      <c r="W229" s="360"/>
      <c r="X229" s="195"/>
      <c r="Y229" s="181"/>
      <c r="Z229" s="181"/>
      <c r="AA229" s="181"/>
      <c r="BC229" s="53"/>
      <c r="BD229" s="53"/>
    </row>
    <row r="230" spans="3:56" ht="13.9" customHeight="1" x14ac:dyDescent="0.15">
      <c r="C230" s="214"/>
      <c r="D230" s="711"/>
      <c r="E230" s="79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x14ac:dyDescent="0.15">
      <c r="C231" s="214"/>
      <c r="D231" s="711"/>
      <c r="E231" s="790"/>
      <c r="F231" s="680"/>
      <c r="G231" s="681"/>
      <c r="H231" s="681"/>
      <c r="I231" s="681"/>
      <c r="J231" s="681"/>
      <c r="K231" s="681"/>
      <c r="L231" s="681"/>
      <c r="M231" s="681"/>
      <c r="N231" s="681"/>
      <c r="O231" s="681"/>
      <c r="P231" s="681"/>
      <c r="Q231" s="681"/>
      <c r="R231" s="681"/>
      <c r="S231" s="681"/>
      <c r="T231" s="681"/>
      <c r="U231" s="682"/>
      <c r="V231" s="180"/>
      <c r="W231" s="181"/>
      <c r="X231" s="181"/>
      <c r="Y231" s="181"/>
    </row>
    <row r="232" spans="3:56" ht="13.9" customHeight="1" x14ac:dyDescent="0.15">
      <c r="C232" s="214"/>
      <c r="D232" s="711"/>
      <c r="E232" s="790"/>
      <c r="F232" s="680"/>
      <c r="G232" s="681"/>
      <c r="H232" s="681"/>
      <c r="I232" s="681"/>
      <c r="J232" s="681"/>
      <c r="K232" s="681"/>
      <c r="L232" s="681"/>
      <c r="M232" s="681"/>
      <c r="N232" s="681"/>
      <c r="O232" s="681"/>
      <c r="P232" s="681"/>
      <c r="Q232" s="681"/>
      <c r="R232" s="681"/>
      <c r="S232" s="681"/>
      <c r="T232" s="681"/>
      <c r="U232" s="682"/>
      <c r="V232" s="180"/>
      <c r="W232" s="181"/>
      <c r="X232" s="181"/>
      <c r="Y232" s="181"/>
    </row>
    <row r="233" spans="3:56" ht="13.9" customHeight="1" x14ac:dyDescent="0.15">
      <c r="C233" s="214"/>
      <c r="D233" s="711"/>
      <c r="E233" s="790"/>
      <c r="F233" s="680"/>
      <c r="G233" s="681"/>
      <c r="H233" s="681"/>
      <c r="I233" s="681"/>
      <c r="J233" s="681"/>
      <c r="K233" s="681"/>
      <c r="L233" s="681"/>
      <c r="M233" s="681"/>
      <c r="N233" s="681"/>
      <c r="O233" s="681"/>
      <c r="P233" s="681"/>
      <c r="Q233" s="681"/>
      <c r="R233" s="681"/>
      <c r="S233" s="681"/>
      <c r="T233" s="681"/>
      <c r="U233" s="682"/>
      <c r="V233" s="180"/>
      <c r="W233" s="181"/>
      <c r="X233" s="181"/>
      <c r="Y233" s="181"/>
    </row>
    <row r="234" spans="3:56" ht="13.9" customHeight="1" x14ac:dyDescent="0.15">
      <c r="C234" s="214"/>
      <c r="D234" s="711"/>
      <c r="E234" s="790"/>
      <c r="F234" s="680"/>
      <c r="G234" s="681"/>
      <c r="H234" s="681"/>
      <c r="I234" s="681"/>
      <c r="J234" s="681"/>
      <c r="K234" s="681"/>
      <c r="L234" s="681"/>
      <c r="M234" s="681"/>
      <c r="N234" s="681"/>
      <c r="O234" s="681"/>
      <c r="P234" s="681"/>
      <c r="Q234" s="681"/>
      <c r="R234" s="681"/>
      <c r="S234" s="681"/>
      <c r="T234" s="681"/>
      <c r="U234" s="682"/>
      <c r="V234" s="180"/>
      <c r="W234" s="181"/>
      <c r="X234" s="181"/>
      <c r="Y234" s="181"/>
    </row>
    <row r="235" spans="3:56" ht="13.9" customHeight="1" x14ac:dyDescent="0.15">
      <c r="C235" s="214"/>
      <c r="D235" s="711"/>
      <c r="E235" s="790"/>
      <c r="F235" s="680"/>
      <c r="G235" s="681"/>
      <c r="H235" s="681"/>
      <c r="I235" s="681"/>
      <c r="J235" s="681"/>
      <c r="K235" s="681"/>
      <c r="L235" s="681"/>
      <c r="M235" s="681"/>
      <c r="N235" s="681"/>
      <c r="O235" s="681"/>
      <c r="P235" s="681"/>
      <c r="Q235" s="681"/>
      <c r="R235" s="681"/>
      <c r="S235" s="681"/>
      <c r="T235" s="681"/>
      <c r="U235" s="682"/>
      <c r="V235" s="180"/>
      <c r="W235" s="181"/>
      <c r="X235" s="181"/>
      <c r="Y235" s="181"/>
    </row>
    <row r="236" spans="3:56" ht="13.9" customHeight="1" x14ac:dyDescent="0.15">
      <c r="C236" s="214"/>
      <c r="D236" s="711"/>
      <c r="E236" s="790"/>
      <c r="F236" s="680"/>
      <c r="G236" s="681"/>
      <c r="H236" s="681"/>
      <c r="I236" s="681"/>
      <c r="J236" s="681"/>
      <c r="K236" s="681"/>
      <c r="L236" s="681"/>
      <c r="M236" s="681"/>
      <c r="N236" s="681"/>
      <c r="O236" s="681"/>
      <c r="P236" s="681"/>
      <c r="Q236" s="681"/>
      <c r="R236" s="681"/>
      <c r="S236" s="681"/>
      <c r="T236" s="681"/>
      <c r="U236" s="682"/>
      <c r="V236" s="180"/>
      <c r="W236" s="181"/>
      <c r="X236" s="181"/>
      <c r="Y236" s="181"/>
    </row>
    <row r="237" spans="3:56" ht="13.9" customHeight="1" x14ac:dyDescent="0.15">
      <c r="C237" s="214"/>
      <c r="D237" s="711"/>
      <c r="E237" s="790"/>
      <c r="F237" s="680"/>
      <c r="G237" s="681"/>
      <c r="H237" s="681"/>
      <c r="I237" s="681"/>
      <c r="J237" s="681"/>
      <c r="K237" s="681"/>
      <c r="L237" s="681"/>
      <c r="M237" s="681"/>
      <c r="N237" s="681"/>
      <c r="O237" s="681"/>
      <c r="P237" s="681"/>
      <c r="Q237" s="681"/>
      <c r="R237" s="681"/>
      <c r="S237" s="681"/>
      <c r="T237" s="681"/>
      <c r="U237" s="682"/>
      <c r="V237" s="180"/>
      <c r="W237" s="181"/>
      <c r="X237" s="181"/>
      <c r="Y237" s="181"/>
    </row>
    <row r="238" spans="3:56" ht="13.9" customHeight="1" x14ac:dyDescent="0.15">
      <c r="C238" s="214"/>
      <c r="D238" s="711"/>
      <c r="E238" s="790"/>
      <c r="F238" s="680"/>
      <c r="G238" s="681"/>
      <c r="H238" s="681"/>
      <c r="I238" s="681"/>
      <c r="J238" s="681"/>
      <c r="K238" s="681"/>
      <c r="L238" s="681"/>
      <c r="M238" s="681"/>
      <c r="N238" s="681"/>
      <c r="O238" s="681"/>
      <c r="P238" s="681"/>
      <c r="Q238" s="681"/>
      <c r="R238" s="681"/>
      <c r="S238" s="681"/>
      <c r="T238" s="681"/>
      <c r="U238" s="682"/>
      <c r="V238" s="671"/>
      <c r="W238" s="672"/>
      <c r="X238" s="672"/>
      <c r="Y238" s="672"/>
      <c r="Z238" s="672"/>
      <c r="AA238" s="672"/>
    </row>
    <row r="239" spans="3:56" ht="13.9" customHeight="1" x14ac:dyDescent="0.15">
      <c r="C239" s="214"/>
      <c r="D239" s="711"/>
      <c r="E239" s="790"/>
      <c r="F239" s="683"/>
      <c r="G239" s="684"/>
      <c r="H239" s="684"/>
      <c r="I239" s="684"/>
      <c r="J239" s="684"/>
      <c r="K239" s="684"/>
      <c r="L239" s="684"/>
      <c r="M239" s="684"/>
      <c r="N239" s="684"/>
      <c r="O239" s="684"/>
      <c r="P239" s="684"/>
      <c r="Q239" s="684"/>
      <c r="R239" s="684"/>
      <c r="S239" s="684"/>
      <c r="T239" s="684"/>
      <c r="U239" s="685"/>
      <c r="V239" s="180"/>
      <c r="W239" s="181"/>
      <c r="X239" s="181"/>
      <c r="Y239" s="181"/>
    </row>
    <row r="240" spans="3:56" ht="60" customHeight="1" x14ac:dyDescent="0.15">
      <c r="C240" s="807" t="s">
        <v>15</v>
      </c>
      <c r="D240" s="808"/>
      <c r="E240" s="809"/>
      <c r="F240" s="400"/>
      <c r="G240" s="35"/>
      <c r="H240" s="35"/>
      <c r="I240" s="36"/>
      <c r="J240" s="36"/>
      <c r="K240" s="36"/>
      <c r="L240" s="37"/>
      <c r="M240" s="37"/>
      <c r="N240" s="37"/>
      <c r="O240" s="38"/>
      <c r="P240" s="38"/>
      <c r="Q240" s="38"/>
      <c r="R240" s="38"/>
      <c r="S240" s="36"/>
      <c r="T240" s="36"/>
      <c r="U240" s="39"/>
    </row>
    <row r="241" spans="1:54" ht="19.899999999999999"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x14ac:dyDescent="0.15">
      <c r="C242" s="692" t="s">
        <v>420</v>
      </c>
      <c r="D242" s="692"/>
      <c r="E242" s="692"/>
      <c r="F242" s="692"/>
      <c r="G242" s="692"/>
      <c r="H242" s="692"/>
      <c r="I242" s="692"/>
      <c r="J242" s="692"/>
      <c r="K242" s="692"/>
      <c r="L242" s="692"/>
      <c r="M242" s="692"/>
      <c r="N242" s="692"/>
      <c r="O242" s="692"/>
      <c r="P242" s="692"/>
      <c r="Q242" s="692"/>
      <c r="R242" s="692"/>
      <c r="S242" s="692"/>
      <c r="T242" s="692"/>
      <c r="U242" s="692"/>
    </row>
    <row r="243" spans="1:54" ht="13.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805" t="s">
        <v>438</v>
      </c>
      <c r="E245" s="805"/>
      <c r="F245" s="805"/>
      <c r="G245" s="805"/>
      <c r="H245" s="805"/>
      <c r="I245" s="805"/>
      <c r="J245" s="805"/>
      <c r="K245" s="805"/>
      <c r="L245" s="805"/>
      <c r="M245" s="805"/>
      <c r="N245" s="805"/>
      <c r="O245" s="805"/>
      <c r="P245" s="805"/>
      <c r="Q245" s="805"/>
      <c r="R245" s="805"/>
      <c r="S245" s="805"/>
      <c r="T245" s="805"/>
      <c r="U245" s="806"/>
    </row>
    <row r="246" spans="1:54" ht="40.9" customHeight="1" x14ac:dyDescent="0.15">
      <c r="C246" s="219"/>
      <c r="D246" s="805" t="s">
        <v>439</v>
      </c>
      <c r="E246" s="805"/>
      <c r="F246" s="805"/>
      <c r="G246" s="805"/>
      <c r="H246" s="805"/>
      <c r="I246" s="805"/>
      <c r="J246" s="805"/>
      <c r="K246" s="805"/>
      <c r="L246" s="805"/>
      <c r="M246" s="805"/>
      <c r="N246" s="805"/>
      <c r="O246" s="805"/>
      <c r="P246" s="805"/>
      <c r="Q246" s="805"/>
      <c r="R246" s="805"/>
      <c r="S246" s="805"/>
      <c r="T246" s="805"/>
      <c r="U246" s="806"/>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805" t="s">
        <v>274</v>
      </c>
      <c r="F250" s="805"/>
      <c r="G250" s="805"/>
      <c r="H250" s="805"/>
      <c r="I250" s="805"/>
      <c r="J250" s="805"/>
      <c r="K250" s="805"/>
      <c r="L250" s="805"/>
      <c r="M250" s="805"/>
      <c r="N250" s="805"/>
      <c r="O250" s="805"/>
      <c r="P250" s="805"/>
      <c r="Q250" s="805"/>
      <c r="R250" s="805"/>
      <c r="S250" s="805"/>
      <c r="T250" s="805"/>
      <c r="U250" s="806"/>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805" t="s">
        <v>275</v>
      </c>
      <c r="F251" s="805"/>
      <c r="G251" s="805"/>
      <c r="H251" s="805"/>
      <c r="I251" s="805"/>
      <c r="J251" s="805"/>
      <c r="K251" s="805"/>
      <c r="L251" s="805"/>
      <c r="M251" s="805"/>
      <c r="N251" s="805"/>
      <c r="O251" s="805"/>
      <c r="P251" s="805"/>
      <c r="Q251" s="805"/>
      <c r="R251" s="805"/>
      <c r="S251" s="805"/>
      <c r="T251" s="805"/>
      <c r="U251" s="806"/>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x14ac:dyDescent="0.15">
      <c r="C252" s="219">
        <v>4</v>
      </c>
      <c r="D252" s="805" t="s">
        <v>276</v>
      </c>
      <c r="E252" s="805"/>
      <c r="F252" s="805"/>
      <c r="G252" s="805"/>
      <c r="H252" s="805"/>
      <c r="I252" s="805"/>
      <c r="J252" s="805"/>
      <c r="K252" s="805"/>
      <c r="L252" s="805"/>
      <c r="M252" s="805"/>
      <c r="N252" s="805"/>
      <c r="O252" s="805"/>
      <c r="P252" s="805"/>
      <c r="Q252" s="805"/>
      <c r="R252" s="805"/>
      <c r="S252" s="805"/>
      <c r="T252" s="805"/>
      <c r="U252" s="806"/>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x14ac:dyDescent="0.15">
      <c r="C253" s="219">
        <v>5</v>
      </c>
      <c r="D253" s="805" t="s">
        <v>406</v>
      </c>
      <c r="E253" s="805"/>
      <c r="F253" s="805"/>
      <c r="G253" s="805"/>
      <c r="H253" s="805"/>
      <c r="I253" s="805"/>
      <c r="J253" s="805"/>
      <c r="K253" s="805"/>
      <c r="L253" s="805"/>
      <c r="M253" s="805"/>
      <c r="N253" s="805"/>
      <c r="O253" s="805"/>
      <c r="P253" s="805"/>
      <c r="Q253" s="805"/>
      <c r="R253" s="805"/>
      <c r="S253" s="805"/>
      <c r="T253" s="805"/>
      <c r="U253" s="806"/>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x14ac:dyDescent="0.15">
      <c r="C254" s="219">
        <v>6</v>
      </c>
      <c r="D254" s="805" t="s">
        <v>277</v>
      </c>
      <c r="E254" s="805"/>
      <c r="F254" s="805"/>
      <c r="G254" s="805"/>
      <c r="H254" s="805"/>
      <c r="I254" s="805"/>
      <c r="J254" s="805"/>
      <c r="K254" s="805"/>
      <c r="L254" s="805"/>
      <c r="M254" s="805"/>
      <c r="N254" s="805"/>
      <c r="O254" s="805"/>
      <c r="P254" s="805"/>
      <c r="Q254" s="805"/>
      <c r="R254" s="805"/>
      <c r="S254" s="805"/>
      <c r="T254" s="805"/>
      <c r="U254" s="806"/>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x14ac:dyDescent="0.15">
      <c r="W278" s="409" t="s">
        <v>128</v>
      </c>
      <c r="X278" s="411"/>
      <c r="Y278" s="411"/>
    </row>
    <row r="279" spans="3:25" ht="13.5" x14ac:dyDescent="0.15">
      <c r="W279" s="409" t="s">
        <v>129</v>
      </c>
      <c r="X279" s="411"/>
      <c r="Y279" s="411"/>
    </row>
    <row r="280" spans="3:25" ht="13.5" x14ac:dyDescent="0.15">
      <c r="W280" s="409" t="s">
        <v>130</v>
      </c>
      <c r="X280" s="411"/>
      <c r="Y280" s="411"/>
    </row>
    <row r="281" spans="3:25" ht="13.5" x14ac:dyDescent="0.15">
      <c r="W281" s="409" t="s">
        <v>131</v>
      </c>
      <c r="X281" s="411"/>
      <c r="Y281" s="411"/>
    </row>
    <row r="282" spans="3:25" ht="13.5" x14ac:dyDescent="0.15">
      <c r="W282" s="409" t="s">
        <v>132</v>
      </c>
      <c r="X282" s="411"/>
      <c r="Y282" s="411"/>
    </row>
    <row r="283" spans="3:25" ht="13.5" x14ac:dyDescent="0.15">
      <c r="W283" s="409" t="s">
        <v>125</v>
      </c>
      <c r="X283" s="411"/>
      <c r="Y283" s="411"/>
    </row>
    <row r="284" spans="3:25" ht="13.5" x14ac:dyDescent="0.15">
      <c r="W284" s="409" t="s">
        <v>133</v>
      </c>
      <c r="X284" s="411"/>
      <c r="Y284" s="411"/>
    </row>
    <row r="285" spans="3:25" ht="13.5" x14ac:dyDescent="0.15">
      <c r="W285" s="409" t="s">
        <v>134</v>
      </c>
      <c r="X285" s="411"/>
      <c r="Y285" s="411"/>
    </row>
    <row r="286" spans="3:25" ht="13.5" x14ac:dyDescent="0.15">
      <c r="W286" s="409" t="s">
        <v>135</v>
      </c>
      <c r="X286" s="411"/>
      <c r="Y286" s="411"/>
    </row>
    <row r="287" spans="3:25" ht="13.5" x14ac:dyDescent="0.15">
      <c r="W287" s="409" t="s">
        <v>136</v>
      </c>
      <c r="X287" s="411"/>
      <c r="Y287" s="411"/>
    </row>
    <row r="288" spans="3:25" ht="13.5" x14ac:dyDescent="0.15">
      <c r="W288" s="409" t="s">
        <v>137</v>
      </c>
      <c r="X288" s="411"/>
      <c r="Y288" s="411"/>
    </row>
    <row r="289" spans="23:25" ht="13.5" x14ac:dyDescent="0.15">
      <c r="W289" s="409" t="s">
        <v>138</v>
      </c>
      <c r="X289" s="411"/>
      <c r="Y289" s="411"/>
    </row>
    <row r="290" spans="23:25" ht="13.5" x14ac:dyDescent="0.15">
      <c r="W290" s="409" t="s">
        <v>139</v>
      </c>
      <c r="X290" s="411"/>
      <c r="Y290" s="411"/>
    </row>
    <row r="291" spans="23:25" ht="13.5" x14ac:dyDescent="0.15">
      <c r="W291" s="409" t="s">
        <v>140</v>
      </c>
      <c r="X291" s="411"/>
      <c r="Y291" s="411"/>
    </row>
    <row r="292" spans="23:25" ht="13.5" x14ac:dyDescent="0.15">
      <c r="W292" s="409" t="s">
        <v>141</v>
      </c>
      <c r="X292" s="411"/>
      <c r="Y292" s="411"/>
    </row>
    <row r="293" spans="23:25" ht="13.5" x14ac:dyDescent="0.15">
      <c r="W293" s="409" t="s">
        <v>142</v>
      </c>
      <c r="X293" s="411"/>
      <c r="Y293" s="411"/>
    </row>
    <row r="294" spans="23:25" ht="13.5" x14ac:dyDescent="0.15">
      <c r="W294" s="409" t="s">
        <v>143</v>
      </c>
      <c r="X294" s="411"/>
      <c r="Y294" s="411"/>
    </row>
    <row r="295" spans="23:25" ht="13.5" x14ac:dyDescent="0.15">
      <c r="W295" s="409" t="s">
        <v>126</v>
      </c>
      <c r="X295" s="411"/>
      <c r="Y295" s="411"/>
    </row>
    <row r="296" spans="23:25" ht="13.5" x14ac:dyDescent="0.15">
      <c r="W296" s="409" t="s">
        <v>144</v>
      </c>
      <c r="X296" s="411"/>
      <c r="Y296" s="411"/>
    </row>
    <row r="297" spans="23:25" ht="13.5" x14ac:dyDescent="0.15">
      <c r="W297" s="409" t="s">
        <v>145</v>
      </c>
      <c r="X297" s="411"/>
      <c r="Y297" s="411"/>
    </row>
    <row r="298" spans="23:25" ht="13.5" x14ac:dyDescent="0.15">
      <c r="W298" s="409" t="s">
        <v>146</v>
      </c>
      <c r="X298" s="411"/>
      <c r="Y298" s="411"/>
    </row>
    <row r="299" spans="23:25" ht="13.5" x14ac:dyDescent="0.15">
      <c r="W299" s="409" t="s">
        <v>147</v>
      </c>
      <c r="X299" s="411"/>
      <c r="Y299" s="411"/>
    </row>
    <row r="300" spans="23:25" ht="13.5" x14ac:dyDescent="0.15">
      <c r="W300" s="409" t="s">
        <v>148</v>
      </c>
      <c r="X300" s="411"/>
      <c r="Y300" s="411"/>
    </row>
    <row r="301" spans="23:25" ht="13.5" x14ac:dyDescent="0.15">
      <c r="W301" s="409" t="s">
        <v>149</v>
      </c>
      <c r="X301" s="411"/>
      <c r="Y301" s="411"/>
    </row>
    <row r="302" spans="23:25" ht="13.5" x14ac:dyDescent="0.15">
      <c r="W302" s="412" t="s">
        <v>150</v>
      </c>
      <c r="X302" s="411"/>
      <c r="Y302" s="411"/>
    </row>
    <row r="303" spans="23:25" ht="13.5" x14ac:dyDescent="0.15">
      <c r="W303" s="412" t="s">
        <v>151</v>
      </c>
      <c r="X303" s="411"/>
      <c r="Y303" s="411"/>
    </row>
    <row r="304" spans="23:25" ht="13.5" x14ac:dyDescent="0.15">
      <c r="W304" s="412" t="s">
        <v>152</v>
      </c>
      <c r="X304" s="411"/>
      <c r="Y304" s="411"/>
    </row>
    <row r="305" spans="23:25" ht="13.5" x14ac:dyDescent="0.15">
      <c r="W305" s="412" t="s">
        <v>153</v>
      </c>
      <c r="X305" s="411"/>
      <c r="Y305" s="411"/>
    </row>
    <row r="306" spans="23:25" ht="13.5" x14ac:dyDescent="0.15">
      <c r="W306" s="412" t="s">
        <v>154</v>
      </c>
      <c r="X306" s="411"/>
      <c r="Y306" s="411"/>
    </row>
    <row r="307" spans="23:25" ht="13.5" x14ac:dyDescent="0.15">
      <c r="W307" s="412" t="s">
        <v>155</v>
      </c>
      <c r="X307" s="411"/>
      <c r="Y307" s="411"/>
    </row>
    <row r="308" spans="23:25" ht="13.5" x14ac:dyDescent="0.15">
      <c r="W308" s="412" t="s">
        <v>401</v>
      </c>
      <c r="X308" s="411"/>
      <c r="Y308" s="411"/>
    </row>
    <row r="309" spans="23:25" ht="13.5" x14ac:dyDescent="0.15">
      <c r="W309" s="412" t="s">
        <v>400</v>
      </c>
      <c r="X309" s="411"/>
      <c r="Y309" s="411"/>
    </row>
    <row r="310" spans="23:25" ht="13.5" x14ac:dyDescent="0.15">
      <c r="W310" s="412" t="s">
        <v>399</v>
      </c>
      <c r="X310" s="411"/>
      <c r="Y310" s="411"/>
    </row>
    <row r="311" spans="23:25" ht="13.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ZACROS株式会社　横浜事業所</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210</v>
      </c>
      <c r="E7" s="881"/>
      <c r="F7" s="881"/>
      <c r="G7" s="881"/>
      <c r="H7" s="88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ZACROS株式会社　横浜事業所</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211</v>
      </c>
      <c r="E7" s="881"/>
      <c r="F7" s="881"/>
      <c r="G7" s="881"/>
      <c r="H7" s="88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ZACROS株式会社　横浜事業所</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212</v>
      </c>
      <c r="E7" s="881"/>
      <c r="F7" s="881"/>
      <c r="G7" s="881"/>
      <c r="H7" s="88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ZACROS株式会社　横浜事業所</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ZACROS株式会社　横浜事業所</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ZACROS株式会社　横浜事業所</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ZACROS株式会社　横浜事業所</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ZACROS株式会社　横浜事業所</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ZACROS株式会社　横浜事業所</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218</v>
      </c>
      <c r="E7" s="881"/>
      <c r="F7" s="881"/>
      <c r="G7" s="881"/>
      <c r="H7" s="88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ZACROS株式会社　横浜事業所</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219</v>
      </c>
      <c r="E7" s="881"/>
      <c r="F7" s="881"/>
      <c r="G7" s="881"/>
      <c r="H7" s="88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topLeftCell="A16" zoomScaleNormal="100" workbookViewId="0">
      <selection activeCell="F29" sqref="F29:G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x14ac:dyDescent="0.15">
      <c r="F1" s="54"/>
      <c r="R1" s="102" t="s">
        <v>95</v>
      </c>
      <c r="S1" s="102" t="s">
        <v>352</v>
      </c>
    </row>
    <row r="2" spans="2:48" ht="12" customHeight="1" thickBot="1" x14ac:dyDescent="0.2">
      <c r="B2" s="847" t="s">
        <v>102</v>
      </c>
      <c r="C2" s="847"/>
      <c r="D2" s="847"/>
      <c r="E2" s="847"/>
      <c r="F2" s="847"/>
      <c r="G2" s="847"/>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x14ac:dyDescent="0.15">
      <c r="B3" s="847"/>
      <c r="C3" s="847"/>
      <c r="D3" s="847"/>
      <c r="E3" s="847"/>
      <c r="F3" s="847"/>
      <c r="G3" s="847"/>
      <c r="H3" s="1"/>
      <c r="I3" s="1"/>
      <c r="J3" s="1"/>
      <c r="K3" s="1"/>
      <c r="L3" s="1"/>
      <c r="M3" s="1"/>
      <c r="N3" s="1"/>
      <c r="O3" s="1"/>
      <c r="P3" s="1"/>
      <c r="Q3" s="1"/>
      <c r="R3" s="1"/>
      <c r="S3" s="1"/>
      <c r="T3" s="1"/>
      <c r="U3" s="1"/>
      <c r="V3" s="1"/>
      <c r="W3" s="1"/>
      <c r="X3"/>
      <c r="Y3" s="57"/>
      <c r="Z3" s="57"/>
      <c r="AA3" s="825"/>
      <c r="AB3" s="826"/>
      <c r="AC3" s="826"/>
      <c r="AD3" s="103"/>
      <c r="AE3" s="127"/>
      <c r="AF3" s="127"/>
      <c r="AG3" s="127"/>
      <c r="AH3" s="127"/>
      <c r="AI3" s="127"/>
      <c r="AJ3" s="127"/>
      <c r="AK3" s="127"/>
      <c r="AL3" s="127"/>
      <c r="AM3" s="127"/>
      <c r="AN3" s="127"/>
      <c r="AO3" s="830" t="s">
        <v>357</v>
      </c>
      <c r="AP3" s="831"/>
      <c r="AQ3" s="832"/>
      <c r="AR3" s="810" t="s">
        <v>0</v>
      </c>
      <c r="AS3" s="811"/>
      <c r="AT3" s="138" t="s">
        <v>115</v>
      </c>
      <c r="AU3" s="136"/>
      <c r="AV3" s="68"/>
    </row>
    <row r="4" spans="2:48" ht="14.25" thickBot="1" x14ac:dyDescent="0.2">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833"/>
      <c r="AP4" s="834"/>
      <c r="AQ4" s="835"/>
      <c r="AR4" s="812" t="str">
        <f>+表紙!Q29</f>
        <v>〇</v>
      </c>
      <c r="AS4" s="813"/>
      <c r="AT4" s="422" t="str">
        <f>+表紙!T29</f>
        <v/>
      </c>
      <c r="AU4" s="136"/>
      <c r="AV4" s="68"/>
    </row>
    <row r="5" spans="2:48" ht="15" customHeight="1" x14ac:dyDescent="0.15">
      <c r="B5" s="172" t="s">
        <v>104</v>
      </c>
      <c r="C5" s="172"/>
      <c r="F5" s="172"/>
      <c r="G5" s="125"/>
      <c r="H5" s="125"/>
      <c r="I5" s="125"/>
      <c r="J5" s="125"/>
      <c r="K5" s="125"/>
      <c r="L5" s="57"/>
      <c r="M5" s="57"/>
      <c r="N5" s="57"/>
      <c r="O5" s="57"/>
      <c r="P5" s="57"/>
      <c r="Q5" s="57"/>
      <c r="R5" s="57"/>
      <c r="S5" s="57"/>
      <c r="T5" s="57"/>
      <c r="U5" s="57"/>
      <c r="V5" s="57"/>
      <c r="W5" s="57"/>
      <c r="X5" s="57"/>
      <c r="Y5" s="828" t="s">
        <v>103</v>
      </c>
      <c r="Z5" s="828"/>
      <c r="AA5" s="829"/>
      <c r="AB5" s="829"/>
      <c r="AC5" s="829"/>
      <c r="AD5" s="103" t="s">
        <v>97</v>
      </c>
      <c r="AE5" s="816" t="str">
        <f>+表紙!F48</f>
        <v>ZACROS株式会社　横浜事業所</v>
      </c>
      <c r="AF5" s="817"/>
      <c r="AG5" s="817"/>
      <c r="AH5" s="817"/>
      <c r="AI5" s="817"/>
      <c r="AJ5" s="817"/>
      <c r="AK5" s="817"/>
      <c r="AL5" s="817"/>
      <c r="AM5" s="817"/>
      <c r="AN5" s="817"/>
      <c r="AO5" s="817"/>
      <c r="AP5" s="817"/>
      <c r="AQ5" s="817"/>
      <c r="AR5" s="817"/>
      <c r="AS5" s="817"/>
      <c r="AT5" s="817"/>
      <c r="AU5" s="817"/>
    </row>
    <row r="6" spans="2:48" ht="24.75" customHeight="1" thickBot="1" x14ac:dyDescent="0.2">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x14ac:dyDescent="0.2">
      <c r="B7" s="878" t="s">
        <v>90</v>
      </c>
      <c r="C7" s="879"/>
      <c r="D7" s="880" t="s">
        <v>367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844"/>
      <c r="AE10" s="71"/>
      <c r="AM10" s="68"/>
      <c r="AN10" s="68"/>
      <c r="AO10" s="68"/>
      <c r="AP10" s="68"/>
      <c r="AQ10" s="68"/>
      <c r="AR10" s="229"/>
      <c r="AS10" s="229"/>
      <c r="AT10"/>
      <c r="AU10"/>
    </row>
    <row r="11" spans="2:48"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x14ac:dyDescent="0.2">
      <c r="F12" s="836">
        <f>+ROUND(O12,1)+ROUND(O15,1)+ROUND(O18,1)+ROUND(O24,1)+O27-ROUND(F15,1)</f>
        <v>0</v>
      </c>
      <c r="G12" s="837"/>
      <c r="H12" s="67" t="s">
        <v>313</v>
      </c>
      <c r="I12" s="68"/>
      <c r="J12" s="69"/>
      <c r="K12" s="68"/>
      <c r="L12" s="884"/>
      <c r="M12" s="70"/>
      <c r="O12" s="814"/>
      <c r="P12" s="827"/>
      <c r="Q12" s="827"/>
      <c r="R12" s="827"/>
      <c r="S12" s="67" t="s">
        <v>22</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8"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39" t="s">
        <v>23</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x14ac:dyDescent="0.2">
      <c r="F15" s="820"/>
      <c r="G15" s="821"/>
      <c r="H15" s="59" t="s">
        <v>313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8"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31</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1"/>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51"/>
      <c r="U20" s="350"/>
      <c r="V20" s="352"/>
      <c r="W20" s="353"/>
      <c r="X20" s="155" t="s">
        <v>25</v>
      </c>
      <c r="Y20" s="818" t="s">
        <v>329</v>
      </c>
      <c r="Z20" s="818"/>
      <c r="AA20" s="819"/>
      <c r="AB20" s="68"/>
      <c r="AC20" s="68"/>
      <c r="AD20" s="872"/>
      <c r="AF20" s="68"/>
      <c r="AG20" s="68"/>
      <c r="AH20" s="71"/>
      <c r="AI20" s="68"/>
      <c r="AJ20" s="68"/>
      <c r="AK20" s="166"/>
      <c r="AL20" s="71"/>
      <c r="AM20" s="357"/>
      <c r="AN20" s="846" t="s">
        <v>311</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51"/>
      <c r="U21" s="151"/>
      <c r="V21" s="151"/>
      <c r="W21" s="151"/>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32</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179</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182</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184</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B34" s="403"/>
      <c r="C34" s="405" t="str">
        <f>+IF(F30=0,"",IF(F29&lt;F30,"エラー !：上の表は、⑩の内数である⑪の量が⑩を超えています",""))</f>
        <v/>
      </c>
      <c r="D34" s="403"/>
      <c r="E34" s="403"/>
      <c r="F34" s="403"/>
      <c r="G34" s="403"/>
      <c r="H34" s="403"/>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x14ac:dyDescent="0.15">
      <c r="H42" s="85"/>
      <c r="I42" s="85"/>
      <c r="J42" s="85"/>
      <c r="Q42" s="85"/>
      <c r="R42" s="85"/>
      <c r="S42" s="85"/>
      <c r="AP42" s="68"/>
      <c r="AQ42" s="68"/>
      <c r="AR42" s="146"/>
      <c r="AS42" s="80"/>
      <c r="AX42" s="86"/>
      <c r="AY42" s="86"/>
      <c r="AZ42" s="86"/>
      <c r="BA42" s="86"/>
      <c r="BB42" s="86"/>
      <c r="BC42" s="86"/>
    </row>
    <row r="43" spans="2:61" x14ac:dyDescent="0.15">
      <c r="H43" s="85"/>
      <c r="I43" s="85"/>
      <c r="J43" s="85"/>
      <c r="Q43" s="85"/>
      <c r="R43" s="85"/>
      <c r="S43" s="85"/>
      <c r="AV43" s="85"/>
    </row>
    <row r="44" spans="2:61" x14ac:dyDescent="0.15">
      <c r="H44" s="85"/>
      <c r="I44" s="85"/>
      <c r="J44" s="85"/>
      <c r="Q44" s="85"/>
      <c r="R44" s="85"/>
      <c r="S44" s="85"/>
      <c r="AV44" s="85"/>
    </row>
    <row r="45" spans="2:61" ht="13.5" x14ac:dyDescent="0.15">
      <c r="H45" s="85"/>
      <c r="I45" s="85"/>
      <c r="J45" s="85"/>
      <c r="Q45" s="85"/>
      <c r="R45" s="85"/>
      <c r="S45" s="85"/>
      <c r="AX45" s="86"/>
      <c r="AY45" s="86"/>
      <c r="AZ45" s="86"/>
      <c r="BA45" s="86"/>
      <c r="BB45" s="86"/>
      <c r="BC45" s="86"/>
    </row>
    <row r="46" spans="2:61" ht="13.5" x14ac:dyDescent="0.15">
      <c r="H46" s="85"/>
      <c r="I46" s="85"/>
      <c r="J46" s="85"/>
      <c r="Q46" s="85"/>
      <c r="R46" s="85"/>
      <c r="S46" s="85"/>
      <c r="AX46" s="86"/>
      <c r="AY46" s="86"/>
      <c r="AZ46" s="86"/>
      <c r="BA46" s="86"/>
      <c r="BB46" s="86"/>
      <c r="BC46" s="86"/>
    </row>
    <row r="47" spans="2:61" ht="13.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ZACROS株式会社　横浜事業所</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220</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topLeftCell="A16"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95</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ZACROS株式会社　横浜事業所</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221</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12.9</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80"/>
      <c r="AO23" s="68"/>
      <c r="AQ23" s="64"/>
      <c r="AR23" s="155" t="s">
        <v>190</v>
      </c>
      <c r="AS23" s="818" t="s">
        <v>191</v>
      </c>
      <c r="AT23" s="818"/>
      <c r="AU23" s="819"/>
    </row>
    <row r="24" spans="2:48" ht="27" customHeight="1" thickBot="1" x14ac:dyDescent="0.2">
      <c r="B24" s="888" t="s">
        <v>200</v>
      </c>
      <c r="C24" s="839"/>
      <c r="D24" s="839"/>
      <c r="E24" s="840"/>
      <c r="F24" s="874">
        <v>13</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12.9</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12.9</v>
      </c>
      <c r="P27" s="863"/>
      <c r="Q27" s="863"/>
      <c r="R27" s="863"/>
      <c r="S27" s="59" t="s">
        <v>38</v>
      </c>
      <c r="T27" s="80"/>
      <c r="U27" s="80"/>
      <c r="X27" s="78" t="s">
        <v>39</v>
      </c>
      <c r="Y27" s="81"/>
      <c r="AG27" s="68"/>
      <c r="AH27" s="68"/>
      <c r="AI27" s="68"/>
      <c r="AJ27" s="68"/>
      <c r="AK27" s="905">
        <f>+AG18+O27</f>
        <v>12.9</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12.9</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13</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12.9</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13</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abSelected="1" topLeftCell="G1" zoomScale="80" zoomScaleNormal="80" workbookViewId="0">
      <selection activeCell="M23" sqref="M23"/>
    </sheetView>
  </sheetViews>
  <sheetFormatPr defaultColWidth="9" defaultRowHeight="11.25" x14ac:dyDescent="0.1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x14ac:dyDescent="0.2">
      <c r="C1" s="23" t="s">
        <v>381</v>
      </c>
      <c r="D1" s="23"/>
      <c r="E1" s="23"/>
    </row>
    <row r="2" spans="2:27" ht="22.5" customHeight="1" x14ac:dyDescent="0.15">
      <c r="E2" s="428" t="s">
        <v>382</v>
      </c>
    </row>
    <row r="3" spans="2:27" ht="14.1" customHeight="1" thickBot="1" x14ac:dyDescent="0.2">
      <c r="B3" s="975" t="s">
        <v>102</v>
      </c>
      <c r="C3" s="975"/>
      <c r="D3" s="975"/>
      <c r="E3" s="975"/>
      <c r="F3" s="975"/>
      <c r="G3" s="129"/>
      <c r="H3" s="129"/>
      <c r="I3" s="129"/>
      <c r="J3" s="129"/>
      <c r="K3" s="129"/>
      <c r="Y3"/>
      <c r="Z3"/>
      <c r="AA3" s="130"/>
    </row>
    <row r="4" spans="2:27" ht="14.1" customHeight="1" x14ac:dyDescent="0.15">
      <c r="B4" s="975"/>
      <c r="C4" s="975"/>
      <c r="D4" s="975"/>
      <c r="E4" s="975"/>
      <c r="F4" s="975"/>
      <c r="G4" s="129"/>
      <c r="H4" s="129"/>
      <c r="I4" s="129"/>
      <c r="J4" s="129"/>
      <c r="K4" s="129"/>
      <c r="Y4" s="979" t="s">
        <v>355</v>
      </c>
      <c r="Z4" s="131" t="s">
        <v>114</v>
      </c>
      <c r="AA4" s="132" t="s">
        <v>115</v>
      </c>
    </row>
    <row r="5" spans="2:27" ht="14.1" customHeight="1" thickBot="1" x14ac:dyDescent="0.2">
      <c r="C5" s="129"/>
      <c r="D5" s="129"/>
      <c r="E5" s="129"/>
      <c r="F5" s="129"/>
      <c r="G5" s="129"/>
      <c r="H5" s="129"/>
      <c r="I5" s="129"/>
      <c r="J5" s="129"/>
      <c r="K5" s="129"/>
      <c r="Y5" s="980"/>
      <c r="Z5" s="133" t="str">
        <f>+表紙!Q29</f>
        <v>〇</v>
      </c>
      <c r="AA5" s="134" t="str">
        <f>+表紙!T29</f>
        <v/>
      </c>
    </row>
    <row r="6" spans="2:27" s="24" customFormat="1" ht="15" customHeight="1" thickBot="1" x14ac:dyDescent="0.2">
      <c r="B6" s="184" t="s">
        <v>101</v>
      </c>
      <c r="C6" s="184"/>
      <c r="D6" s="184"/>
      <c r="E6" s="184"/>
      <c r="F6" s="184"/>
      <c r="G6" s="184"/>
      <c r="H6" s="184"/>
      <c r="I6" s="184"/>
      <c r="J6" s="184"/>
      <c r="K6" s="184"/>
      <c r="L6" s="104"/>
      <c r="M6" s="976"/>
      <c r="N6" s="976"/>
      <c r="O6" s="104" t="s">
        <v>99</v>
      </c>
      <c r="P6" s="981" t="str">
        <f>+表紙!F48</f>
        <v>ZACROS株式会社　横浜事業所</v>
      </c>
      <c r="Q6" s="981"/>
      <c r="R6" s="981"/>
      <c r="S6" s="981"/>
      <c r="T6" s="981"/>
      <c r="U6" s="981"/>
      <c r="V6" s="976"/>
      <c r="W6" s="976"/>
      <c r="X6" s="976"/>
      <c r="Y6" s="976"/>
      <c r="Z6" s="976"/>
      <c r="AA6" s="223" t="s">
        <v>98</v>
      </c>
    </row>
    <row r="7" spans="2:27" s="13" customFormat="1" ht="14.25" x14ac:dyDescent="0.1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x14ac:dyDescent="0.2">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15">
      <c r="B9" s="185"/>
      <c r="C9" s="977" t="s">
        <v>230</v>
      </c>
      <c r="D9" s="977"/>
      <c r="E9" s="977"/>
      <c r="F9" s="978"/>
      <c r="G9" s="507">
        <f>IF(OR(ｱ.燃え殻!F24&gt;0,ｱ.燃え殻!F24&lt;0),ｱ.燃え殻!F24,IF(G$19&gt;0,"0",0))</f>
        <v>0</v>
      </c>
      <c r="H9" s="507">
        <f>IF(OR(ｲ.汚泥!F24&gt;0,ｲ.汚泥!F24&lt;0),ｲ.汚泥!F24,IF(H$19&gt;0,"0",0))</f>
        <v>0</v>
      </c>
      <c r="I9" s="507">
        <f>IF(OR(ｳ.廃油!F24&gt;0,ｳ.廃油!F24&lt;0),ｳ.廃油!F24,IF(I$19&gt;0,"0",0))</f>
        <v>0</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1546.9</v>
      </c>
      <c r="M9" s="507">
        <f>IF(OR(ｷ.紙くず!F24&gt;0,ｷ.紙くず!F24&lt;0),ｷ.紙くず!F24,IF(M$19&gt;0,"0",0))</f>
        <v>0</v>
      </c>
      <c r="N9" s="507">
        <f>IF(OR(ｸ.木くず!F24&gt;0,ｸ.木くず!F24&lt;0),ｸ.木くず!F24,IF(N$19&gt;0,"0",0))</f>
        <v>21.3</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0</v>
      </c>
      <c r="T9" s="507">
        <f>IF(OR(ｾ.ｶﾞﾗｽ･ｺﾝｸﾘ･陶磁器くず!F24&gt;0,ｾ.ｶﾞﾗｽ･ｺﾝｸﾘ･陶磁器くず!F24&lt;0),ｾ.ｶﾞﾗｽ･ｺﾝｸﾘ･陶磁器くず!F24,IF(T$19&gt;0,"0",0))</f>
        <v>0</v>
      </c>
      <c r="U9" s="507">
        <f>IF(OR(ｿ.鉱さい!F24&gt;0,ｿ.鉱さい!F24&lt;0),ｿ.鉱さい!F24,IF(U$19&gt;0,"0",0))</f>
        <v>0</v>
      </c>
      <c r="V9" s="507">
        <f>IF(OR(ﾀ.がれき類!F24&gt;0,ﾀ.がれき類!F24&lt;0),ﾀ.がれき類!F24,IF(V$19&gt;0,"0",0))</f>
        <v>0</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13</v>
      </c>
      <c r="AA9" s="509">
        <f>IF(SUM(G9:Z9)&gt;0,SUM(G9:Z9),IF(AA$19&gt;0,"0",0))</f>
        <v>1581.2</v>
      </c>
    </row>
    <row r="10" spans="2:27" ht="24" customHeight="1" x14ac:dyDescent="0.15">
      <c r="B10" s="188" t="s">
        <v>393</v>
      </c>
      <c r="C10" s="973" t="s">
        <v>294</v>
      </c>
      <c r="D10" s="973"/>
      <c r="E10" s="973"/>
      <c r="F10" s="974"/>
      <c r="G10" s="510">
        <f>IF(OR(ｱ.燃え殻!F25&gt;0,ｱ.燃え殻!F25&lt;0),ｱ.燃え殻!F25,IF(G$19&gt;0,"0",0))</f>
        <v>0</v>
      </c>
      <c r="H10" s="510">
        <f>IF(OR(ｲ.汚泥!F25&gt;0,ｲ.汚泥!F25&lt;0),ｲ.汚泥!F25,IF(H$19&gt;0,"0",0))</f>
        <v>0</v>
      </c>
      <c r="I10" s="510">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f>IF(OR(ｷ.紙くず!F25&gt;0,ｷ.紙くず!F25&lt;0),ｷ.紙くず!F25,IF(M$19&gt;0,"0",0))</f>
        <v>0</v>
      </c>
      <c r="N10" s="510" t="str">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f>IF(OR(ｽ.金属くず!F25&gt;0,ｽ.金属くず!F25&lt;0),ｽ.金属くず!F25,IF(S$19&gt;0,"0",0))</f>
        <v>0</v>
      </c>
      <c r="T10" s="510">
        <f>IF(OR(ｾ.ｶﾞﾗｽ･ｺﾝｸﾘ･陶磁器くず!F25&gt;0,ｾ.ｶﾞﾗｽ･ｺﾝｸﾘ･陶磁器くず!F25&lt;0),ｾ.ｶﾞﾗｽ･ｺﾝｸﾘ･陶磁器くず!F25,IF(T$19&gt;0,"0",0))</f>
        <v>0</v>
      </c>
      <c r="U10" s="510">
        <f>IF(OR(ｿ.鉱さい!F25&gt;0,ｿ.鉱さい!F25&lt;0),ｿ.鉱さい!F25,IF(U$19&gt;0,"0",0))</f>
        <v>0</v>
      </c>
      <c r="V10" s="510">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x14ac:dyDescent="0.15">
      <c r="B11" s="188" t="s">
        <v>394</v>
      </c>
      <c r="C11" s="945" t="s">
        <v>295</v>
      </c>
      <c r="D11" s="945"/>
      <c r="E11" s="945"/>
      <c r="F11" s="946"/>
      <c r="G11" s="513">
        <f>IF(OR(ｱ.燃え殻!F26&gt;0,ｱ.燃え殻!F26&lt;0),ｱ.燃え殻!F26,IF(G$19&gt;0,"0",0))</f>
        <v>0</v>
      </c>
      <c r="H11" s="513">
        <f>IF(OR(ｲ.汚泥!F26&gt;0,ｲ.汚泥!F26&lt;0),ｲ.汚泥!F26,IF(H$19&gt;0,"0",0))</f>
        <v>0</v>
      </c>
      <c r="I11" s="513">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f>IF(OR(ｷ.紙くず!F26&gt;0,ｷ.紙くず!F26&lt;0),ｷ.紙くず!F26,IF(M$19&gt;0,"0",0))</f>
        <v>0</v>
      </c>
      <c r="N11" s="513" t="str">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f>IF(OR(ｽ.金属くず!F26&gt;0,ｽ.金属くず!F26&lt;0),ｽ.金属くず!F26,IF(S$19&gt;0,"0",0))</f>
        <v>0</v>
      </c>
      <c r="T11" s="513">
        <f>IF(OR(ｾ.ｶﾞﾗｽ･ｺﾝｸﾘ･陶磁器くず!F26&gt;0,ｾ.ｶﾞﾗｽ･ｺﾝｸﾘ･陶磁器くず!F26&lt;0),ｾ.ｶﾞﾗｽ･ｺﾝｸﾘ･陶磁器くず!F26,IF(T$19&gt;0,"0",0))</f>
        <v>0</v>
      </c>
      <c r="U11" s="513">
        <f>IF(OR(ｿ.鉱さい!F26&gt;0,ｿ.鉱さい!F26&lt;0),ｿ.鉱さい!F26,IF(U$19&gt;0,"0",0))</f>
        <v>0</v>
      </c>
      <c r="V11" s="513">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x14ac:dyDescent="0.15">
      <c r="B12" s="188">
        <v>6</v>
      </c>
      <c r="C12" s="945" t="s">
        <v>296</v>
      </c>
      <c r="D12" s="945"/>
      <c r="E12" s="945"/>
      <c r="F12" s="946"/>
      <c r="G12" s="513">
        <f>IF(OR(ｱ.燃え殻!F27&gt;0,ｱ.燃え殻!F27&lt;0),ｱ.燃え殻!F27,IF(G$19&gt;0,"0",0))</f>
        <v>0</v>
      </c>
      <c r="H12" s="513">
        <f>IF(OR(ｲ.汚泥!F27&gt;0,ｲ.汚泥!F27&lt;0),ｲ.汚泥!F27,IF(H$19&gt;0,"0",0))</f>
        <v>0</v>
      </c>
      <c r="I12" s="513">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f>IF(OR(ｷ.紙くず!F27&gt;0,ｷ.紙くず!F27&lt;0),ｷ.紙くず!F27,IF(M$19&gt;0,"0",0))</f>
        <v>0</v>
      </c>
      <c r="N12" s="513" t="str">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f>IF(OR(ｽ.金属くず!F27&gt;0,ｽ.金属くず!F27&lt;0),ｽ.金属くず!F27,IF(S$19&gt;0,"0",0))</f>
        <v>0</v>
      </c>
      <c r="T12" s="513">
        <f>IF(OR(ｾ.ｶﾞﾗｽ･ｺﾝｸﾘ･陶磁器くず!F27&gt;0,ｾ.ｶﾞﾗｽ･ｺﾝｸﾘ･陶磁器くず!F27&lt;0),ｾ.ｶﾞﾗｽ･ｺﾝｸﾘ･陶磁器くず!F27,IF(T$19&gt;0,"0",0))</f>
        <v>0</v>
      </c>
      <c r="U12" s="513">
        <f>IF(OR(ｿ.鉱さい!F27&gt;0,ｿ.鉱さい!F27&lt;0),ｿ.鉱さい!F27,IF(U$19&gt;0,"0",0))</f>
        <v>0</v>
      </c>
      <c r="V12" s="513">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t="str">
        <f t="shared" si="0"/>
        <v>0</v>
      </c>
    </row>
    <row r="13" spans="2:27" ht="24" customHeight="1" x14ac:dyDescent="0.15">
      <c r="B13" s="188" t="s">
        <v>226</v>
      </c>
      <c r="C13" s="953" t="s">
        <v>297</v>
      </c>
      <c r="D13" s="954"/>
      <c r="E13" s="954"/>
      <c r="F13" s="955"/>
      <c r="G13" s="513">
        <f>IF(OR(ｱ.燃え殻!F28&gt;0,ｱ.燃え殻!F28&lt;0),ｱ.燃え殻!F28,IF(G$19&gt;0,"0",0))</f>
        <v>0</v>
      </c>
      <c r="H13" s="513">
        <f>IF(OR(ｲ.汚泥!F28&gt;0,ｲ.汚泥!F28&lt;0),ｲ.汚泥!F28,IF(H$19&gt;0,"0",0))</f>
        <v>0</v>
      </c>
      <c r="I13" s="513">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f>IF(OR(ｷ.紙くず!F28&gt;0,ｷ.紙くず!F28&lt;0),ｷ.紙くず!F28,IF(M$19&gt;0,"0",0))</f>
        <v>0</v>
      </c>
      <c r="N13" s="513" t="str">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f>IF(OR(ｽ.金属くず!F28&gt;0,ｽ.金属くず!F28&lt;0),ｽ.金属くず!F28,IF(S$19&gt;0,"0",0))</f>
        <v>0</v>
      </c>
      <c r="T13" s="513">
        <f>IF(OR(ｾ.ｶﾞﾗｽ･ｺﾝｸﾘ･陶磁器くず!F28&gt;0,ｾ.ｶﾞﾗｽ･ｺﾝｸﾘ･陶磁器くず!F28&lt;0),ｾ.ｶﾞﾗｽ･ｺﾝｸﾘ･陶磁器くず!F28,IF(T$19&gt;0,"0",0))</f>
        <v>0</v>
      </c>
      <c r="U13" s="513">
        <f>IF(OR(ｿ.鉱さい!F28&gt;0,ｿ.鉱さい!F28&lt;0),ｿ.鉱さい!F28,IF(U$19&gt;0,"0",0))</f>
        <v>0</v>
      </c>
      <c r="V13" s="513">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x14ac:dyDescent="0.15">
      <c r="B14" s="188" t="s">
        <v>227</v>
      </c>
      <c r="C14" s="945" t="s">
        <v>298</v>
      </c>
      <c r="D14" s="945"/>
      <c r="E14" s="945"/>
      <c r="F14" s="946"/>
      <c r="G14" s="513">
        <f>IF(OR(ｱ.燃え殻!F29&gt;0,ｱ.燃え殻!F29&lt;0),ｱ.燃え殻!F29,IF(G$19&gt;0,"0",0))</f>
        <v>0</v>
      </c>
      <c r="H14" s="513">
        <f>IF(OR(ｲ.汚泥!F29&gt;0,ｲ.汚泥!F29&lt;0),ｲ.汚泥!F29,IF(H$19&gt;0,"0",0))</f>
        <v>0</v>
      </c>
      <c r="I14" s="513">
        <f>IF(OR(ｳ.廃油!F29&gt;0,ｳ.廃油!F29&lt;0),ｳ.廃油!F29,IF(I$19&gt;0,"0",0))</f>
        <v>0</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1546.9</v>
      </c>
      <c r="M14" s="513">
        <f>IF(OR(ｷ.紙くず!F29&gt;0,ｷ.紙くず!F29&lt;0),ｷ.紙くず!F29,IF(M$19&gt;0,"0",0))</f>
        <v>0</v>
      </c>
      <c r="N14" s="513">
        <f>IF(OR(ｸ.木くず!F29&gt;0,ｸ.木くず!F29&lt;0),ｸ.木くず!F29,IF(N$19&gt;0,"0",0))</f>
        <v>21.3</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0</v>
      </c>
      <c r="T14" s="513">
        <f>IF(OR(ｾ.ｶﾞﾗｽ･ｺﾝｸﾘ･陶磁器くず!F29&gt;0,ｾ.ｶﾞﾗｽ･ｺﾝｸﾘ･陶磁器くず!F29&lt;0),ｾ.ｶﾞﾗｽ･ｺﾝｸﾘ･陶磁器くず!F29,IF(T$19&gt;0,"0",0))</f>
        <v>0</v>
      </c>
      <c r="U14" s="513">
        <f>IF(OR(ｿ.鉱さい!F29&gt;0,ｿ.鉱さい!F29&lt;0),ｿ.鉱さい!F29,IF(U$19&gt;0,"0",0))</f>
        <v>0</v>
      </c>
      <c r="V14" s="513">
        <f>IF(OR(ﾀ.がれき類!F29&gt;0,ﾀ.がれき類!F29&lt;0),ﾀ.がれき類!F29,IF(V$19&gt;0,"0",0))</f>
        <v>0</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13</v>
      </c>
      <c r="AA14" s="515">
        <f t="shared" si="0"/>
        <v>1581.2</v>
      </c>
    </row>
    <row r="15" spans="2:27" ht="24" customHeight="1" x14ac:dyDescent="0.15">
      <c r="B15" s="188" t="s">
        <v>228</v>
      </c>
      <c r="C15" s="945" t="s">
        <v>299</v>
      </c>
      <c r="D15" s="945"/>
      <c r="E15" s="945"/>
      <c r="F15" s="946"/>
      <c r="G15" s="513">
        <f>IF(OR(ｱ.燃え殻!F30&gt;0,ｱ.燃え殻!F30&lt;0),ｱ.燃え殻!F30,IF(G$19&gt;0,"0",0))</f>
        <v>0</v>
      </c>
      <c r="H15" s="513">
        <f>IF(OR(ｲ.汚泥!F30&gt;0,ｲ.汚泥!F30&lt;0),ｲ.汚泥!F30,IF(H$19&gt;0,"0",0))</f>
        <v>0</v>
      </c>
      <c r="I15" s="513">
        <f>IF(OR(ｳ.廃油!F30&gt;0,ｳ.廃油!F30&lt;0),ｳ.廃油!F30,IF(I$19&gt;0,"0",0))</f>
        <v>0</v>
      </c>
      <c r="J15" s="513">
        <f>IF(OR(ｴ.廃酸!$F30&gt;0,ｴ.廃酸!$F30&lt;0),ｴ.廃酸!F30,IF(J$19&gt;0,"0",0))</f>
        <v>0</v>
      </c>
      <c r="K15" s="513">
        <f>IF(OR(ｵ.廃ｱﾙｶﾘ!$F30&gt;0,ｵ.廃ｱﾙｶﾘ!$F30&lt;0),ｵ.廃ｱﾙｶﾘ!F30,IF(K$19&gt;0,"0",0))</f>
        <v>0</v>
      </c>
      <c r="L15" s="513">
        <f>IF(OR(ｶ.廃ﾌﾟﾗ類!F30&gt;0,ｶ.廃ﾌﾟﾗ類!F30&lt;0),ｶ.廃ﾌﾟﾗ類!F30,IF(L$19&gt;0,"0",0))</f>
        <v>1216.3</v>
      </c>
      <c r="M15" s="513">
        <f>IF(OR(ｷ.紙くず!F30&gt;0,ｷ.紙くず!F30&lt;0),ｷ.紙くず!F30,IF(M$19&gt;0,"0",0))</f>
        <v>0</v>
      </c>
      <c r="N15" s="513" t="str">
        <f>IF(OR(ｸ.木くず!F30&gt;0,ｸ.木くず!F30&lt;0),ｸ.木くず!F30,IF(N$19&gt;0,"0",0))</f>
        <v>0</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f>IF(OR(ｽ.金属くず!F30&gt;0,ｽ.金属くず!F30&lt;0),ｽ.金属くず!F30,IF(S$19&gt;0,"0",0))</f>
        <v>0</v>
      </c>
      <c r="T15" s="513">
        <f>IF(OR(ｾ.ｶﾞﾗｽ･ｺﾝｸﾘ･陶磁器くず!F30&gt;0,ｾ.ｶﾞﾗｽ･ｺﾝｸﾘ･陶磁器くず!F30&lt;0),ｾ.ｶﾞﾗｽ･ｺﾝｸﾘ･陶磁器くず!F30,IF(T$19&gt;0,"0",0))</f>
        <v>0</v>
      </c>
      <c r="U15" s="513">
        <f>IF(OR(ｿ.鉱さい!F30&gt;0,ｿ.鉱さい!F30&lt;0),ｿ.鉱さい!F30,IF(U$19&gt;0,"0",0))</f>
        <v>0</v>
      </c>
      <c r="V15" s="513">
        <f>IF(OR(ﾀ.がれき類!F30&gt;0,ﾀ.がれき類!F30&lt;0),ﾀ.がれき類!F30,IF(V$19&gt;0,"0",0))</f>
        <v>0</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t="str">
        <f>IF(OR(ﾄ.混合廃棄物その他!F30&gt;0,ﾄ.混合廃棄物その他!F30&lt;0),ﾄ.混合廃棄物その他!F30,IF(Z$19&gt;0,"0",0))</f>
        <v>0</v>
      </c>
      <c r="AA15" s="515">
        <f t="shared" si="0"/>
        <v>1216.3</v>
      </c>
    </row>
    <row r="16" spans="2:27" ht="24" customHeight="1" x14ac:dyDescent="0.15">
      <c r="B16" s="188" t="s">
        <v>229</v>
      </c>
      <c r="C16" s="945" t="s">
        <v>300</v>
      </c>
      <c r="D16" s="945"/>
      <c r="E16" s="945"/>
      <c r="F16" s="946"/>
      <c r="G16" s="513">
        <f>IF(OR(ｱ.燃え殻!F31&gt;0,ｱ.燃え殻!F31&lt;0),ｱ.燃え殻!F31,IF(G$19&gt;0,"0",0))</f>
        <v>0</v>
      </c>
      <c r="H16" s="513">
        <f>IF(OR(ｲ.汚泥!F31&gt;0,ｲ.汚泥!F31&lt;0),ｲ.汚泥!F31,IF(H$19&gt;0,"0",0))</f>
        <v>0</v>
      </c>
      <c r="I16" s="513">
        <f>IF(OR(ｳ.廃油!F31&gt;0,ｳ.廃油!F31&lt;0),ｳ.廃油!F31,IF(I$19&gt;0,"0",0))</f>
        <v>0</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1175.9000000000001</v>
      </c>
      <c r="M16" s="513">
        <f>IF(OR(ｷ.紙くず!F31&gt;0,ｷ.紙くず!F31&lt;0),ｷ.紙くず!F31,IF(M$19&gt;0,"0",0))</f>
        <v>0</v>
      </c>
      <c r="N16" s="513">
        <f>IF(OR(ｸ.木くず!F31&gt;0,ｸ.木くず!F31&lt;0),ｸ.木くず!F31,IF(N$19&gt;0,"0",0))</f>
        <v>21.3</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0</v>
      </c>
      <c r="T16" s="513">
        <f>IF(OR(ｾ.ｶﾞﾗｽ･ｺﾝｸﾘ･陶磁器くず!F31&gt;0,ｾ.ｶﾞﾗｽ･ｺﾝｸﾘ･陶磁器くず!F31&lt;0),ｾ.ｶﾞﾗｽ･ｺﾝｸﾘ･陶磁器くず!F31,IF(T$19&gt;0,"0",0))</f>
        <v>0</v>
      </c>
      <c r="U16" s="513">
        <f>IF(OR(ｿ.鉱さい!F31&gt;0,ｿ.鉱さい!F31&lt;0),ｿ.鉱さい!F31,IF(U$19&gt;0,"0",0))</f>
        <v>0</v>
      </c>
      <c r="V16" s="513">
        <f>IF(OR(ﾀ.がれき類!F31&gt;0,ﾀ.がれき類!F31&lt;0),ﾀ.がれき類!F31,IF(V$19&gt;0,"0",0))</f>
        <v>0</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13</v>
      </c>
      <c r="AA16" s="515">
        <f t="shared" si="0"/>
        <v>1210.2</v>
      </c>
    </row>
    <row r="17" spans="2:27" ht="24" customHeight="1" x14ac:dyDescent="0.15">
      <c r="B17" s="188"/>
      <c r="C17" s="945" t="s">
        <v>408</v>
      </c>
      <c r="D17" s="945"/>
      <c r="E17" s="945"/>
      <c r="F17" s="946"/>
      <c r="G17" s="513">
        <f>IF(OR(ｱ.燃え殻!F32&gt;0,ｱ.燃え殻!F32&lt;0),ｱ.燃え殻!F32,IF(G$19&gt;0,"0",0))</f>
        <v>0</v>
      </c>
      <c r="H17" s="513">
        <f>IF(OR(ｲ.汚泥!F32&gt;0,ｲ.汚泥!F32&lt;0),ｲ.汚泥!F32,IF(H$19&gt;0,"0",0))</f>
        <v>0</v>
      </c>
      <c r="I17" s="513">
        <f>IF(OR(ｳ.廃油!F32&gt;0,ｳ.廃油!F32&lt;0),ｳ.廃油!F32,IF(I$19&gt;0,"0",0))</f>
        <v>0</v>
      </c>
      <c r="J17" s="513">
        <f>IF(OR(ｴ.廃酸!$F32&gt;0,ｴ.廃酸!$F32&lt;0),ｴ.廃酸!F32,IF(J$19&gt;0,"0",0))</f>
        <v>0</v>
      </c>
      <c r="K17" s="513">
        <f>IF(OR(ｵ.廃ｱﾙｶﾘ!$F32&gt;0,ｵ.廃ｱﾙｶﾘ!$F32&lt;0),ｵ.廃ｱﾙｶﾘ!F32,IF(K$19&gt;0,"0",0))</f>
        <v>0</v>
      </c>
      <c r="L17" s="513">
        <f>IF(OR(ｶ.廃ﾌﾟﾗ類!F32&gt;0,ｶ.廃ﾌﾟﾗ類!F32&lt;0),ｶ.廃ﾌﾟﾗ類!F32,IF(L$19&gt;0,"0",0))</f>
        <v>371</v>
      </c>
      <c r="M17" s="513">
        <f>IF(OR(ｷ.紙くず!F32&gt;0,ｷ.紙くず!F32&lt;0),ｷ.紙くず!F32,IF(M$19&gt;0,"0",0))</f>
        <v>0</v>
      </c>
      <c r="N17" s="513" t="str">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f>IF(OR(ｽ.金属くず!F32&gt;0,ｽ.金属くず!F32&lt;0),ｽ.金属くず!F32,IF(S$19&gt;0,"0",0))</f>
        <v>0</v>
      </c>
      <c r="T17" s="513">
        <f>IF(OR(ｾ.ｶﾞﾗｽ･ｺﾝｸﾘ･陶磁器くず!F32&gt;0,ｾ.ｶﾞﾗｽ･ｺﾝｸﾘ･陶磁器くず!F32&lt;0),ｾ.ｶﾞﾗｽ･ｺﾝｸﾘ･陶磁器くず!F32,IF(T$19&gt;0,"0",0))</f>
        <v>0</v>
      </c>
      <c r="U17" s="513">
        <f>IF(OR(ｿ.鉱さい!F32&gt;0,ｿ.鉱さい!F32&lt;0),ｿ.鉱さい!F32,IF(U$19&gt;0,"0",0))</f>
        <v>0</v>
      </c>
      <c r="V17" s="513">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f t="shared" si="0"/>
        <v>371</v>
      </c>
    </row>
    <row r="18" spans="2:27" ht="24" customHeight="1" thickBot="1" x14ac:dyDescent="0.2">
      <c r="B18" s="189"/>
      <c r="C18" s="237" t="s">
        <v>326</v>
      </c>
      <c r="D18" s="943" t="s">
        <v>428</v>
      </c>
      <c r="E18" s="943"/>
      <c r="F18" s="944"/>
      <c r="G18" s="516">
        <f>IF(OR(ｱ.燃え殻!F33&gt;0,ｱ.燃え殻!F33&lt;0),ｱ.燃え殻!F33,IF(G$19&gt;0,"0",0))</f>
        <v>0</v>
      </c>
      <c r="H18" s="516">
        <f>IF(OR(ｲ.汚泥!F33&gt;0,ｲ.汚泥!F33&lt;0),ｲ.汚泥!F33,IF(H$19&gt;0,"0",0))</f>
        <v>0</v>
      </c>
      <c r="I18" s="516">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f>IF(OR(ｷ.紙くず!F33&gt;0,ｷ.紙くず!F33&lt;0),ｷ.紙くず!F33,IF(M$19&gt;0,"0",0))</f>
        <v>0</v>
      </c>
      <c r="N18" s="516" t="str">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f>IF(OR(ｽ.金属くず!F33&gt;0,ｽ.金属くず!F33&lt;0),ｽ.金属くず!F33,IF(S$19&gt;0,"0",0))</f>
        <v>0</v>
      </c>
      <c r="T18" s="516">
        <f>IF(OR(ｾ.ｶﾞﾗｽ･ｺﾝｸﾘ･陶磁器くず!F33&gt;0,ｾ.ｶﾞﾗｽ･ｺﾝｸﾘ･陶磁器くず!F33&lt;0),ｾ.ｶﾞﾗｽ･ｺﾝｸﾘ･陶磁器くず!F33,IF(T$19&gt;0,"0",0))</f>
        <v>0</v>
      </c>
      <c r="U18" s="516">
        <f>IF(OR(ｿ.鉱さい!F33&gt;0,ｿ.鉱さい!F33&lt;0),ｿ.鉱さい!F33,IF(U$19&gt;0,"0",0))</f>
        <v>0</v>
      </c>
      <c r="V18" s="516">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t="str">
        <f>IF(OR(ﾄ.混合廃棄物その他!F33&gt;0,ﾄ.混合廃棄物その他!F33&lt;0),ﾄ.混合廃棄物その他!F33,IF(Z$19&gt;0,"0",0))</f>
        <v>0</v>
      </c>
      <c r="AA18" s="518" t="str">
        <f t="shared" si="0"/>
        <v>0</v>
      </c>
    </row>
    <row r="19" spans="2:27" ht="24" customHeight="1" thickTop="1" x14ac:dyDescent="0.15">
      <c r="B19" s="185"/>
      <c r="C19" s="190" t="s">
        <v>376</v>
      </c>
      <c r="D19" s="962" t="s">
        <v>377</v>
      </c>
      <c r="E19" s="962"/>
      <c r="F19" s="963"/>
      <c r="G19" s="519">
        <f>+G37+G25+G23+G22+G21-G20</f>
        <v>0</v>
      </c>
      <c r="H19" s="519">
        <f t="shared" ref="H19:Z19" si="1">+H37+H25+H23+H22+H21-H20</f>
        <v>0</v>
      </c>
      <c r="I19" s="519">
        <f t="shared" si="1"/>
        <v>0</v>
      </c>
      <c r="J19" s="519">
        <f t="shared" si="1"/>
        <v>0</v>
      </c>
      <c r="K19" s="519">
        <f t="shared" si="1"/>
        <v>0</v>
      </c>
      <c r="L19" s="519">
        <f t="shared" si="1"/>
        <v>1531.3999999999999</v>
      </c>
      <c r="M19" s="519">
        <f t="shared" si="1"/>
        <v>0</v>
      </c>
      <c r="N19" s="519">
        <f t="shared" si="1"/>
        <v>21.1</v>
      </c>
      <c r="O19" s="519">
        <f t="shared" si="1"/>
        <v>0</v>
      </c>
      <c r="P19" s="519">
        <f t="shared" si="1"/>
        <v>0</v>
      </c>
      <c r="Q19" s="519">
        <f t="shared" si="1"/>
        <v>0</v>
      </c>
      <c r="R19" s="519">
        <f t="shared" si="1"/>
        <v>0</v>
      </c>
      <c r="S19" s="519">
        <f t="shared" si="1"/>
        <v>0</v>
      </c>
      <c r="T19" s="519">
        <f t="shared" si="1"/>
        <v>0</v>
      </c>
      <c r="U19" s="519">
        <f t="shared" si="1"/>
        <v>0</v>
      </c>
      <c r="V19" s="519">
        <f t="shared" si="1"/>
        <v>0</v>
      </c>
      <c r="W19" s="519">
        <f t="shared" si="1"/>
        <v>0</v>
      </c>
      <c r="X19" s="519">
        <f t="shared" si="1"/>
        <v>0</v>
      </c>
      <c r="Y19" s="519">
        <f t="shared" si="1"/>
        <v>0</v>
      </c>
      <c r="Z19" s="520">
        <f t="shared" si="1"/>
        <v>12.9</v>
      </c>
      <c r="AA19" s="521">
        <f t="shared" ref="AA19:AA25" si="2">SUM(G19:Z19)</f>
        <v>1565.3999999999999</v>
      </c>
    </row>
    <row r="20" spans="2:27" ht="24" customHeight="1" thickBot="1" x14ac:dyDescent="0.2">
      <c r="B20" s="186"/>
      <c r="C20" s="258" t="s">
        <v>231</v>
      </c>
      <c r="D20" s="964" t="s">
        <v>232</v>
      </c>
      <c r="E20" s="964"/>
      <c r="F20" s="965"/>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15">
      <c r="B21" s="186"/>
      <c r="C21" s="144"/>
      <c r="D21" s="257" t="s">
        <v>59</v>
      </c>
      <c r="E21" s="966" t="s">
        <v>338</v>
      </c>
      <c r="F21" s="967"/>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15">
      <c r="B22" s="186"/>
      <c r="C22" s="144"/>
      <c r="D22" s="143" t="s">
        <v>60</v>
      </c>
      <c r="E22" s="968" t="s">
        <v>339</v>
      </c>
      <c r="F22" s="969"/>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15">
      <c r="B23" s="186"/>
      <c r="C23" s="144"/>
      <c r="D23" s="589" t="s">
        <v>61</v>
      </c>
      <c r="E23" s="949" t="s">
        <v>340</v>
      </c>
      <c r="F23" s="950"/>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1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15">
      <c r="B25" s="186"/>
      <c r="C25" s="144"/>
      <c r="D25" s="191" t="s">
        <v>89</v>
      </c>
      <c r="E25" s="951" t="s">
        <v>342</v>
      </c>
      <c r="F25" s="952"/>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15">
      <c r="B26" s="186"/>
      <c r="C26" s="947" t="s">
        <v>174</v>
      </c>
      <c r="D26" s="582" t="s">
        <v>21</v>
      </c>
      <c r="E26" s="941" t="s">
        <v>343</v>
      </c>
      <c r="F26" s="942"/>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15">
      <c r="B27" s="186"/>
      <c r="C27" s="947"/>
      <c r="D27" s="191" t="s">
        <v>25</v>
      </c>
      <c r="E27" s="941" t="s">
        <v>344</v>
      </c>
      <c r="F27" s="942"/>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15">
      <c r="B28" s="186"/>
      <c r="C28" s="948"/>
      <c r="D28" s="970"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15">
      <c r="B29" s="186"/>
      <c r="C29" s="948"/>
      <c r="D29" s="971"/>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x14ac:dyDescent="0.15">
      <c r="B30" s="188" t="s">
        <v>393</v>
      </c>
      <c r="C30" s="948"/>
      <c r="D30" s="972"/>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15">
      <c r="B31" s="188" t="s">
        <v>394</v>
      </c>
      <c r="C31" s="948"/>
      <c r="D31" s="143" t="s">
        <v>178</v>
      </c>
      <c r="E31" s="941" t="s">
        <v>348</v>
      </c>
      <c r="F31" s="942"/>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15">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15">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1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1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15">
      <c r="B37" s="186"/>
      <c r="C37" s="939" t="s">
        <v>173</v>
      </c>
      <c r="D37" s="143" t="s">
        <v>179</v>
      </c>
      <c r="E37" s="960" t="s">
        <v>234</v>
      </c>
      <c r="F37" s="961"/>
      <c r="G37" s="554">
        <f t="shared" ref="G37:Z37" si="8">+G38+G42</f>
        <v>0</v>
      </c>
      <c r="H37" s="554">
        <f t="shared" si="8"/>
        <v>0</v>
      </c>
      <c r="I37" s="554">
        <f t="shared" si="8"/>
        <v>0</v>
      </c>
      <c r="J37" s="554">
        <f t="shared" si="8"/>
        <v>0</v>
      </c>
      <c r="K37" s="554">
        <f t="shared" si="8"/>
        <v>0</v>
      </c>
      <c r="L37" s="554">
        <f t="shared" si="8"/>
        <v>1531.3999999999999</v>
      </c>
      <c r="M37" s="554">
        <f t="shared" si="8"/>
        <v>0</v>
      </c>
      <c r="N37" s="554">
        <f t="shared" si="8"/>
        <v>21.1</v>
      </c>
      <c r="O37" s="554">
        <f t="shared" si="8"/>
        <v>0</v>
      </c>
      <c r="P37" s="554">
        <f t="shared" si="8"/>
        <v>0</v>
      </c>
      <c r="Q37" s="554">
        <f t="shared" si="8"/>
        <v>0</v>
      </c>
      <c r="R37" s="554">
        <f t="shared" si="8"/>
        <v>0</v>
      </c>
      <c r="S37" s="554">
        <f t="shared" si="8"/>
        <v>0</v>
      </c>
      <c r="T37" s="554">
        <f t="shared" si="8"/>
        <v>0</v>
      </c>
      <c r="U37" s="554">
        <f t="shared" si="8"/>
        <v>0</v>
      </c>
      <c r="V37" s="554">
        <f t="shared" si="8"/>
        <v>0</v>
      </c>
      <c r="W37" s="554">
        <f t="shared" si="8"/>
        <v>0</v>
      </c>
      <c r="X37" s="554">
        <f t="shared" si="8"/>
        <v>0</v>
      </c>
      <c r="Y37" s="554">
        <f t="shared" si="8"/>
        <v>0</v>
      </c>
      <c r="Z37" s="555">
        <f t="shared" si="8"/>
        <v>12.9</v>
      </c>
      <c r="AA37" s="556">
        <f t="shared" si="4"/>
        <v>1565.3999999999999</v>
      </c>
    </row>
    <row r="38" spans="2:27" ht="24" customHeight="1" x14ac:dyDescent="0.15">
      <c r="B38" s="186"/>
      <c r="C38" s="939"/>
      <c r="D38" s="247"/>
      <c r="E38" s="245" t="s">
        <v>319</v>
      </c>
      <c r="F38" s="585"/>
      <c r="G38" s="545">
        <f t="shared" ref="G38:Z38" si="9">SUM(G39:G41)</f>
        <v>0</v>
      </c>
      <c r="H38" s="545">
        <f t="shared" si="9"/>
        <v>0</v>
      </c>
      <c r="I38" s="545">
        <f t="shared" si="9"/>
        <v>0</v>
      </c>
      <c r="J38" s="545">
        <f t="shared" si="9"/>
        <v>0</v>
      </c>
      <c r="K38" s="545">
        <f t="shared" si="9"/>
        <v>0</v>
      </c>
      <c r="L38" s="545">
        <f t="shared" si="9"/>
        <v>1164.0999999999999</v>
      </c>
      <c r="M38" s="545">
        <f t="shared" si="9"/>
        <v>0</v>
      </c>
      <c r="N38" s="545">
        <f t="shared" si="9"/>
        <v>21.1</v>
      </c>
      <c r="O38" s="545">
        <f t="shared" si="9"/>
        <v>0</v>
      </c>
      <c r="P38" s="545">
        <f t="shared" si="9"/>
        <v>0</v>
      </c>
      <c r="Q38" s="545">
        <f t="shared" si="9"/>
        <v>0</v>
      </c>
      <c r="R38" s="545">
        <f t="shared" si="9"/>
        <v>0</v>
      </c>
      <c r="S38" s="545">
        <f t="shared" si="9"/>
        <v>0</v>
      </c>
      <c r="T38" s="545">
        <f t="shared" si="9"/>
        <v>0</v>
      </c>
      <c r="U38" s="545">
        <f t="shared" si="9"/>
        <v>0</v>
      </c>
      <c r="V38" s="545">
        <f t="shared" si="9"/>
        <v>0</v>
      </c>
      <c r="W38" s="545">
        <f t="shared" si="9"/>
        <v>0</v>
      </c>
      <c r="X38" s="545">
        <f t="shared" si="9"/>
        <v>0</v>
      </c>
      <c r="Y38" s="545">
        <f t="shared" si="9"/>
        <v>0</v>
      </c>
      <c r="Z38" s="546">
        <f t="shared" si="9"/>
        <v>12.9</v>
      </c>
      <c r="AA38" s="547">
        <f t="shared" si="4"/>
        <v>1198.0999999999999</v>
      </c>
    </row>
    <row r="39" spans="2:27" ht="24" customHeight="1" x14ac:dyDescent="0.15">
      <c r="B39" s="186"/>
      <c r="C39" s="939"/>
      <c r="D39" s="248"/>
      <c r="E39" s="243"/>
      <c r="F39" s="241" t="s">
        <v>233</v>
      </c>
      <c r="G39" s="548">
        <f>+ｱ.燃え殻!$Z$28</f>
        <v>0</v>
      </c>
      <c r="H39" s="548">
        <f>+ｲ.汚泥!$Z$28</f>
        <v>0</v>
      </c>
      <c r="I39" s="548">
        <f>+ｳ.廃油!$Z$28</f>
        <v>0</v>
      </c>
      <c r="J39" s="548">
        <f>+ｴ.廃酸!$Z$28</f>
        <v>0</v>
      </c>
      <c r="K39" s="548">
        <f>+ｵ.廃ｱﾙｶﾘ!$Z$28</f>
        <v>0</v>
      </c>
      <c r="L39" s="548">
        <f>+ｶ.廃ﾌﾟﾗ類!$Z$28</f>
        <v>1164.0999999999999</v>
      </c>
      <c r="M39" s="548">
        <f>+ｷ.紙くず!$Z$28</f>
        <v>0</v>
      </c>
      <c r="N39" s="548">
        <f>+ｸ.木くず!$Z$28</f>
        <v>21.1</v>
      </c>
      <c r="O39" s="548">
        <f>+ｹ.繊維くず!$Z$28</f>
        <v>0</v>
      </c>
      <c r="P39" s="548">
        <f>+ｺ.動植物性残さ!$Z$28</f>
        <v>0</v>
      </c>
      <c r="Q39" s="548">
        <f>+ｻ.動物系固形不要物!$Z$28</f>
        <v>0</v>
      </c>
      <c r="R39" s="548">
        <f>+ｼ.ｺﾞﾑくず!$Z$28</f>
        <v>0</v>
      </c>
      <c r="S39" s="548">
        <f>+ｽ.金属くず!$Z$28</f>
        <v>0</v>
      </c>
      <c r="T39" s="548">
        <f>+ｾ.ｶﾞﾗｽ･ｺﾝｸﾘ･陶磁器くず!$Z$28</f>
        <v>0</v>
      </c>
      <c r="U39" s="548">
        <f>+ｿ.鉱さい!$Z$28</f>
        <v>0</v>
      </c>
      <c r="V39" s="548">
        <f>+ﾀ.がれき類!$Z$28</f>
        <v>0</v>
      </c>
      <c r="W39" s="548">
        <f>+ﾁ.動物のふん尿!$Z$28</f>
        <v>0</v>
      </c>
      <c r="X39" s="548">
        <f>+ﾂ.動物の死体!$Z$28</f>
        <v>0</v>
      </c>
      <c r="Y39" s="548">
        <f>+ﾃ.ばいじん!$Z$28</f>
        <v>0</v>
      </c>
      <c r="Z39" s="549">
        <f>+ﾄ.混合廃棄物その他!$Z$28</f>
        <v>12.9</v>
      </c>
      <c r="AA39" s="550">
        <f t="shared" si="4"/>
        <v>1198.0999999999999</v>
      </c>
    </row>
    <row r="40" spans="2:27" ht="24" customHeight="1" x14ac:dyDescent="0.15">
      <c r="B40" s="186"/>
      <c r="C40" s="939"/>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v>
      </c>
    </row>
    <row r="41" spans="2:27" ht="24" customHeight="1" x14ac:dyDescent="0.15">
      <c r="B41" s="186"/>
      <c r="C41" s="939"/>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
      <c r="B42" s="186"/>
      <c r="C42" s="940"/>
      <c r="D42" s="249"/>
      <c r="E42" s="246" t="s">
        <v>320</v>
      </c>
      <c r="F42" s="585"/>
      <c r="G42" s="551">
        <f>+ｱ.燃え殻!$Q$33</f>
        <v>0</v>
      </c>
      <c r="H42" s="551">
        <f>+ｲ.汚泥!$Q$33</f>
        <v>0</v>
      </c>
      <c r="I42" s="551">
        <f>+ｳ.廃油!$Q$33</f>
        <v>0</v>
      </c>
      <c r="J42" s="551">
        <f>+ｴ.廃酸!$Q$33</f>
        <v>0</v>
      </c>
      <c r="K42" s="551">
        <f>+ｵ.廃ｱﾙｶﾘ!$Q$33</f>
        <v>0</v>
      </c>
      <c r="L42" s="551">
        <f>+ｶ.廃ﾌﾟﾗ類!$Q$33</f>
        <v>367.3</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367.3</v>
      </c>
    </row>
    <row r="43" spans="2:27" ht="24" customHeight="1" x14ac:dyDescent="0.15">
      <c r="B43" s="186"/>
      <c r="C43" s="142" t="s">
        <v>235</v>
      </c>
      <c r="D43" s="958" t="s">
        <v>349</v>
      </c>
      <c r="E43" s="958"/>
      <c r="F43" s="959"/>
      <c r="G43" s="557">
        <f>+ｱ.燃え殻!$AK$27</f>
        <v>0</v>
      </c>
      <c r="H43" s="557">
        <f>+ｲ.汚泥!$AK$27</f>
        <v>0</v>
      </c>
      <c r="I43" s="557">
        <f>+ｳ.廃油!$AK$27</f>
        <v>0</v>
      </c>
      <c r="J43" s="557">
        <f>+ｴ.廃酸!$AK$27</f>
        <v>0</v>
      </c>
      <c r="K43" s="557">
        <f>+ｵ.廃ｱﾙｶﾘ!$AK$27</f>
        <v>0</v>
      </c>
      <c r="L43" s="557">
        <f>+ｶ.廃ﾌﾟﾗ類!$AK$27</f>
        <v>1531.3999999999999</v>
      </c>
      <c r="M43" s="557">
        <f>+ｷ.紙くず!$AK$27</f>
        <v>0</v>
      </c>
      <c r="N43" s="557">
        <f>+ｸ.木くず!$AK$27</f>
        <v>21.1</v>
      </c>
      <c r="O43" s="557">
        <f>+ｹ.繊維くず!$AK$27</f>
        <v>0</v>
      </c>
      <c r="P43" s="557">
        <f>+ｺ.動植物性残さ!$AK$27</f>
        <v>0</v>
      </c>
      <c r="Q43" s="557">
        <f>+ｻ.動物系固形不要物!$AK$27</f>
        <v>0</v>
      </c>
      <c r="R43" s="557">
        <f>+ｼ.ｺﾞﾑくず!$AK$27</f>
        <v>0</v>
      </c>
      <c r="S43" s="557">
        <f>+ｽ.金属くず!$AK$27</f>
        <v>0</v>
      </c>
      <c r="T43" s="557">
        <f>+ｾ.ｶﾞﾗｽ･ｺﾝｸﾘ･陶磁器くず!$AK$27</f>
        <v>0</v>
      </c>
      <c r="U43" s="557">
        <f>+ｿ.鉱さい!$AK$27</f>
        <v>0</v>
      </c>
      <c r="V43" s="557">
        <f>+ﾀ.がれき類!$AK$27</f>
        <v>0</v>
      </c>
      <c r="W43" s="557">
        <f>+ﾁ.動物のふん尿!$AK$27</f>
        <v>0</v>
      </c>
      <c r="X43" s="557">
        <f>+ﾂ.動物の死体!$AK$27</f>
        <v>0</v>
      </c>
      <c r="Y43" s="557">
        <f>+ﾃ.ばいじん!$AK$27</f>
        <v>0</v>
      </c>
      <c r="Z43" s="558">
        <f>+ﾄ.混合廃棄物その他!$AK$27</f>
        <v>12.9</v>
      </c>
      <c r="AA43" s="559">
        <f t="shared" si="4"/>
        <v>1565.3999999999999</v>
      </c>
    </row>
    <row r="44" spans="2:27" ht="24" customHeight="1" x14ac:dyDescent="0.15">
      <c r="B44" s="186"/>
      <c r="C44" s="193"/>
      <c r="D44" s="191" t="s">
        <v>188</v>
      </c>
      <c r="E44" s="941" t="s">
        <v>236</v>
      </c>
      <c r="F44" s="942"/>
      <c r="G44" s="560">
        <f>+ｱ.燃え殻!$AK$30</f>
        <v>0</v>
      </c>
      <c r="H44" s="560">
        <f>+ｲ.汚泥!$AK$30</f>
        <v>0</v>
      </c>
      <c r="I44" s="560">
        <f>+ｳ.廃油!$AK$30</f>
        <v>0</v>
      </c>
      <c r="J44" s="560">
        <f>+ｴ.廃酸!$AK$30</f>
        <v>0</v>
      </c>
      <c r="K44" s="560">
        <f>+ｵ.廃ｱﾙｶﾘ!$AK$30</f>
        <v>0</v>
      </c>
      <c r="L44" s="560">
        <f>+ｶ.廃ﾌﾟﾗ類!$AK$30</f>
        <v>1204.0999999999999</v>
      </c>
      <c r="M44" s="560">
        <f>+ｷ.紙くず!$AK$30</f>
        <v>0</v>
      </c>
      <c r="N44" s="560">
        <f>+ｸ.木くず!$AK$30</f>
        <v>0</v>
      </c>
      <c r="O44" s="560">
        <f>+ｹ.繊維くず!$AK$30</f>
        <v>0</v>
      </c>
      <c r="P44" s="560">
        <f>+ｺ.動植物性残さ!$AK$30</f>
        <v>0</v>
      </c>
      <c r="Q44" s="560">
        <f>+ｻ.動物系固形不要物!$AK$30</f>
        <v>0</v>
      </c>
      <c r="R44" s="560">
        <f>+ｼ.ｺﾞﾑくず!$AK$30</f>
        <v>0</v>
      </c>
      <c r="S44" s="560">
        <f>+ｽ.金属くず!$AK$30</f>
        <v>0</v>
      </c>
      <c r="T44" s="560">
        <f>+ｾ.ｶﾞﾗｽ･ｺﾝｸﾘ･陶磁器くず!$AK$30</f>
        <v>0</v>
      </c>
      <c r="U44" s="560">
        <f>+ｿ.鉱さい!$AK$30</f>
        <v>0</v>
      </c>
      <c r="V44" s="560">
        <f>+ﾀ.がれき類!$AK$30</f>
        <v>0</v>
      </c>
      <c r="W44" s="560">
        <f>+ﾁ.動物のふん尿!$AK$30</f>
        <v>0</v>
      </c>
      <c r="X44" s="560">
        <f>+ﾂ.動物の死体!$AK$30</f>
        <v>0</v>
      </c>
      <c r="Y44" s="560">
        <f>+ﾃ.ばいじん!$AK$30</f>
        <v>0</v>
      </c>
      <c r="Z44" s="561">
        <f>+ﾄ.混合廃棄物その他!$AK$30</f>
        <v>0</v>
      </c>
      <c r="AA44" s="562">
        <f t="shared" si="4"/>
        <v>1204.0999999999999</v>
      </c>
    </row>
    <row r="45" spans="2:27" ht="24" customHeight="1" x14ac:dyDescent="0.15">
      <c r="B45" s="186"/>
      <c r="C45" s="193"/>
      <c r="D45" s="584" t="s">
        <v>190</v>
      </c>
      <c r="E45" s="968" t="s">
        <v>237</v>
      </c>
      <c r="F45" s="969"/>
      <c r="G45" s="563">
        <f>+ｱ.燃え殻!$AR$24</f>
        <v>0</v>
      </c>
      <c r="H45" s="563">
        <f>+ｲ.汚泥!$AR$24</f>
        <v>0</v>
      </c>
      <c r="I45" s="563">
        <f>+ｳ.廃油!$AR$24</f>
        <v>0</v>
      </c>
      <c r="J45" s="563">
        <f>+ｴ.廃酸!$AR$24</f>
        <v>0</v>
      </c>
      <c r="K45" s="563">
        <f>+ｵ.廃ｱﾙｶﾘ!$AR$24</f>
        <v>0</v>
      </c>
      <c r="L45" s="563">
        <f>+ｶ.廃ﾌﾟﾗ類!$AR$24</f>
        <v>1164.0999999999999</v>
      </c>
      <c r="M45" s="563">
        <f>+ｷ.紙くず!$AR$24</f>
        <v>0</v>
      </c>
      <c r="N45" s="563">
        <f>+ｸ.木くず!$AR$24</f>
        <v>21.1</v>
      </c>
      <c r="O45" s="563">
        <f>+ｹ.繊維くず!$AR$24</f>
        <v>0</v>
      </c>
      <c r="P45" s="563">
        <f>+ｺ.動植物性残さ!$AR$24</f>
        <v>0</v>
      </c>
      <c r="Q45" s="563">
        <f>+ｻ.動物系固形不要物!$AR$24</f>
        <v>0</v>
      </c>
      <c r="R45" s="563">
        <f>+ｼ.ｺﾞﾑくず!$AR$24</f>
        <v>0</v>
      </c>
      <c r="S45" s="563">
        <f>+ｽ.金属くず!$AR$24</f>
        <v>0</v>
      </c>
      <c r="T45" s="563">
        <f>+ｾ.ｶﾞﾗｽ･ｺﾝｸﾘ･陶磁器くず!$AR$24</f>
        <v>0</v>
      </c>
      <c r="U45" s="563">
        <f>+ｿ.鉱さい!$AR$24</f>
        <v>0</v>
      </c>
      <c r="V45" s="563">
        <f>+ﾀ.がれき類!$AR$24</f>
        <v>0</v>
      </c>
      <c r="W45" s="563">
        <f>+ﾁ.動物のふん尿!$AR$24</f>
        <v>0</v>
      </c>
      <c r="X45" s="563">
        <f>+ﾂ.動物の死体!$AR$24</f>
        <v>0</v>
      </c>
      <c r="Y45" s="563">
        <f>+ﾃ.ばいじん!$AR$24</f>
        <v>0</v>
      </c>
      <c r="Z45" s="564">
        <f>+ﾄ.混合廃棄物その他!$AR$24</f>
        <v>12.9</v>
      </c>
      <c r="AA45" s="565">
        <f t="shared" si="4"/>
        <v>1198.0999999999999</v>
      </c>
    </row>
    <row r="46" spans="2:27" ht="24" customHeight="1" x14ac:dyDescent="0.15">
      <c r="B46" s="186"/>
      <c r="C46" s="193"/>
      <c r="D46" s="586" t="s">
        <v>192</v>
      </c>
      <c r="E46" s="954" t="s">
        <v>429</v>
      </c>
      <c r="F46" s="955"/>
      <c r="G46" s="548">
        <f>+ｱ.燃え殻!$AR$27</f>
        <v>0</v>
      </c>
      <c r="H46" s="548">
        <f>+ｲ.汚泥!$AR$27</f>
        <v>0</v>
      </c>
      <c r="I46" s="548">
        <f>+ｳ.廃油!$AR$27</f>
        <v>0</v>
      </c>
      <c r="J46" s="548">
        <f>+ｴ.廃酸!$AR$27</f>
        <v>0</v>
      </c>
      <c r="K46" s="548">
        <f>+ｵ.廃ｱﾙｶﾘ!$AR$27</f>
        <v>0</v>
      </c>
      <c r="L46" s="548">
        <f>+ｶ.廃ﾌﾟﾗ類!$AR$27</f>
        <v>367.3</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367.3</v>
      </c>
    </row>
    <row r="47" spans="2:27" ht="26.65" customHeight="1" thickBot="1" x14ac:dyDescent="0.2">
      <c r="B47" s="187"/>
      <c r="C47" s="194"/>
      <c r="D47" s="192" t="s">
        <v>193</v>
      </c>
      <c r="E47" s="956" t="s">
        <v>430</v>
      </c>
      <c r="F47" s="957"/>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x14ac:dyDescent="0.15">
      <c r="G48" s="12" t="s">
        <v>106</v>
      </c>
    </row>
    <row r="50" spans="6:27" s="631" customFormat="1" x14ac:dyDescent="0.1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1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1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1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1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15">
      <c r="G55" s="634">
        <f>IF(G9="0",+G19+G20,+G9+G19+G20)</f>
        <v>0</v>
      </c>
      <c r="H55" s="634">
        <f t="shared" ref="H55:Z55" si="10">IF(H9="0",+H19+H20,+H9+H19+H20)</f>
        <v>0</v>
      </c>
      <c r="I55" s="634">
        <f t="shared" si="10"/>
        <v>0</v>
      </c>
      <c r="J55" s="634">
        <f t="shared" si="10"/>
        <v>0</v>
      </c>
      <c r="K55" s="634">
        <f t="shared" si="10"/>
        <v>0</v>
      </c>
      <c r="L55" s="634">
        <f t="shared" si="10"/>
        <v>3078.3</v>
      </c>
      <c r="M55" s="634">
        <f t="shared" si="10"/>
        <v>0</v>
      </c>
      <c r="N55" s="634">
        <f t="shared" si="10"/>
        <v>42.400000000000006</v>
      </c>
      <c r="O55" s="634">
        <f t="shared" si="10"/>
        <v>0</v>
      </c>
      <c r="P55" s="634">
        <f t="shared" si="10"/>
        <v>0</v>
      </c>
      <c r="Q55" s="634">
        <f t="shared" si="10"/>
        <v>0</v>
      </c>
      <c r="R55" s="634">
        <f t="shared" si="10"/>
        <v>0</v>
      </c>
      <c r="S55" s="634">
        <f t="shared" si="10"/>
        <v>0</v>
      </c>
      <c r="T55" s="634">
        <f t="shared" si="10"/>
        <v>0</v>
      </c>
      <c r="U55" s="634">
        <f t="shared" si="10"/>
        <v>0</v>
      </c>
      <c r="V55" s="634">
        <f t="shared" si="10"/>
        <v>0</v>
      </c>
      <c r="W55" s="634">
        <f t="shared" si="10"/>
        <v>0</v>
      </c>
      <c r="X55" s="634">
        <f t="shared" si="10"/>
        <v>0</v>
      </c>
      <c r="Y55" s="634">
        <f t="shared" si="10"/>
        <v>0</v>
      </c>
      <c r="Z55" s="634">
        <f t="shared" si="10"/>
        <v>25.9</v>
      </c>
      <c r="AA55" s="633">
        <f>+AA9+AA19+AA20</f>
        <v>3146.6</v>
      </c>
    </row>
    <row r="56" spans="6:27" ht="13.5" x14ac:dyDescent="0.15">
      <c r="F56" s="86"/>
    </row>
    <row r="57" spans="6:27" ht="13.5" x14ac:dyDescent="0.15">
      <c r="F57" s="86"/>
    </row>
    <row r="58" spans="6:27" ht="13.5" x14ac:dyDescent="0.15">
      <c r="F58" s="86"/>
    </row>
    <row r="59" spans="6:27" ht="13.5" x14ac:dyDescent="0.15">
      <c r="F59" s="8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AD257"/>
  <sheetViews>
    <sheetView showGridLines="0" view="pageBreakPreview" topLeftCell="B187" zoomScale="115" zoomScaleNormal="100" zoomScaleSheetLayoutView="115" workbookViewId="0">
      <selection activeCell="Z46" sqref="Z46"/>
    </sheetView>
  </sheetViews>
  <sheetFormatPr defaultColWidth="9" defaultRowHeight="12" x14ac:dyDescent="0.15"/>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x14ac:dyDescent="0.15">
      <c r="C1" s="92" t="s">
        <v>351</v>
      </c>
    </row>
    <row r="2" spans="1:24" ht="16.149999999999999" customHeight="1" x14ac:dyDescent="0.15">
      <c r="C2" s="92"/>
    </row>
    <row r="3" spans="1:24" ht="13.9" customHeight="1" thickBot="1" x14ac:dyDescent="0.2">
      <c r="U3" s="262"/>
      <c r="V3" s="262"/>
      <c r="W3" s="262"/>
      <c r="X3" s="49"/>
    </row>
    <row r="4" spans="1:24" ht="13.5" x14ac:dyDescent="0.15">
      <c r="A4" s="49">
        <v>14</v>
      </c>
      <c r="P4" s="1025" t="s">
        <v>356</v>
      </c>
      <c r="Q4" s="1033" t="s">
        <v>114</v>
      </c>
      <c r="R4" s="1034"/>
      <c r="S4" s="1035"/>
      <c r="T4" s="456" t="s">
        <v>115</v>
      </c>
      <c r="U4" s="377"/>
      <c r="V4" s="377"/>
      <c r="W4" s="49"/>
    </row>
    <row r="5" spans="1:24" ht="20.100000000000001" customHeight="1" thickBot="1" x14ac:dyDescent="0.2">
      <c r="A5" s="49" t="e">
        <f>+#REF!</f>
        <v>#REF!</v>
      </c>
      <c r="C5" s="259" t="s">
        <v>238</v>
      </c>
      <c r="P5" s="1026"/>
      <c r="Q5" s="1036" t="str">
        <f>+表紙!Q29</f>
        <v>〇</v>
      </c>
      <c r="R5" s="1037"/>
      <c r="S5" s="1038"/>
      <c r="T5" s="457" t="str">
        <f>+表紙!T29</f>
        <v/>
      </c>
      <c r="U5" s="378"/>
      <c r="V5" s="378"/>
      <c r="W5" s="49"/>
    </row>
    <row r="6" spans="1:24" ht="13.15" customHeight="1" x14ac:dyDescent="0.15">
      <c r="C6" s="1039" t="s">
        <v>416</v>
      </c>
      <c r="D6" s="1039"/>
      <c r="E6" s="1039"/>
      <c r="F6" s="1039"/>
      <c r="G6" s="1039"/>
      <c r="H6" s="1039"/>
      <c r="I6" s="1039"/>
      <c r="J6" s="1039"/>
      <c r="K6" s="1039"/>
      <c r="L6" s="1039"/>
      <c r="M6" s="1039"/>
      <c r="N6" s="1039"/>
      <c r="O6" s="1039"/>
      <c r="P6" s="1039"/>
      <c r="Q6" s="1039"/>
      <c r="R6" s="1039"/>
      <c r="S6" s="1039"/>
      <c r="T6" s="1039"/>
      <c r="U6" s="1039"/>
    </row>
    <row r="7" spans="1:24" ht="13.15"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15">
      <c r="C8" s="765" t="s">
        <v>92</v>
      </c>
      <c r="D8" s="766"/>
      <c r="E8" s="766"/>
      <c r="F8" s="766"/>
      <c r="G8" s="766"/>
      <c r="H8" s="766"/>
      <c r="I8" s="766"/>
      <c r="J8" s="766"/>
      <c r="K8" s="766"/>
      <c r="L8" s="766"/>
      <c r="M8" s="766"/>
      <c r="N8" s="766"/>
      <c r="O8" s="766"/>
      <c r="P8" s="766"/>
      <c r="Q8" s="766"/>
      <c r="R8" s="766"/>
      <c r="S8" s="766"/>
      <c r="T8" s="766"/>
      <c r="U8" s="767"/>
      <c r="V8" s="263"/>
    </row>
    <row r="9" spans="1:24" ht="12" customHeight="1" x14ac:dyDescent="0.15">
      <c r="C9" s="765"/>
      <c r="D9" s="766"/>
      <c r="E9" s="766"/>
      <c r="F9" s="766"/>
      <c r="G9" s="766"/>
      <c r="H9" s="766"/>
      <c r="I9" s="766"/>
      <c r="J9" s="766"/>
      <c r="K9" s="766"/>
      <c r="L9" s="766"/>
      <c r="M9" s="766"/>
      <c r="N9" s="766"/>
      <c r="O9" s="766"/>
      <c r="P9" s="766"/>
      <c r="Q9" s="766"/>
      <c r="R9" s="766"/>
      <c r="S9" s="766"/>
      <c r="T9" s="766"/>
      <c r="U9" s="767"/>
    </row>
    <row r="10" spans="1:24" ht="10.1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5" x14ac:dyDescent="0.15">
      <c r="C11" s="267"/>
      <c r="D11" s="268"/>
      <c r="E11" s="268"/>
      <c r="F11" s="268"/>
      <c r="G11" s="268"/>
      <c r="H11" s="268"/>
      <c r="I11" s="268"/>
      <c r="J11" s="268"/>
      <c r="K11" s="268"/>
      <c r="L11" s="268"/>
      <c r="M11" s="268"/>
      <c r="N11" s="268"/>
      <c r="O11" s="268"/>
      <c r="P11" s="1027" t="str">
        <f>+表紙!P35</f>
        <v>令和    7年    6月    4日</v>
      </c>
      <c r="Q11" s="1028"/>
      <c r="R11" s="1028"/>
      <c r="S11" s="1028"/>
      <c r="T11" s="1029"/>
      <c r="U11" s="362"/>
    </row>
    <row r="12" spans="1:24" ht="13.1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5" x14ac:dyDescent="0.15">
      <c r="C13" s="1041" t="str">
        <f>+表紙!C37</f>
        <v>横浜市長</v>
      </c>
      <c r="D13" s="1042"/>
      <c r="E13" s="1042"/>
      <c r="F13" s="1042"/>
      <c r="G13" s="271" t="s">
        <v>5</v>
      </c>
      <c r="H13" s="271"/>
      <c r="I13" s="268"/>
      <c r="J13" s="268"/>
      <c r="K13" s="268"/>
      <c r="L13" s="268"/>
      <c r="M13" s="268"/>
      <c r="N13" s="268"/>
      <c r="O13" s="268"/>
      <c r="P13" s="268"/>
      <c r="Q13" s="268"/>
      <c r="R13" s="268"/>
      <c r="S13" s="268"/>
      <c r="T13" s="268"/>
      <c r="U13" s="269"/>
    </row>
    <row r="14" spans="1:24" ht="13.1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1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40" t="str">
        <f>+表紙!L40</f>
        <v>横浜市金沢区幸浦１－１０－１</v>
      </c>
      <c r="M16" s="1040"/>
      <c r="N16" s="1040"/>
      <c r="O16" s="1040"/>
      <c r="P16" s="1040"/>
      <c r="Q16" s="1040"/>
      <c r="R16" s="1040"/>
      <c r="S16" s="1040"/>
      <c r="T16" s="1040"/>
      <c r="U16" s="363"/>
    </row>
    <row r="17" spans="1:22" ht="26.25" customHeight="1" x14ac:dyDescent="0.15">
      <c r="C17" s="470"/>
      <c r="D17" s="471"/>
      <c r="E17" s="471"/>
      <c r="F17" s="471"/>
      <c r="G17" s="471"/>
      <c r="H17" s="471"/>
      <c r="I17" s="472"/>
      <c r="J17" s="472" t="s">
        <v>7</v>
      </c>
      <c r="K17" s="272"/>
      <c r="L17" s="1040" t="str">
        <f>+表紙!L41</f>
        <v>ZACROS株式会社
横浜事業所　事業所長　森　敏彦</v>
      </c>
      <c r="M17" s="1040"/>
      <c r="N17" s="1040"/>
      <c r="O17" s="1040"/>
      <c r="P17" s="1040"/>
      <c r="Q17" s="1040"/>
      <c r="R17" s="1040"/>
      <c r="S17" s="1040"/>
      <c r="T17" s="1040"/>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984" t="str">
        <f>IF(+表紙!O43="","",+表紙!O43)</f>
        <v>045-769-0901</v>
      </c>
      <c r="P19" s="984"/>
      <c r="Q19" s="984"/>
      <c r="R19" s="984"/>
      <c r="S19" s="984"/>
      <c r="T19" s="984"/>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30" t="s">
        <v>405</v>
      </c>
      <c r="D22" s="1031"/>
      <c r="E22" s="1031"/>
      <c r="F22" s="1031"/>
      <c r="G22" s="1031"/>
      <c r="H22" s="1031"/>
      <c r="I22" s="1031"/>
      <c r="J22" s="1031"/>
      <c r="K22" s="1031"/>
      <c r="L22" s="1031"/>
      <c r="M22" s="1031"/>
      <c r="N22" s="1031"/>
      <c r="O22" s="1031"/>
      <c r="P22" s="1031"/>
      <c r="Q22" s="1031"/>
      <c r="R22" s="1031"/>
      <c r="S22" s="1031"/>
      <c r="T22" s="1031"/>
      <c r="U22" s="1032"/>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02" t="s">
        <v>10</v>
      </c>
      <c r="D24" s="1011"/>
      <c r="E24" s="1012"/>
      <c r="F24" s="997" t="str">
        <f>+表紙!F48</f>
        <v>ZACROS株式会社　横浜事業所</v>
      </c>
      <c r="G24" s="998"/>
      <c r="H24" s="998"/>
      <c r="I24" s="999"/>
      <c r="J24" s="999"/>
      <c r="K24" s="999"/>
      <c r="L24" s="999"/>
      <c r="M24" s="999"/>
      <c r="N24" s="999"/>
      <c r="O24" s="999"/>
      <c r="P24" s="985" t="s">
        <v>432</v>
      </c>
      <c r="Q24" s="986"/>
      <c r="R24" s="986"/>
      <c r="S24" s="986"/>
      <c r="T24" s="986"/>
      <c r="U24" s="987"/>
    </row>
    <row r="25" spans="1:22" ht="21.75" customHeight="1" x14ac:dyDescent="0.15">
      <c r="C25" s="1013"/>
      <c r="D25" s="1014"/>
      <c r="E25" s="1015"/>
      <c r="F25" s="1000"/>
      <c r="G25" s="1001"/>
      <c r="H25" s="1001"/>
      <c r="I25" s="1001"/>
      <c r="J25" s="1001"/>
      <c r="K25" s="1001"/>
      <c r="L25" s="1001"/>
      <c r="M25" s="1001"/>
      <c r="N25" s="1001"/>
      <c r="O25" s="1001"/>
      <c r="P25" s="988">
        <f>表紙!P49</f>
        <v>2672</v>
      </c>
      <c r="Q25" s="989"/>
      <c r="R25" s="989"/>
      <c r="S25" s="989"/>
      <c r="T25" s="989"/>
      <c r="U25" s="990"/>
    </row>
    <row r="26" spans="1:22" ht="26.25" customHeight="1" x14ac:dyDescent="0.15">
      <c r="C26" s="1002" t="s">
        <v>11</v>
      </c>
      <c r="D26" s="1003"/>
      <c r="E26" s="1004"/>
      <c r="F26" s="1021" t="str">
        <f>+表紙!F50</f>
        <v>横浜市金沢区幸浦１－１０－１</v>
      </c>
      <c r="G26" s="1022"/>
      <c r="H26" s="1022"/>
      <c r="I26" s="1022"/>
      <c r="J26" s="1022"/>
      <c r="K26" s="1022"/>
      <c r="L26" s="1022"/>
      <c r="M26" s="1022"/>
      <c r="N26" s="454" t="s">
        <v>172</v>
      </c>
      <c r="O26" s="383"/>
      <c r="P26" s="383"/>
      <c r="Q26" s="1016" t="str">
        <f>IF(+表紙!Q50="","",+表紙!Q50)</f>
        <v>045-769-0901</v>
      </c>
      <c r="R26" s="1016"/>
      <c r="S26" s="1016"/>
      <c r="T26" s="1016"/>
      <c r="U26" s="1017"/>
    </row>
    <row r="27" spans="1:22" ht="26.25" customHeight="1" x14ac:dyDescent="0.15">
      <c r="C27" s="1005"/>
      <c r="D27" s="1006"/>
      <c r="E27" s="1007"/>
      <c r="F27" s="1023"/>
      <c r="G27" s="1024"/>
      <c r="H27" s="1024"/>
      <c r="I27" s="1024"/>
      <c r="J27" s="1024"/>
      <c r="K27" s="1024"/>
      <c r="L27" s="1024"/>
      <c r="M27" s="1024"/>
      <c r="N27" s="1019" t="str">
        <f>IF(+表紙!N51="","",+表紙!N51)</f>
        <v/>
      </c>
      <c r="O27" s="1019"/>
      <c r="P27" s="1019"/>
      <c r="Q27" s="1019"/>
      <c r="R27" s="1019"/>
      <c r="S27" s="1019"/>
      <c r="T27" s="1019"/>
      <c r="U27" s="1020"/>
    </row>
    <row r="28" spans="1:22" ht="26.25" customHeight="1" x14ac:dyDescent="0.15">
      <c r="C28" s="1008" t="s">
        <v>239</v>
      </c>
      <c r="D28" s="1009"/>
      <c r="E28" s="1010"/>
      <c r="F28" s="657" t="str">
        <f>+表紙!F52</f>
        <v>令和 ７ 年 ４ 月 １ 日 ～ 令和 ８ 年 ３ 月 31 日（ １ 年間）</v>
      </c>
      <c r="G28" s="658"/>
      <c r="H28" s="658"/>
      <c r="I28" s="658"/>
      <c r="J28" s="658"/>
      <c r="K28" s="658"/>
      <c r="L28" s="658"/>
      <c r="M28" s="658"/>
      <c r="N28" s="658"/>
      <c r="O28" s="658"/>
      <c r="P28" s="658"/>
      <c r="Q28" s="658"/>
      <c r="R28" s="658"/>
      <c r="S28" s="658"/>
      <c r="T28" s="658"/>
      <c r="U28" s="1018"/>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991" t="str">
        <f>+表紙!F54</f>
        <v>Ｅ18－プラスチック製品製造業</v>
      </c>
      <c r="G30" s="992"/>
      <c r="H30" s="992"/>
      <c r="I30" s="992"/>
      <c r="J30" s="992"/>
      <c r="K30" s="992"/>
      <c r="L30" s="282" t="s">
        <v>48</v>
      </c>
      <c r="M30" s="282"/>
      <c r="N30" s="993" t="str">
        <f>IF(COUNTA(表紙!N54)=1,+表紙!N54,"")</f>
        <v>詰替え用スタンディングパウチ製造</v>
      </c>
      <c r="O30" s="993"/>
      <c r="P30" s="993"/>
      <c r="Q30" s="993"/>
      <c r="R30" s="993"/>
      <c r="S30" s="993"/>
      <c r="T30" s="993"/>
      <c r="U30" s="994"/>
      <c r="V30" s="51"/>
    </row>
    <row r="31" spans="1:22" ht="27" customHeight="1" x14ac:dyDescent="0.15">
      <c r="C31" s="283"/>
      <c r="D31" s="452" t="s">
        <v>19</v>
      </c>
      <c r="E31" s="461" t="s">
        <v>240</v>
      </c>
      <c r="F31" s="663" t="s">
        <v>278</v>
      </c>
      <c r="G31" s="664"/>
      <c r="H31" s="664"/>
      <c r="I31" s="665"/>
      <c r="J31" s="657" t="s">
        <v>281</v>
      </c>
      <c r="K31" s="658"/>
      <c r="L31" s="658"/>
      <c r="M31" s="659"/>
      <c r="N31" s="982" t="str">
        <f>IF(+表紙!N55="","",+表紙!N55)</f>
        <v/>
      </c>
      <c r="O31" s="983"/>
      <c r="P31" s="983"/>
      <c r="Q31" s="983"/>
      <c r="R31" s="983"/>
      <c r="S31" s="289" t="str">
        <f>+表紙!S55</f>
        <v>百万円</v>
      </c>
      <c r="T31" s="385"/>
      <c r="U31" s="261"/>
    </row>
    <row r="32" spans="1:22" ht="27" customHeight="1" x14ac:dyDescent="0.15">
      <c r="C32" s="283"/>
      <c r="D32" s="284"/>
      <c r="E32" s="285"/>
      <c r="F32" s="663" t="s">
        <v>279</v>
      </c>
      <c r="G32" s="664"/>
      <c r="H32" s="664"/>
      <c r="I32" s="665"/>
      <c r="J32" s="657" t="s">
        <v>284</v>
      </c>
      <c r="K32" s="658"/>
      <c r="L32" s="658"/>
      <c r="M32" s="659"/>
      <c r="N32" s="982" t="str">
        <f>IF(+表紙!N56="","",+表紙!N56)</f>
        <v/>
      </c>
      <c r="O32" s="983"/>
      <c r="P32" s="983"/>
      <c r="Q32" s="983"/>
      <c r="R32" s="983"/>
      <c r="S32" s="289" t="str">
        <f>+表紙!S56</f>
        <v>百万円</v>
      </c>
      <c r="T32" s="385"/>
      <c r="U32" s="261"/>
    </row>
    <row r="33" spans="3:21" ht="27" customHeight="1" x14ac:dyDescent="0.15">
      <c r="C33" s="283"/>
      <c r="D33" s="995" t="s">
        <v>327</v>
      </c>
      <c r="E33" s="996"/>
      <c r="F33" s="663" t="s">
        <v>280</v>
      </c>
      <c r="G33" s="664"/>
      <c r="H33" s="664"/>
      <c r="I33" s="665"/>
      <c r="J33" s="657" t="s">
        <v>282</v>
      </c>
      <c r="K33" s="658"/>
      <c r="L33" s="658"/>
      <c r="M33" s="659"/>
      <c r="N33" s="982" t="str">
        <f>IF(+表紙!N57="","",+表紙!N57)</f>
        <v/>
      </c>
      <c r="O33" s="983"/>
      <c r="P33" s="983"/>
      <c r="Q33" s="983"/>
      <c r="R33" s="983"/>
      <c r="S33" s="289" t="str">
        <f>+表紙!S57</f>
        <v>床</v>
      </c>
      <c r="T33" s="385"/>
      <c r="U33" s="261"/>
    </row>
    <row r="34" spans="3:21" ht="27" customHeight="1" x14ac:dyDescent="0.15">
      <c r="C34" s="283"/>
      <c r="D34" s="995"/>
      <c r="E34" s="996"/>
      <c r="F34" s="663" t="str">
        <f>+表紙!F58</f>
        <v>その他の業種</v>
      </c>
      <c r="G34" s="664">
        <f>+表紙!G58</f>
        <v>0</v>
      </c>
      <c r="H34" s="664"/>
      <c r="I34" s="665">
        <f>+表紙!I58</f>
        <v>0</v>
      </c>
      <c r="J34" s="657" t="str">
        <f>+表紙!J58</f>
        <v>売上高</v>
      </c>
      <c r="K34" s="658"/>
      <c r="L34" s="658">
        <f>+表紙!L58</f>
        <v>0</v>
      </c>
      <c r="M34" s="659">
        <f>+表紙!M58</f>
        <v>0</v>
      </c>
      <c r="N34" s="982" t="str">
        <f>IF(+表紙!N58="","",+表紙!N58)</f>
        <v/>
      </c>
      <c r="O34" s="983"/>
      <c r="P34" s="983"/>
      <c r="Q34" s="983"/>
      <c r="R34" s="983"/>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x14ac:dyDescent="0.15">
      <c r="C36" s="283"/>
      <c r="D36" s="367"/>
      <c r="E36" s="451"/>
      <c r="F36" s="1049" t="str">
        <f>IF(+表紙!F60="","",+表紙!F60)</f>
        <v/>
      </c>
      <c r="G36" s="1050"/>
      <c r="H36" s="1050"/>
      <c r="I36" s="1050"/>
      <c r="J36" s="1050"/>
      <c r="K36" s="1050"/>
      <c r="L36" s="1050"/>
      <c r="M36" s="1050"/>
      <c r="N36" s="1050"/>
      <c r="O36" s="1050"/>
      <c r="P36" s="1050"/>
      <c r="Q36" s="1050"/>
      <c r="R36" s="1050"/>
      <c r="S36" s="1050"/>
      <c r="T36" s="1050"/>
      <c r="U36" s="1051"/>
    </row>
    <row r="37" spans="3:21" ht="18" customHeight="1" x14ac:dyDescent="0.15">
      <c r="C37" s="286"/>
      <c r="D37" s="453" t="s">
        <v>24</v>
      </c>
      <c r="E37" s="455" t="s">
        <v>241</v>
      </c>
      <c r="F37" s="1061">
        <f>IF(+表紙!F61="","",+表紙!F61)</f>
        <v>337</v>
      </c>
      <c r="G37" s="1062"/>
      <c r="H37" s="1062"/>
      <c r="I37" s="1062"/>
      <c r="J37" s="1062"/>
      <c r="K37" s="1062"/>
      <c r="L37" s="1062"/>
      <c r="M37" s="1062"/>
      <c r="N37" s="1062"/>
      <c r="O37" s="1062"/>
      <c r="P37" s="1062"/>
      <c r="Q37" s="1062"/>
      <c r="R37" s="1062"/>
      <c r="S37" s="1062"/>
      <c r="T37" s="1062"/>
      <c r="U37" s="1063"/>
    </row>
    <row r="38" spans="3:21" ht="13.9" customHeight="1" x14ac:dyDescent="0.15">
      <c r="C38" s="286"/>
      <c r="D38" s="502"/>
      <c r="E38" s="505"/>
      <c r="F38" s="1076"/>
      <c r="G38" s="1077"/>
      <c r="H38" s="1077"/>
      <c r="I38" s="1077"/>
      <c r="J38" s="1077"/>
      <c r="K38" s="1077"/>
      <c r="L38" s="1077"/>
      <c r="M38" s="1077"/>
      <c r="N38" s="1077"/>
      <c r="O38" s="1077"/>
      <c r="P38" s="1077"/>
      <c r="Q38" s="1077"/>
      <c r="R38" s="1077"/>
      <c r="S38" s="1077"/>
      <c r="T38" s="1077"/>
      <c r="U38" s="1078"/>
    </row>
    <row r="39" spans="3:21" ht="13.9" customHeight="1" x14ac:dyDescent="0.15">
      <c r="C39" s="286"/>
      <c r="D39" s="503" t="s">
        <v>61</v>
      </c>
      <c r="E39" s="666" t="s">
        <v>413</v>
      </c>
      <c r="F39" s="1079"/>
      <c r="G39" s="1080"/>
      <c r="H39" s="1080"/>
      <c r="I39" s="1080"/>
      <c r="J39" s="1080"/>
      <c r="K39" s="1080"/>
      <c r="L39" s="1080"/>
      <c r="M39" s="1080"/>
      <c r="N39" s="1080"/>
      <c r="O39" s="1080"/>
      <c r="P39" s="1080"/>
      <c r="Q39" s="1080"/>
      <c r="R39" s="1080"/>
      <c r="S39" s="1080"/>
      <c r="T39" s="1080"/>
      <c r="U39" s="1081"/>
    </row>
    <row r="40" spans="3:21" ht="13.9" customHeight="1" x14ac:dyDescent="0.15">
      <c r="C40" s="286"/>
      <c r="D40" s="503"/>
      <c r="E40" s="667"/>
      <c r="F40" s="1079"/>
      <c r="G40" s="1080"/>
      <c r="H40" s="1080"/>
      <c r="I40" s="1080"/>
      <c r="J40" s="1080"/>
      <c r="K40" s="1080"/>
      <c r="L40" s="1080"/>
      <c r="M40" s="1080"/>
      <c r="N40" s="1080"/>
      <c r="O40" s="1080"/>
      <c r="P40" s="1080"/>
      <c r="Q40" s="1080"/>
      <c r="R40" s="1080"/>
      <c r="S40" s="1080"/>
      <c r="T40" s="1080"/>
      <c r="U40" s="1081"/>
    </row>
    <row r="41" spans="3:21" ht="13.9" customHeight="1" x14ac:dyDescent="0.15">
      <c r="C41" s="286"/>
      <c r="D41" s="503"/>
      <c r="E41" s="667"/>
      <c r="F41" s="1079"/>
      <c r="G41" s="1080"/>
      <c r="H41" s="1080"/>
      <c r="I41" s="1080"/>
      <c r="J41" s="1080"/>
      <c r="K41" s="1080"/>
      <c r="L41" s="1080"/>
      <c r="M41" s="1080"/>
      <c r="N41" s="1080"/>
      <c r="O41" s="1080"/>
      <c r="P41" s="1080"/>
      <c r="Q41" s="1080"/>
      <c r="R41" s="1080"/>
      <c r="S41" s="1080"/>
      <c r="T41" s="1080"/>
      <c r="U41" s="1081"/>
    </row>
    <row r="42" spans="3:21" ht="13.9" customHeight="1" x14ac:dyDescent="0.15">
      <c r="C42" s="286"/>
      <c r="D42" s="503"/>
      <c r="E42" s="667"/>
      <c r="F42" s="1079"/>
      <c r="G42" s="1080"/>
      <c r="H42" s="1080"/>
      <c r="I42" s="1080"/>
      <c r="J42" s="1080"/>
      <c r="K42" s="1080"/>
      <c r="L42" s="1080"/>
      <c r="M42" s="1080"/>
      <c r="N42" s="1080"/>
      <c r="O42" s="1080"/>
      <c r="P42" s="1080"/>
      <c r="Q42" s="1080"/>
      <c r="R42" s="1080"/>
      <c r="S42" s="1080"/>
      <c r="T42" s="1080"/>
      <c r="U42" s="1081"/>
    </row>
    <row r="43" spans="3:21" ht="13.9" customHeight="1" x14ac:dyDescent="0.15">
      <c r="C43" s="286"/>
      <c r="D43" s="668" t="s">
        <v>414</v>
      </c>
      <c r="E43" s="669"/>
      <c r="F43" s="1079"/>
      <c r="G43" s="1080"/>
      <c r="H43" s="1080"/>
      <c r="I43" s="1080"/>
      <c r="J43" s="1080"/>
      <c r="K43" s="1080"/>
      <c r="L43" s="1080"/>
      <c r="M43" s="1080"/>
      <c r="N43" s="1080"/>
      <c r="O43" s="1080"/>
      <c r="P43" s="1080"/>
      <c r="Q43" s="1080"/>
      <c r="R43" s="1080"/>
      <c r="S43" s="1080"/>
      <c r="T43" s="1080"/>
      <c r="U43" s="1081"/>
    </row>
    <row r="44" spans="3:21" ht="13.9" customHeight="1" x14ac:dyDescent="0.15">
      <c r="C44" s="286"/>
      <c r="D44" s="670"/>
      <c r="E44" s="669"/>
      <c r="F44" s="1079"/>
      <c r="G44" s="1080"/>
      <c r="H44" s="1080"/>
      <c r="I44" s="1080"/>
      <c r="J44" s="1080"/>
      <c r="K44" s="1080"/>
      <c r="L44" s="1080"/>
      <c r="M44" s="1080"/>
      <c r="N44" s="1080"/>
      <c r="O44" s="1080"/>
      <c r="P44" s="1080"/>
      <c r="Q44" s="1080"/>
      <c r="R44" s="1080"/>
      <c r="S44" s="1080"/>
      <c r="T44" s="1080"/>
      <c r="U44" s="1081"/>
    </row>
    <row r="45" spans="3:21" ht="13.9" customHeight="1" x14ac:dyDescent="0.15">
      <c r="C45" s="286"/>
      <c r="D45" s="670"/>
      <c r="E45" s="669"/>
      <c r="F45" s="1079"/>
      <c r="G45" s="1080"/>
      <c r="H45" s="1080"/>
      <c r="I45" s="1080"/>
      <c r="J45" s="1080"/>
      <c r="K45" s="1080"/>
      <c r="L45" s="1080"/>
      <c r="M45" s="1080"/>
      <c r="N45" s="1080"/>
      <c r="O45" s="1080"/>
      <c r="P45" s="1080"/>
      <c r="Q45" s="1080"/>
      <c r="R45" s="1080"/>
      <c r="S45" s="1080"/>
      <c r="T45" s="1080"/>
      <c r="U45" s="1081"/>
    </row>
    <row r="46" spans="3:21" ht="13.9" customHeight="1" x14ac:dyDescent="0.15">
      <c r="C46" s="286"/>
      <c r="D46" s="670"/>
      <c r="E46" s="669"/>
      <c r="F46" s="1079"/>
      <c r="G46" s="1080"/>
      <c r="H46" s="1080"/>
      <c r="I46" s="1080"/>
      <c r="J46" s="1080"/>
      <c r="K46" s="1080"/>
      <c r="L46" s="1080"/>
      <c r="M46" s="1080"/>
      <c r="N46" s="1080"/>
      <c r="O46" s="1080"/>
      <c r="P46" s="1080"/>
      <c r="Q46" s="1080"/>
      <c r="R46" s="1080"/>
      <c r="S46" s="1080"/>
      <c r="T46" s="1080"/>
      <c r="U46" s="1081"/>
    </row>
    <row r="47" spans="3:21" ht="13.9" customHeight="1" x14ac:dyDescent="0.15">
      <c r="C47" s="286"/>
      <c r="D47" s="670"/>
      <c r="E47" s="669"/>
      <c r="F47" s="1079"/>
      <c r="G47" s="1080"/>
      <c r="H47" s="1080"/>
      <c r="I47" s="1080"/>
      <c r="J47" s="1080"/>
      <c r="K47" s="1080"/>
      <c r="L47" s="1080"/>
      <c r="M47" s="1080"/>
      <c r="N47" s="1080"/>
      <c r="O47" s="1080"/>
      <c r="P47" s="1080"/>
      <c r="Q47" s="1080"/>
      <c r="R47" s="1080"/>
      <c r="S47" s="1080"/>
      <c r="T47" s="1080"/>
      <c r="U47" s="1081"/>
    </row>
    <row r="48" spans="3:21" ht="13.9" customHeight="1" x14ac:dyDescent="0.15">
      <c r="C48" s="287"/>
      <c r="D48" s="504"/>
      <c r="E48" s="506"/>
      <c r="F48" s="1082"/>
      <c r="G48" s="1083"/>
      <c r="H48" s="1083"/>
      <c r="I48" s="1083"/>
      <c r="J48" s="1083"/>
      <c r="K48" s="1083"/>
      <c r="L48" s="1083"/>
      <c r="M48" s="1083"/>
      <c r="N48" s="1083"/>
      <c r="O48" s="1083"/>
      <c r="P48" s="1083"/>
      <c r="Q48" s="1083"/>
      <c r="R48" s="1083"/>
      <c r="S48" s="1083"/>
      <c r="T48" s="1083"/>
      <c r="U48" s="1084"/>
    </row>
    <row r="49" spans="3:21" ht="13.9"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15" customHeight="1" x14ac:dyDescent="0.15">
      <c r="C50" s="1060" t="s">
        <v>415</v>
      </c>
      <c r="D50" s="1060"/>
      <c r="E50" s="1060"/>
      <c r="F50" s="1060"/>
      <c r="G50" s="1060"/>
      <c r="H50" s="1060"/>
      <c r="I50" s="1060"/>
      <c r="J50" s="1060"/>
      <c r="K50" s="1060"/>
      <c r="L50" s="1060"/>
      <c r="M50" s="1060"/>
      <c r="N50" s="1060"/>
      <c r="O50" s="1060"/>
      <c r="P50" s="1060"/>
      <c r="Q50" s="1060"/>
      <c r="R50" s="1060"/>
      <c r="S50" s="1060"/>
      <c r="T50" s="1060"/>
      <c r="U50" s="1060"/>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x14ac:dyDescent="0.15">
      <c r="C53" s="283"/>
      <c r="D53" s="1085"/>
      <c r="E53" s="1086"/>
      <c r="F53" s="1086"/>
      <c r="G53" s="1086"/>
      <c r="H53" s="1086"/>
      <c r="I53" s="1086"/>
      <c r="J53" s="1086"/>
      <c r="K53" s="1086"/>
      <c r="L53" s="1086"/>
      <c r="M53" s="1086"/>
      <c r="N53" s="1086"/>
      <c r="O53" s="1086"/>
      <c r="P53" s="1086"/>
      <c r="Q53" s="1086"/>
      <c r="R53" s="1086"/>
      <c r="S53" s="1086"/>
      <c r="T53" s="1086"/>
      <c r="U53" s="1087"/>
    </row>
    <row r="54" spans="3:21" ht="13.9" customHeight="1" x14ac:dyDescent="0.15">
      <c r="C54" s="283"/>
      <c r="D54" s="1085"/>
      <c r="E54" s="1086"/>
      <c r="F54" s="1086"/>
      <c r="G54" s="1086"/>
      <c r="H54" s="1086"/>
      <c r="I54" s="1086"/>
      <c r="J54" s="1086"/>
      <c r="K54" s="1086"/>
      <c r="L54" s="1086"/>
      <c r="M54" s="1086"/>
      <c r="N54" s="1086"/>
      <c r="O54" s="1086"/>
      <c r="P54" s="1086"/>
      <c r="Q54" s="1086"/>
      <c r="R54" s="1086"/>
      <c r="S54" s="1086"/>
      <c r="T54" s="1086"/>
      <c r="U54" s="1087"/>
    </row>
    <row r="55" spans="3:21" ht="13.9" customHeight="1" x14ac:dyDescent="0.15">
      <c r="C55" s="283"/>
      <c r="D55" s="1085"/>
      <c r="E55" s="1086"/>
      <c r="F55" s="1086"/>
      <c r="G55" s="1086"/>
      <c r="H55" s="1086"/>
      <c r="I55" s="1086"/>
      <c r="J55" s="1086"/>
      <c r="K55" s="1086"/>
      <c r="L55" s="1086"/>
      <c r="M55" s="1086"/>
      <c r="N55" s="1086"/>
      <c r="O55" s="1086"/>
      <c r="P55" s="1086"/>
      <c r="Q55" s="1086"/>
      <c r="R55" s="1086"/>
      <c r="S55" s="1086"/>
      <c r="T55" s="1086"/>
      <c r="U55" s="1087"/>
    </row>
    <row r="56" spans="3:21" ht="13.9" customHeight="1" x14ac:dyDescent="0.15">
      <c r="C56" s="283"/>
      <c r="D56" s="1085"/>
      <c r="E56" s="1086"/>
      <c r="F56" s="1086"/>
      <c r="G56" s="1086"/>
      <c r="H56" s="1086"/>
      <c r="I56" s="1086"/>
      <c r="J56" s="1086"/>
      <c r="K56" s="1086"/>
      <c r="L56" s="1086"/>
      <c r="M56" s="1086"/>
      <c r="N56" s="1086"/>
      <c r="O56" s="1086"/>
      <c r="P56" s="1086"/>
      <c r="Q56" s="1086"/>
      <c r="R56" s="1086"/>
      <c r="S56" s="1086"/>
      <c r="T56" s="1086"/>
      <c r="U56" s="1087"/>
    </row>
    <row r="57" spans="3:21" ht="13.9" customHeight="1" x14ac:dyDescent="0.15">
      <c r="C57" s="283"/>
      <c r="D57" s="1085"/>
      <c r="E57" s="1086"/>
      <c r="F57" s="1086"/>
      <c r="G57" s="1086"/>
      <c r="H57" s="1086"/>
      <c r="I57" s="1086"/>
      <c r="J57" s="1086"/>
      <c r="K57" s="1086"/>
      <c r="L57" s="1086"/>
      <c r="M57" s="1086"/>
      <c r="N57" s="1086"/>
      <c r="O57" s="1086"/>
      <c r="P57" s="1086"/>
      <c r="Q57" s="1086"/>
      <c r="R57" s="1086"/>
      <c r="S57" s="1086"/>
      <c r="T57" s="1086"/>
      <c r="U57" s="1087"/>
    </row>
    <row r="58" spans="3:21" ht="13.9" customHeight="1" x14ac:dyDescent="0.15">
      <c r="C58" s="283"/>
      <c r="D58" s="1085"/>
      <c r="E58" s="1086"/>
      <c r="F58" s="1086"/>
      <c r="G58" s="1086"/>
      <c r="H58" s="1086"/>
      <c r="I58" s="1086"/>
      <c r="J58" s="1086"/>
      <c r="K58" s="1086"/>
      <c r="L58" s="1086"/>
      <c r="M58" s="1086"/>
      <c r="N58" s="1086"/>
      <c r="O58" s="1086"/>
      <c r="P58" s="1086"/>
      <c r="Q58" s="1086"/>
      <c r="R58" s="1086"/>
      <c r="S58" s="1086"/>
      <c r="T58" s="1086"/>
      <c r="U58" s="1087"/>
    </row>
    <row r="59" spans="3:21" ht="13.9" customHeight="1" x14ac:dyDescent="0.15">
      <c r="C59" s="283"/>
      <c r="D59" s="1085"/>
      <c r="E59" s="1086"/>
      <c r="F59" s="1086"/>
      <c r="G59" s="1086"/>
      <c r="H59" s="1086"/>
      <c r="I59" s="1086"/>
      <c r="J59" s="1086"/>
      <c r="K59" s="1086"/>
      <c r="L59" s="1086"/>
      <c r="M59" s="1086"/>
      <c r="N59" s="1086"/>
      <c r="O59" s="1086"/>
      <c r="P59" s="1086"/>
      <c r="Q59" s="1086"/>
      <c r="R59" s="1086"/>
      <c r="S59" s="1086"/>
      <c r="T59" s="1086"/>
      <c r="U59" s="1087"/>
    </row>
    <row r="60" spans="3:21" ht="13.9" customHeight="1" x14ac:dyDescent="0.15">
      <c r="C60" s="283"/>
      <c r="D60" s="1085"/>
      <c r="E60" s="1086"/>
      <c r="F60" s="1086"/>
      <c r="G60" s="1086"/>
      <c r="H60" s="1086"/>
      <c r="I60" s="1086"/>
      <c r="J60" s="1086"/>
      <c r="K60" s="1086"/>
      <c r="L60" s="1086"/>
      <c r="M60" s="1086"/>
      <c r="N60" s="1086"/>
      <c r="O60" s="1086"/>
      <c r="P60" s="1086"/>
      <c r="Q60" s="1086"/>
      <c r="R60" s="1086"/>
      <c r="S60" s="1086"/>
      <c r="T60" s="1086"/>
      <c r="U60" s="1087"/>
    </row>
    <row r="61" spans="3:21" ht="13.9" customHeight="1" x14ac:dyDescent="0.15">
      <c r="C61" s="283"/>
      <c r="D61" s="1085"/>
      <c r="E61" s="1086"/>
      <c r="F61" s="1086"/>
      <c r="G61" s="1086"/>
      <c r="H61" s="1086"/>
      <c r="I61" s="1086"/>
      <c r="J61" s="1086"/>
      <c r="K61" s="1086"/>
      <c r="L61" s="1086"/>
      <c r="M61" s="1086"/>
      <c r="N61" s="1086"/>
      <c r="O61" s="1086"/>
      <c r="P61" s="1086"/>
      <c r="Q61" s="1086"/>
      <c r="R61" s="1086"/>
      <c r="S61" s="1086"/>
      <c r="T61" s="1086"/>
      <c r="U61" s="1087"/>
    </row>
    <row r="62" spans="3:21" ht="13.9" customHeight="1" x14ac:dyDescent="0.15">
      <c r="C62" s="287"/>
      <c r="D62" s="1088"/>
      <c r="E62" s="1089"/>
      <c r="F62" s="1089"/>
      <c r="G62" s="1089"/>
      <c r="H62" s="1089"/>
      <c r="I62" s="1089"/>
      <c r="J62" s="1089"/>
      <c r="K62" s="1089"/>
      <c r="L62" s="1089"/>
      <c r="M62" s="1089"/>
      <c r="N62" s="1089"/>
      <c r="O62" s="1089"/>
      <c r="P62" s="1089"/>
      <c r="Q62" s="1089"/>
      <c r="R62" s="1089"/>
      <c r="S62" s="1089"/>
      <c r="T62" s="1089"/>
      <c r="U62" s="1090"/>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91"/>
      <c r="D64" s="985" t="s">
        <v>17</v>
      </c>
      <c r="E64" s="1073"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92"/>
      <c r="D65" s="1071"/>
      <c r="E65" s="1074"/>
      <c r="F65" s="293" t="s">
        <v>252</v>
      </c>
      <c r="G65" s="466"/>
      <c r="H65" s="466"/>
      <c r="I65" s="466"/>
      <c r="J65" s="466"/>
      <c r="K65" s="1070">
        <f>+表紙!K89</f>
        <v>3</v>
      </c>
      <c r="L65" s="1070"/>
      <c r="M65" s="1070"/>
      <c r="N65" s="210" t="s">
        <v>47</v>
      </c>
      <c r="O65" s="210"/>
      <c r="P65" s="6"/>
      <c r="Q65" s="1064" t="s">
        <v>353</v>
      </c>
      <c r="R65" s="1064"/>
      <c r="S65" s="1064"/>
      <c r="T65" s="1064"/>
      <c r="U65" s="1065"/>
      <c r="V65" s="467"/>
      <c r="W65" s="467"/>
      <c r="X65" s="49"/>
    </row>
    <row r="66" spans="1:24" ht="18" customHeight="1" x14ac:dyDescent="0.15">
      <c r="A66" s="49">
        <v>6</v>
      </c>
      <c r="C66" s="1092"/>
      <c r="D66" s="1071"/>
      <c r="E66" s="1074"/>
      <c r="F66" s="280" t="s">
        <v>200</v>
      </c>
      <c r="G66" s="300"/>
      <c r="H66" s="300"/>
      <c r="I66" s="300"/>
      <c r="J66" s="300"/>
      <c r="K66" s="1068">
        <f>+表紙!K90</f>
        <v>1581.2</v>
      </c>
      <c r="L66" s="1068"/>
      <c r="M66" s="1068"/>
      <c r="N66" s="1068"/>
      <c r="O66" s="1068"/>
      <c r="P66" s="300" t="s">
        <v>13</v>
      </c>
      <c r="Q66" s="1066"/>
      <c r="R66" s="1066"/>
      <c r="S66" s="1066"/>
      <c r="T66" s="1066"/>
      <c r="U66" s="1067"/>
      <c r="V66" s="467"/>
      <c r="W66" s="467"/>
      <c r="X66" s="391"/>
    </row>
    <row r="67" spans="1:24" ht="13.9" customHeight="1" x14ac:dyDescent="0.15">
      <c r="C67" s="1092"/>
      <c r="D67" s="1071"/>
      <c r="E67" s="1074"/>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92"/>
      <c r="D68" s="1071"/>
      <c r="E68" s="1074"/>
      <c r="F68" s="473"/>
      <c r="G68" s="458"/>
      <c r="H68" s="474"/>
      <c r="I68" s="474"/>
      <c r="J68" s="458"/>
      <c r="K68" s="474"/>
      <c r="L68" s="475"/>
      <c r="M68" s="458"/>
      <c r="N68" s="474"/>
      <c r="O68" s="476"/>
      <c r="P68" s="458"/>
      <c r="Q68" s="474"/>
      <c r="R68" s="476"/>
      <c r="S68" s="1069"/>
      <c r="T68" s="1069"/>
      <c r="U68" s="477"/>
      <c r="V68" s="308"/>
    </row>
    <row r="69" spans="1:24" ht="15" customHeight="1" x14ac:dyDescent="0.15">
      <c r="C69" s="1092"/>
      <c r="D69" s="1071"/>
      <c r="E69" s="1074"/>
      <c r="F69" s="293" t="s">
        <v>246</v>
      </c>
      <c r="G69" s="307"/>
      <c r="H69" s="307"/>
      <c r="I69" s="210"/>
      <c r="J69" s="210"/>
      <c r="K69" s="210"/>
      <c r="L69" s="296"/>
      <c r="M69" s="296"/>
      <c r="N69" s="296"/>
      <c r="O69" s="297"/>
      <c r="P69" s="297"/>
      <c r="Q69" s="297"/>
      <c r="R69" s="297"/>
      <c r="S69" s="210"/>
      <c r="T69" s="210"/>
      <c r="U69" s="298"/>
      <c r="V69" s="321"/>
    </row>
    <row r="70" spans="1:24" ht="13.9" customHeight="1" x14ac:dyDescent="0.15">
      <c r="C70" s="1092"/>
      <c r="D70" s="1071"/>
      <c r="E70" s="1074"/>
      <c r="F70" s="1052" t="str">
        <f>IF(COUNTA(表紙!F94)=1,+表紙!F94,"")</f>
        <v xml:space="preserve">
・加工歩留り改善
・廃プラスチックの新規有価買取先の拡大</v>
      </c>
      <c r="G70" s="1053"/>
      <c r="H70" s="1053"/>
      <c r="I70" s="1053"/>
      <c r="J70" s="1053"/>
      <c r="K70" s="1053"/>
      <c r="L70" s="1053"/>
      <c r="M70" s="1053"/>
      <c r="N70" s="1053"/>
      <c r="O70" s="1053"/>
      <c r="P70" s="1053"/>
      <c r="Q70" s="1053"/>
      <c r="R70" s="1053"/>
      <c r="S70" s="1053"/>
      <c r="T70" s="1053"/>
      <c r="U70" s="1054"/>
      <c r="V70" s="308"/>
    </row>
    <row r="71" spans="1:24" ht="13.9" customHeight="1" x14ac:dyDescent="0.15">
      <c r="C71" s="462"/>
      <c r="D71" s="1071"/>
      <c r="E71" s="1074"/>
      <c r="F71" s="1052"/>
      <c r="G71" s="1053"/>
      <c r="H71" s="1053"/>
      <c r="I71" s="1053"/>
      <c r="J71" s="1053"/>
      <c r="K71" s="1053"/>
      <c r="L71" s="1053"/>
      <c r="M71" s="1053"/>
      <c r="N71" s="1053"/>
      <c r="O71" s="1053"/>
      <c r="P71" s="1053"/>
      <c r="Q71" s="1053"/>
      <c r="R71" s="1053"/>
      <c r="S71" s="1053"/>
      <c r="T71" s="1053"/>
      <c r="U71" s="1054"/>
      <c r="V71" s="308"/>
    </row>
    <row r="72" spans="1:24" ht="13.9" customHeight="1" x14ac:dyDescent="0.15">
      <c r="C72" s="462"/>
      <c r="D72" s="1071"/>
      <c r="E72" s="1074"/>
      <c r="F72" s="1052"/>
      <c r="G72" s="1053"/>
      <c r="H72" s="1053"/>
      <c r="I72" s="1053"/>
      <c r="J72" s="1053"/>
      <c r="K72" s="1053"/>
      <c r="L72" s="1053"/>
      <c r="M72" s="1053"/>
      <c r="N72" s="1053"/>
      <c r="O72" s="1053"/>
      <c r="P72" s="1053"/>
      <c r="Q72" s="1053"/>
      <c r="R72" s="1053"/>
      <c r="S72" s="1053"/>
      <c r="T72" s="1053"/>
      <c r="U72" s="1054"/>
      <c r="V72" s="308"/>
    </row>
    <row r="73" spans="1:24" ht="13.9" customHeight="1" x14ac:dyDescent="0.15">
      <c r="C73" s="462"/>
      <c r="D73" s="1071"/>
      <c r="E73" s="1074"/>
      <c r="F73" s="1052"/>
      <c r="G73" s="1053"/>
      <c r="H73" s="1053"/>
      <c r="I73" s="1053"/>
      <c r="J73" s="1053"/>
      <c r="K73" s="1053"/>
      <c r="L73" s="1053"/>
      <c r="M73" s="1053"/>
      <c r="N73" s="1053"/>
      <c r="O73" s="1053"/>
      <c r="P73" s="1053"/>
      <c r="Q73" s="1053"/>
      <c r="R73" s="1053"/>
      <c r="S73" s="1053"/>
      <c r="T73" s="1053"/>
      <c r="U73" s="1054"/>
      <c r="V73" s="308"/>
    </row>
    <row r="74" spans="1:24" ht="13.9" customHeight="1" x14ac:dyDescent="0.15">
      <c r="C74" s="462"/>
      <c r="D74" s="1071"/>
      <c r="E74" s="1074"/>
      <c r="F74" s="1052"/>
      <c r="G74" s="1053"/>
      <c r="H74" s="1053"/>
      <c r="I74" s="1053"/>
      <c r="J74" s="1053"/>
      <c r="K74" s="1053"/>
      <c r="L74" s="1053"/>
      <c r="M74" s="1053"/>
      <c r="N74" s="1053"/>
      <c r="O74" s="1053"/>
      <c r="P74" s="1053"/>
      <c r="Q74" s="1053"/>
      <c r="R74" s="1053"/>
      <c r="S74" s="1053"/>
      <c r="T74" s="1053"/>
      <c r="U74" s="1054"/>
      <c r="V74" s="308"/>
    </row>
    <row r="75" spans="1:24" ht="13.5" customHeight="1" x14ac:dyDescent="0.15">
      <c r="C75" s="462"/>
      <c r="D75" s="1071"/>
      <c r="E75" s="1074"/>
      <c r="F75" s="1052"/>
      <c r="G75" s="1053"/>
      <c r="H75" s="1053"/>
      <c r="I75" s="1053"/>
      <c r="J75" s="1053"/>
      <c r="K75" s="1053"/>
      <c r="L75" s="1053"/>
      <c r="M75" s="1053"/>
      <c r="N75" s="1053"/>
      <c r="O75" s="1053"/>
      <c r="P75" s="1053"/>
      <c r="Q75" s="1053"/>
      <c r="R75" s="1053"/>
      <c r="S75" s="1053"/>
      <c r="T75" s="1053"/>
      <c r="U75" s="1054"/>
      <c r="V75" s="308"/>
    </row>
    <row r="76" spans="1:24" ht="13.9" customHeight="1" x14ac:dyDescent="0.15">
      <c r="C76" s="462"/>
      <c r="D76" s="1071"/>
      <c r="E76" s="1074"/>
      <c r="F76" s="1052"/>
      <c r="G76" s="1053"/>
      <c r="H76" s="1053"/>
      <c r="I76" s="1053"/>
      <c r="J76" s="1053"/>
      <c r="K76" s="1053"/>
      <c r="L76" s="1053"/>
      <c r="M76" s="1053"/>
      <c r="N76" s="1053"/>
      <c r="O76" s="1053"/>
      <c r="P76" s="1053"/>
      <c r="Q76" s="1053"/>
      <c r="R76" s="1053"/>
      <c r="S76" s="1053"/>
      <c r="T76" s="1053"/>
      <c r="U76" s="1054"/>
      <c r="V76" s="308"/>
    </row>
    <row r="77" spans="1:24" ht="13.9" customHeight="1" x14ac:dyDescent="0.15">
      <c r="C77" s="462"/>
      <c r="D77" s="1071"/>
      <c r="E77" s="1074"/>
      <c r="F77" s="1052"/>
      <c r="G77" s="1053"/>
      <c r="H77" s="1053"/>
      <c r="I77" s="1053"/>
      <c r="J77" s="1053"/>
      <c r="K77" s="1053"/>
      <c r="L77" s="1053"/>
      <c r="M77" s="1053"/>
      <c r="N77" s="1053"/>
      <c r="O77" s="1053"/>
      <c r="P77" s="1053"/>
      <c r="Q77" s="1053"/>
      <c r="R77" s="1053"/>
      <c r="S77" s="1053"/>
      <c r="T77" s="1053"/>
      <c r="U77" s="1054"/>
      <c r="V77" s="308"/>
    </row>
    <row r="78" spans="1:24" ht="13.9" customHeight="1" x14ac:dyDescent="0.15">
      <c r="C78" s="462"/>
      <c r="D78" s="1072"/>
      <c r="E78" s="1051"/>
      <c r="F78" s="1055"/>
      <c r="G78" s="1056"/>
      <c r="H78" s="1056"/>
      <c r="I78" s="1056"/>
      <c r="J78" s="1056"/>
      <c r="K78" s="1056"/>
      <c r="L78" s="1056"/>
      <c r="M78" s="1056"/>
      <c r="N78" s="1056"/>
      <c r="O78" s="1056"/>
      <c r="P78" s="1056"/>
      <c r="Q78" s="1056"/>
      <c r="R78" s="1056"/>
      <c r="S78" s="1056"/>
      <c r="T78" s="1056"/>
      <c r="U78" s="1057"/>
      <c r="V78" s="308"/>
    </row>
    <row r="79" spans="1:24" ht="15" customHeight="1" x14ac:dyDescent="0.15">
      <c r="C79" s="1058"/>
      <c r="D79" s="1046" t="s">
        <v>19</v>
      </c>
      <c r="E79" s="1043"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59"/>
      <c r="D80" s="1047"/>
      <c r="E80" s="1044"/>
      <c r="F80" s="293" t="s">
        <v>252</v>
      </c>
      <c r="G80" s="297"/>
      <c r="H80" s="297"/>
      <c r="I80" s="297"/>
      <c r="J80" s="297"/>
      <c r="K80" s="1070">
        <f>+表紙!K104</f>
        <v>3</v>
      </c>
      <c r="L80" s="1070"/>
      <c r="M80" s="1070"/>
      <c r="N80" s="210" t="s">
        <v>47</v>
      </c>
      <c r="O80" s="210"/>
      <c r="P80" s="6"/>
      <c r="Q80" s="1064" t="s">
        <v>354</v>
      </c>
      <c r="R80" s="1064"/>
      <c r="S80" s="1064"/>
      <c r="T80" s="1064"/>
      <c r="U80" s="1065"/>
      <c r="V80" s="467"/>
      <c r="W80" s="467"/>
      <c r="X80" s="394"/>
    </row>
    <row r="81" spans="1:24" ht="18" customHeight="1" x14ac:dyDescent="0.15">
      <c r="A81" s="49">
        <v>8</v>
      </c>
      <c r="C81" s="1059"/>
      <c r="D81" s="1047"/>
      <c r="E81" s="1044"/>
      <c r="F81" s="280" t="s">
        <v>200</v>
      </c>
      <c r="G81" s="300"/>
      <c r="H81" s="300"/>
      <c r="I81" s="300"/>
      <c r="J81" s="300"/>
      <c r="K81" s="1068">
        <f>+表紙!K105</f>
        <v>1565.3999999999999</v>
      </c>
      <c r="L81" s="1068"/>
      <c r="M81" s="1068"/>
      <c r="N81" s="1068"/>
      <c r="O81" s="1068"/>
      <c r="P81" s="303" t="s">
        <v>13</v>
      </c>
      <c r="Q81" s="1066"/>
      <c r="R81" s="1066"/>
      <c r="S81" s="1066"/>
      <c r="T81" s="1066"/>
      <c r="U81" s="1067"/>
      <c r="V81" s="467"/>
      <c r="W81" s="467"/>
      <c r="X81" s="309"/>
    </row>
    <row r="82" spans="1:24" ht="13.9" customHeight="1" x14ac:dyDescent="0.15">
      <c r="C82" s="1059"/>
      <c r="D82" s="1047"/>
      <c r="E82" s="1044"/>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59"/>
      <c r="D83" s="1047"/>
      <c r="E83" s="1044"/>
      <c r="F83" s="473"/>
      <c r="G83" s="460"/>
      <c r="H83" s="474"/>
      <c r="I83" s="474"/>
      <c r="J83" s="460"/>
      <c r="K83" s="474"/>
      <c r="L83" s="475"/>
      <c r="M83" s="460"/>
      <c r="N83" s="474"/>
      <c r="O83" s="476"/>
      <c r="P83" s="460"/>
      <c r="Q83" s="474"/>
      <c r="R83" s="476"/>
      <c r="S83" s="1093"/>
      <c r="T83" s="1093"/>
      <c r="U83" s="477"/>
      <c r="V83" s="308"/>
    </row>
    <row r="84" spans="1:24" ht="15" customHeight="1" x14ac:dyDescent="0.15">
      <c r="C84" s="1059"/>
      <c r="D84" s="1047"/>
      <c r="E84" s="1044"/>
      <c r="F84" s="293" t="s">
        <v>247</v>
      </c>
      <c r="G84" s="307"/>
      <c r="H84" s="307"/>
      <c r="I84" s="210"/>
      <c r="J84" s="210"/>
      <c r="K84" s="210"/>
      <c r="L84" s="296"/>
      <c r="M84" s="296"/>
      <c r="N84" s="296"/>
      <c r="O84" s="297"/>
      <c r="P84" s="297"/>
      <c r="Q84" s="297"/>
      <c r="R84" s="297"/>
      <c r="S84" s="210"/>
      <c r="T84" s="210"/>
      <c r="U84" s="298"/>
      <c r="V84" s="321"/>
    </row>
    <row r="85" spans="1:24" ht="13.9" customHeight="1" x14ac:dyDescent="0.15">
      <c r="C85" s="1059"/>
      <c r="D85" s="1047"/>
      <c r="E85" s="1044"/>
      <c r="F85" s="1052" t="str">
        <f>IF(COUNTA(表紙!F109)=1,+表紙!F109,"")</f>
        <v>・加工歩留り改善
・廃プラスチックの新規有価買取先の拡大</v>
      </c>
      <c r="G85" s="1053"/>
      <c r="H85" s="1053"/>
      <c r="I85" s="1053"/>
      <c r="J85" s="1053"/>
      <c r="K85" s="1053"/>
      <c r="L85" s="1053"/>
      <c r="M85" s="1053"/>
      <c r="N85" s="1053"/>
      <c r="O85" s="1053"/>
      <c r="P85" s="1053"/>
      <c r="Q85" s="1053"/>
      <c r="R85" s="1053"/>
      <c r="S85" s="1053"/>
      <c r="T85" s="1053"/>
      <c r="U85" s="1054"/>
      <c r="V85" s="321"/>
    </row>
    <row r="86" spans="1:24" ht="13.9" customHeight="1" x14ac:dyDescent="0.15">
      <c r="C86" s="464"/>
      <c r="D86" s="1047"/>
      <c r="E86" s="1044"/>
      <c r="F86" s="1052"/>
      <c r="G86" s="1053"/>
      <c r="H86" s="1053"/>
      <c r="I86" s="1053"/>
      <c r="J86" s="1053"/>
      <c r="K86" s="1053"/>
      <c r="L86" s="1053"/>
      <c r="M86" s="1053"/>
      <c r="N86" s="1053"/>
      <c r="O86" s="1053"/>
      <c r="P86" s="1053"/>
      <c r="Q86" s="1053"/>
      <c r="R86" s="1053"/>
      <c r="S86" s="1053"/>
      <c r="T86" s="1053"/>
      <c r="U86" s="1054"/>
      <c r="V86" s="321"/>
    </row>
    <row r="87" spans="1:24" ht="13.9" customHeight="1" x14ac:dyDescent="0.15">
      <c r="C87" s="464"/>
      <c r="D87" s="1047"/>
      <c r="E87" s="1044"/>
      <c r="F87" s="1052"/>
      <c r="G87" s="1053"/>
      <c r="H87" s="1053"/>
      <c r="I87" s="1053"/>
      <c r="J87" s="1053"/>
      <c r="K87" s="1053"/>
      <c r="L87" s="1053"/>
      <c r="M87" s="1053"/>
      <c r="N87" s="1053"/>
      <c r="O87" s="1053"/>
      <c r="P87" s="1053"/>
      <c r="Q87" s="1053"/>
      <c r="R87" s="1053"/>
      <c r="S87" s="1053"/>
      <c r="T87" s="1053"/>
      <c r="U87" s="1054"/>
      <c r="V87" s="321"/>
    </row>
    <row r="88" spans="1:24" ht="13.9" customHeight="1" x14ac:dyDescent="0.15">
      <c r="C88" s="464"/>
      <c r="D88" s="1047"/>
      <c r="E88" s="1044"/>
      <c r="F88" s="1052"/>
      <c r="G88" s="1053"/>
      <c r="H88" s="1053"/>
      <c r="I88" s="1053"/>
      <c r="J88" s="1053"/>
      <c r="K88" s="1053"/>
      <c r="L88" s="1053"/>
      <c r="M88" s="1053"/>
      <c r="N88" s="1053"/>
      <c r="O88" s="1053"/>
      <c r="P88" s="1053"/>
      <c r="Q88" s="1053"/>
      <c r="R88" s="1053"/>
      <c r="S88" s="1053"/>
      <c r="T88" s="1053"/>
      <c r="U88" s="1054"/>
      <c r="V88" s="321"/>
    </row>
    <row r="89" spans="1:24" ht="13.9" customHeight="1" x14ac:dyDescent="0.15">
      <c r="C89" s="464"/>
      <c r="D89" s="1047"/>
      <c r="E89" s="1044"/>
      <c r="F89" s="1052"/>
      <c r="G89" s="1053"/>
      <c r="H89" s="1053"/>
      <c r="I89" s="1053"/>
      <c r="J89" s="1053"/>
      <c r="K89" s="1053"/>
      <c r="L89" s="1053"/>
      <c r="M89" s="1053"/>
      <c r="N89" s="1053"/>
      <c r="O89" s="1053"/>
      <c r="P89" s="1053"/>
      <c r="Q89" s="1053"/>
      <c r="R89" s="1053"/>
      <c r="S89" s="1053"/>
      <c r="T89" s="1053"/>
      <c r="U89" s="1054"/>
      <c r="V89" s="321"/>
    </row>
    <row r="90" spans="1:24" ht="13.9" customHeight="1" x14ac:dyDescent="0.15">
      <c r="C90" s="464"/>
      <c r="D90" s="1047"/>
      <c r="E90" s="1044"/>
      <c r="F90" s="1052"/>
      <c r="G90" s="1053"/>
      <c r="H90" s="1053"/>
      <c r="I90" s="1053"/>
      <c r="J90" s="1053"/>
      <c r="K90" s="1053"/>
      <c r="L90" s="1053"/>
      <c r="M90" s="1053"/>
      <c r="N90" s="1053"/>
      <c r="O90" s="1053"/>
      <c r="P90" s="1053"/>
      <c r="Q90" s="1053"/>
      <c r="R90" s="1053"/>
      <c r="S90" s="1053"/>
      <c r="T90" s="1053"/>
      <c r="U90" s="1054"/>
      <c r="V90" s="321"/>
    </row>
    <row r="91" spans="1:24" ht="13.9" customHeight="1" x14ac:dyDescent="0.15">
      <c r="C91" s="464"/>
      <c r="D91" s="1047"/>
      <c r="E91" s="1044"/>
      <c r="F91" s="1052"/>
      <c r="G91" s="1053"/>
      <c r="H91" s="1053"/>
      <c r="I91" s="1053"/>
      <c r="J91" s="1053"/>
      <c r="K91" s="1053"/>
      <c r="L91" s="1053"/>
      <c r="M91" s="1053"/>
      <c r="N91" s="1053"/>
      <c r="O91" s="1053"/>
      <c r="P91" s="1053"/>
      <c r="Q91" s="1053"/>
      <c r="R91" s="1053"/>
      <c r="S91" s="1053"/>
      <c r="T91" s="1053"/>
      <c r="U91" s="1054"/>
      <c r="V91" s="321"/>
    </row>
    <row r="92" spans="1:24" ht="13.9" customHeight="1" x14ac:dyDescent="0.15">
      <c r="C92" s="464"/>
      <c r="D92" s="1047"/>
      <c r="E92" s="1044"/>
      <c r="F92" s="1052"/>
      <c r="G92" s="1053"/>
      <c r="H92" s="1053"/>
      <c r="I92" s="1053"/>
      <c r="J92" s="1053"/>
      <c r="K92" s="1053"/>
      <c r="L92" s="1053"/>
      <c r="M92" s="1053"/>
      <c r="N92" s="1053"/>
      <c r="O92" s="1053"/>
      <c r="P92" s="1053"/>
      <c r="Q92" s="1053"/>
      <c r="R92" s="1053"/>
      <c r="S92" s="1053"/>
      <c r="T92" s="1053"/>
      <c r="U92" s="1054"/>
      <c r="V92" s="321"/>
    </row>
    <row r="93" spans="1:24" ht="13.9" customHeight="1" x14ac:dyDescent="0.15">
      <c r="C93" s="311"/>
      <c r="D93" s="1048"/>
      <c r="E93" s="1045"/>
      <c r="F93" s="1055"/>
      <c r="G93" s="1056"/>
      <c r="H93" s="1056"/>
      <c r="I93" s="1056"/>
      <c r="J93" s="1056"/>
      <c r="K93" s="1056"/>
      <c r="L93" s="1056"/>
      <c r="M93" s="1056"/>
      <c r="N93" s="1056"/>
      <c r="O93" s="1056"/>
      <c r="P93" s="1056"/>
      <c r="Q93" s="1056"/>
      <c r="R93" s="1056"/>
      <c r="S93" s="1056"/>
      <c r="T93" s="1056"/>
      <c r="U93" s="1057"/>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46" t="s">
        <v>17</v>
      </c>
      <c r="E95" s="1043" t="s">
        <v>245</v>
      </c>
      <c r="F95" s="297" t="s">
        <v>250</v>
      </c>
      <c r="G95" s="307"/>
      <c r="H95" s="307"/>
      <c r="I95" s="317"/>
      <c r="J95" s="317"/>
      <c r="K95" s="317"/>
      <c r="L95" s="317"/>
      <c r="M95" s="317"/>
      <c r="N95" s="317"/>
      <c r="O95" s="317"/>
      <c r="P95" s="317"/>
      <c r="Q95" s="317"/>
      <c r="R95" s="317"/>
      <c r="S95" s="317"/>
      <c r="T95" s="382"/>
      <c r="U95" s="396"/>
      <c r="V95" s="321"/>
    </row>
    <row r="96" spans="1:24" ht="13.9" customHeight="1" x14ac:dyDescent="0.15">
      <c r="C96" s="251"/>
      <c r="D96" s="1047"/>
      <c r="E96" s="1044"/>
      <c r="F96" s="1052" t="str">
        <f>IF(COUNTA(表紙!F120)=1,+表紙!F120,"")</f>
        <v>プラスチックフィルム(枚葉・ロール)、樹脂団子、プラパレット、木パレット、鉄屑、古紙、紙管、段ボールを有価物・廃棄物の選別をしているが、社内全体の完全な定着には至らず。</v>
      </c>
      <c r="G96" s="1053"/>
      <c r="H96" s="1053"/>
      <c r="I96" s="1053"/>
      <c r="J96" s="1053"/>
      <c r="K96" s="1053"/>
      <c r="L96" s="1053"/>
      <c r="M96" s="1053"/>
      <c r="N96" s="1053"/>
      <c r="O96" s="1053"/>
      <c r="P96" s="1053"/>
      <c r="Q96" s="1053"/>
      <c r="R96" s="1053"/>
      <c r="S96" s="1053"/>
      <c r="T96" s="1053"/>
      <c r="U96" s="1054"/>
      <c r="V96" s="321"/>
    </row>
    <row r="97" spans="3:25" ht="13.9" customHeight="1" x14ac:dyDescent="0.15">
      <c r="C97" s="251"/>
      <c r="D97" s="1047"/>
      <c r="E97" s="1044"/>
      <c r="F97" s="1052"/>
      <c r="G97" s="1053"/>
      <c r="H97" s="1053"/>
      <c r="I97" s="1053"/>
      <c r="J97" s="1053"/>
      <c r="K97" s="1053"/>
      <c r="L97" s="1053"/>
      <c r="M97" s="1053"/>
      <c r="N97" s="1053"/>
      <c r="O97" s="1053"/>
      <c r="P97" s="1053"/>
      <c r="Q97" s="1053"/>
      <c r="R97" s="1053"/>
      <c r="S97" s="1053"/>
      <c r="T97" s="1053"/>
      <c r="U97" s="1054"/>
      <c r="V97" s="321"/>
    </row>
    <row r="98" spans="3:25" ht="13.9" customHeight="1" x14ac:dyDescent="0.15">
      <c r="C98" s="251"/>
      <c r="D98" s="1047"/>
      <c r="E98" s="1044"/>
      <c r="F98" s="1052"/>
      <c r="G98" s="1053"/>
      <c r="H98" s="1053"/>
      <c r="I98" s="1053"/>
      <c r="J98" s="1053"/>
      <c r="K98" s="1053"/>
      <c r="L98" s="1053"/>
      <c r="M98" s="1053"/>
      <c r="N98" s="1053"/>
      <c r="O98" s="1053"/>
      <c r="P98" s="1053"/>
      <c r="Q98" s="1053"/>
      <c r="R98" s="1053"/>
      <c r="S98" s="1053"/>
      <c r="T98" s="1053"/>
      <c r="U98" s="1054"/>
      <c r="V98" s="321"/>
    </row>
    <row r="99" spans="3:25" ht="13.9" customHeight="1" x14ac:dyDescent="0.15">
      <c r="C99" s="251"/>
      <c r="D99" s="1047"/>
      <c r="E99" s="1044"/>
      <c r="F99" s="1052"/>
      <c r="G99" s="1053"/>
      <c r="H99" s="1053"/>
      <c r="I99" s="1053"/>
      <c r="J99" s="1053"/>
      <c r="K99" s="1053"/>
      <c r="L99" s="1053"/>
      <c r="M99" s="1053"/>
      <c r="N99" s="1053"/>
      <c r="O99" s="1053"/>
      <c r="P99" s="1053"/>
      <c r="Q99" s="1053"/>
      <c r="R99" s="1053"/>
      <c r="S99" s="1053"/>
      <c r="T99" s="1053"/>
      <c r="U99" s="1054"/>
      <c r="V99" s="321"/>
    </row>
    <row r="100" spans="3:25" ht="13.9" customHeight="1" x14ac:dyDescent="0.15">
      <c r="C100" s="251"/>
      <c r="D100" s="1048"/>
      <c r="E100" s="1045"/>
      <c r="F100" s="1055"/>
      <c r="G100" s="1056"/>
      <c r="H100" s="1056"/>
      <c r="I100" s="1056"/>
      <c r="J100" s="1056"/>
      <c r="K100" s="1056"/>
      <c r="L100" s="1056"/>
      <c r="M100" s="1056"/>
      <c r="N100" s="1056"/>
      <c r="O100" s="1056"/>
      <c r="P100" s="1056"/>
      <c r="Q100" s="1056"/>
      <c r="R100" s="1056"/>
      <c r="S100" s="1056"/>
      <c r="T100" s="1056"/>
      <c r="U100" s="1057"/>
      <c r="V100" s="321"/>
    </row>
    <row r="101" spans="3:25" ht="15" customHeight="1" x14ac:dyDescent="0.15">
      <c r="C101" s="318"/>
      <c r="D101" s="1046" t="s">
        <v>19</v>
      </c>
      <c r="E101" s="1043"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x14ac:dyDescent="0.15">
      <c r="C102" s="318"/>
      <c r="D102" s="1047"/>
      <c r="E102" s="1044"/>
      <c r="F102" s="1099" t="str">
        <f>IF(COUNTA(表紙!F126)=1,+表紙!F126,"")</f>
        <v>社内全体での廃棄物分別教育を継続実施するとともに、新規入職社員の導入教育資料にも廃棄物分別教育を盛り込んでいく。</v>
      </c>
      <c r="G102" s="1100"/>
      <c r="H102" s="1100"/>
      <c r="I102" s="1100"/>
      <c r="J102" s="1100"/>
      <c r="K102" s="1100"/>
      <c r="L102" s="1100"/>
      <c r="M102" s="1100"/>
      <c r="N102" s="1100"/>
      <c r="O102" s="1100"/>
      <c r="P102" s="1100"/>
      <c r="Q102" s="1100"/>
      <c r="R102" s="1100"/>
      <c r="S102" s="1100"/>
      <c r="T102" s="1100"/>
      <c r="U102" s="1101"/>
      <c r="V102" s="321"/>
    </row>
    <row r="103" spans="3:25" ht="13.9" customHeight="1" x14ac:dyDescent="0.15">
      <c r="C103" s="251"/>
      <c r="D103" s="1047"/>
      <c r="E103" s="1044"/>
      <c r="F103" s="1099"/>
      <c r="G103" s="1100"/>
      <c r="H103" s="1100"/>
      <c r="I103" s="1100"/>
      <c r="J103" s="1100"/>
      <c r="K103" s="1100"/>
      <c r="L103" s="1100"/>
      <c r="M103" s="1100"/>
      <c r="N103" s="1100"/>
      <c r="O103" s="1100"/>
      <c r="P103" s="1100"/>
      <c r="Q103" s="1100"/>
      <c r="R103" s="1100"/>
      <c r="S103" s="1100"/>
      <c r="T103" s="1100"/>
      <c r="U103" s="1101"/>
      <c r="V103" s="321"/>
    </row>
    <row r="104" spans="3:25" ht="13.9" customHeight="1" x14ac:dyDescent="0.15">
      <c r="C104" s="318"/>
      <c r="D104" s="1047"/>
      <c r="E104" s="1044"/>
      <c r="F104" s="1099"/>
      <c r="G104" s="1100"/>
      <c r="H104" s="1100"/>
      <c r="I104" s="1100"/>
      <c r="J104" s="1100"/>
      <c r="K104" s="1100"/>
      <c r="L104" s="1100"/>
      <c r="M104" s="1100"/>
      <c r="N104" s="1100"/>
      <c r="O104" s="1100"/>
      <c r="P104" s="1100"/>
      <c r="Q104" s="1100"/>
      <c r="R104" s="1100"/>
      <c r="S104" s="1100"/>
      <c r="T104" s="1100"/>
      <c r="U104" s="1101"/>
      <c r="V104" s="321"/>
    </row>
    <row r="105" spans="3:25" ht="13.9" customHeight="1" x14ac:dyDescent="0.15">
      <c r="C105" s="318"/>
      <c r="D105" s="1047"/>
      <c r="E105" s="1044"/>
      <c r="F105" s="1099"/>
      <c r="G105" s="1100"/>
      <c r="H105" s="1100"/>
      <c r="I105" s="1100"/>
      <c r="J105" s="1100"/>
      <c r="K105" s="1100"/>
      <c r="L105" s="1100"/>
      <c r="M105" s="1100"/>
      <c r="N105" s="1100"/>
      <c r="O105" s="1100"/>
      <c r="P105" s="1100"/>
      <c r="Q105" s="1100"/>
      <c r="R105" s="1100"/>
      <c r="S105" s="1100"/>
      <c r="T105" s="1100"/>
      <c r="U105" s="1101"/>
      <c r="V105" s="321"/>
    </row>
    <row r="106" spans="3:25" ht="13.9" customHeight="1" x14ac:dyDescent="0.15">
      <c r="C106" s="322"/>
      <c r="D106" s="1048"/>
      <c r="E106" s="1045"/>
      <c r="F106" s="1102"/>
      <c r="G106" s="1103"/>
      <c r="H106" s="1103"/>
      <c r="I106" s="1103"/>
      <c r="J106" s="1103"/>
      <c r="K106" s="1103"/>
      <c r="L106" s="1103"/>
      <c r="M106" s="1103"/>
      <c r="N106" s="1103"/>
      <c r="O106" s="1103"/>
      <c r="P106" s="1103"/>
      <c r="Q106" s="1103"/>
      <c r="R106" s="1103"/>
      <c r="S106" s="1103"/>
      <c r="T106" s="1103"/>
      <c r="U106" s="1104"/>
      <c r="V106" s="321"/>
    </row>
    <row r="107" spans="3:25" ht="13.9" customHeight="1" x14ac:dyDescent="0.15">
      <c r="C107" s="1060" t="s">
        <v>417</v>
      </c>
      <c r="D107" s="1060"/>
      <c r="E107" s="1060"/>
      <c r="F107" s="1060"/>
      <c r="G107" s="1060"/>
      <c r="H107" s="1060"/>
      <c r="I107" s="1060"/>
      <c r="J107" s="1060"/>
      <c r="K107" s="1060"/>
      <c r="L107" s="1060"/>
      <c r="M107" s="1060"/>
      <c r="N107" s="1060"/>
      <c r="O107" s="1060"/>
      <c r="P107" s="1060"/>
      <c r="Q107" s="1060"/>
      <c r="R107" s="1060"/>
      <c r="S107" s="1060"/>
      <c r="T107" s="1060"/>
      <c r="U107" s="1060"/>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46" t="s">
        <v>17</v>
      </c>
      <c r="E109" s="1096"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47"/>
      <c r="E110" s="1097"/>
      <c r="F110" s="798" t="s">
        <v>259</v>
      </c>
      <c r="G110" s="799"/>
      <c r="H110" s="799"/>
      <c r="I110" s="799"/>
      <c r="J110" s="799"/>
      <c r="K110" s="1075" t="str">
        <f>+表紙!K134</f>
        <v>0</v>
      </c>
      <c r="L110" s="1075"/>
      <c r="M110" s="1075"/>
      <c r="N110" s="1075"/>
      <c r="O110" s="1075"/>
      <c r="P110" s="463" t="s">
        <v>13</v>
      </c>
      <c r="Q110" s="1094" t="s">
        <v>359</v>
      </c>
      <c r="R110" s="1094"/>
      <c r="S110" s="1094"/>
      <c r="T110" s="1094"/>
      <c r="U110" s="1095"/>
      <c r="V110" s="467"/>
      <c r="W110" s="467"/>
      <c r="X110" s="321"/>
      <c r="Y110" s="341"/>
    </row>
    <row r="111" spans="3:25" ht="13.9" customHeight="1" x14ac:dyDescent="0.15">
      <c r="C111" s="325"/>
      <c r="D111" s="1047"/>
      <c r="E111" s="1097"/>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x14ac:dyDescent="0.15">
      <c r="C112" s="325"/>
      <c r="D112" s="1047"/>
      <c r="E112" s="1097"/>
      <c r="F112" s="1052" t="str">
        <f>IF(COUNTA(表紙!F136)=1,+表紙!F136,"")</f>
        <v/>
      </c>
      <c r="G112" s="1053"/>
      <c r="H112" s="1053"/>
      <c r="I112" s="1053"/>
      <c r="J112" s="1053"/>
      <c r="K112" s="1053"/>
      <c r="L112" s="1053"/>
      <c r="M112" s="1053"/>
      <c r="N112" s="1053"/>
      <c r="O112" s="1053"/>
      <c r="P112" s="1053"/>
      <c r="Q112" s="1053"/>
      <c r="R112" s="1053"/>
      <c r="S112" s="1053"/>
      <c r="T112" s="1053"/>
      <c r="U112" s="1054"/>
      <c r="V112" s="308"/>
      <c r="W112" s="341"/>
      <c r="X112" s="341"/>
      <c r="Y112" s="341"/>
    </row>
    <row r="113" spans="3:25" ht="13.9" customHeight="1" x14ac:dyDescent="0.15">
      <c r="C113" s="325"/>
      <c r="D113" s="1047"/>
      <c r="E113" s="1097"/>
      <c r="F113" s="1052"/>
      <c r="G113" s="1053"/>
      <c r="H113" s="1053"/>
      <c r="I113" s="1053"/>
      <c r="J113" s="1053"/>
      <c r="K113" s="1053"/>
      <c r="L113" s="1053"/>
      <c r="M113" s="1053"/>
      <c r="N113" s="1053"/>
      <c r="O113" s="1053"/>
      <c r="P113" s="1053"/>
      <c r="Q113" s="1053"/>
      <c r="R113" s="1053"/>
      <c r="S113" s="1053"/>
      <c r="T113" s="1053"/>
      <c r="U113" s="1054"/>
      <c r="V113" s="308"/>
      <c r="W113" s="341"/>
      <c r="X113" s="341"/>
      <c r="Y113" s="341"/>
    </row>
    <row r="114" spans="3:25" ht="13.9" customHeight="1" x14ac:dyDescent="0.15">
      <c r="C114" s="325"/>
      <c r="D114" s="1047"/>
      <c r="E114" s="1097"/>
      <c r="F114" s="1052"/>
      <c r="G114" s="1053"/>
      <c r="H114" s="1053"/>
      <c r="I114" s="1053"/>
      <c r="J114" s="1053"/>
      <c r="K114" s="1053"/>
      <c r="L114" s="1053"/>
      <c r="M114" s="1053"/>
      <c r="N114" s="1053"/>
      <c r="O114" s="1053"/>
      <c r="P114" s="1053"/>
      <c r="Q114" s="1053"/>
      <c r="R114" s="1053"/>
      <c r="S114" s="1053"/>
      <c r="T114" s="1053"/>
      <c r="U114" s="1054"/>
      <c r="V114" s="308"/>
      <c r="W114" s="341"/>
      <c r="X114" s="341"/>
      <c r="Y114" s="341"/>
    </row>
    <row r="115" spans="3:25" ht="13.9" customHeight="1" x14ac:dyDescent="0.15">
      <c r="C115" s="325"/>
      <c r="D115" s="1047"/>
      <c r="E115" s="1097"/>
      <c r="F115" s="1052"/>
      <c r="G115" s="1053"/>
      <c r="H115" s="1053"/>
      <c r="I115" s="1053"/>
      <c r="J115" s="1053"/>
      <c r="K115" s="1053"/>
      <c r="L115" s="1053"/>
      <c r="M115" s="1053"/>
      <c r="N115" s="1053"/>
      <c r="O115" s="1053"/>
      <c r="P115" s="1053"/>
      <c r="Q115" s="1053"/>
      <c r="R115" s="1053"/>
      <c r="S115" s="1053"/>
      <c r="T115" s="1053"/>
      <c r="U115" s="1054"/>
      <c r="V115" s="308"/>
      <c r="W115" s="341"/>
      <c r="X115" s="341"/>
      <c r="Y115" s="341"/>
    </row>
    <row r="116" spans="3:25" ht="13.9" customHeight="1" x14ac:dyDescent="0.15">
      <c r="C116" s="325"/>
      <c r="D116" s="1047"/>
      <c r="E116" s="1097"/>
      <c r="F116" s="1052"/>
      <c r="G116" s="1053"/>
      <c r="H116" s="1053"/>
      <c r="I116" s="1053"/>
      <c r="J116" s="1053"/>
      <c r="K116" s="1053"/>
      <c r="L116" s="1053"/>
      <c r="M116" s="1053"/>
      <c r="N116" s="1053"/>
      <c r="O116" s="1053"/>
      <c r="P116" s="1053"/>
      <c r="Q116" s="1053"/>
      <c r="R116" s="1053"/>
      <c r="S116" s="1053"/>
      <c r="T116" s="1053"/>
      <c r="U116" s="1054"/>
      <c r="V116" s="308"/>
      <c r="W116" s="341"/>
      <c r="X116" s="341"/>
      <c r="Y116" s="341"/>
    </row>
    <row r="117" spans="3:25" ht="13.9" customHeight="1" x14ac:dyDescent="0.15">
      <c r="C117" s="325"/>
      <c r="D117" s="1047"/>
      <c r="E117" s="1097"/>
      <c r="F117" s="1052"/>
      <c r="G117" s="1053"/>
      <c r="H117" s="1053"/>
      <c r="I117" s="1053"/>
      <c r="J117" s="1053"/>
      <c r="K117" s="1053"/>
      <c r="L117" s="1053"/>
      <c r="M117" s="1053"/>
      <c r="N117" s="1053"/>
      <c r="O117" s="1053"/>
      <c r="P117" s="1053"/>
      <c r="Q117" s="1053"/>
      <c r="R117" s="1053"/>
      <c r="S117" s="1053"/>
      <c r="T117" s="1053"/>
      <c r="U117" s="1054"/>
      <c r="V117" s="308"/>
      <c r="W117" s="341"/>
      <c r="X117" s="341"/>
      <c r="Y117" s="341"/>
    </row>
    <row r="118" spans="3:25" ht="13.9" customHeight="1" x14ac:dyDescent="0.15">
      <c r="C118" s="325"/>
      <c r="D118" s="1047"/>
      <c r="E118" s="1097"/>
      <c r="F118" s="1052"/>
      <c r="G118" s="1053"/>
      <c r="H118" s="1053"/>
      <c r="I118" s="1053"/>
      <c r="J118" s="1053"/>
      <c r="K118" s="1053"/>
      <c r="L118" s="1053"/>
      <c r="M118" s="1053"/>
      <c r="N118" s="1053"/>
      <c r="O118" s="1053"/>
      <c r="P118" s="1053"/>
      <c r="Q118" s="1053"/>
      <c r="R118" s="1053"/>
      <c r="S118" s="1053"/>
      <c r="T118" s="1053"/>
      <c r="U118" s="1054"/>
      <c r="V118" s="308"/>
      <c r="W118" s="341"/>
      <c r="X118" s="341"/>
      <c r="Y118" s="341"/>
    </row>
    <row r="119" spans="3:25" ht="13.9" customHeight="1" x14ac:dyDescent="0.15">
      <c r="C119" s="325"/>
      <c r="D119" s="1048"/>
      <c r="E119" s="1098"/>
      <c r="F119" s="1055"/>
      <c r="G119" s="1056"/>
      <c r="H119" s="1056"/>
      <c r="I119" s="1056"/>
      <c r="J119" s="1056"/>
      <c r="K119" s="1056"/>
      <c r="L119" s="1056"/>
      <c r="M119" s="1056"/>
      <c r="N119" s="1056"/>
      <c r="O119" s="1056"/>
      <c r="P119" s="1056"/>
      <c r="Q119" s="1056"/>
      <c r="R119" s="1056"/>
      <c r="S119" s="1056"/>
      <c r="T119" s="1056"/>
      <c r="U119" s="1057"/>
      <c r="V119" s="308"/>
      <c r="W119" s="341"/>
      <c r="X119" s="341"/>
      <c r="Y119" s="341"/>
    </row>
    <row r="120" spans="3:25" ht="15" customHeight="1" x14ac:dyDescent="0.15">
      <c r="C120" s="325"/>
      <c r="D120" s="1046" t="s">
        <v>19</v>
      </c>
      <c r="E120" s="1043"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47"/>
      <c r="E121" s="1044"/>
      <c r="F121" s="798" t="s">
        <v>260</v>
      </c>
      <c r="G121" s="799"/>
      <c r="H121" s="799"/>
      <c r="I121" s="799"/>
      <c r="J121" s="799"/>
      <c r="K121" s="1075">
        <f>+表紙!K145</f>
        <v>0</v>
      </c>
      <c r="L121" s="1075"/>
      <c r="M121" s="1075"/>
      <c r="N121" s="1075"/>
      <c r="O121" s="1075"/>
      <c r="P121" s="300" t="s">
        <v>13</v>
      </c>
      <c r="Q121" s="1094" t="s">
        <v>292</v>
      </c>
      <c r="R121" s="1094"/>
      <c r="S121" s="1094"/>
      <c r="T121" s="1094"/>
      <c r="U121" s="1095"/>
      <c r="V121" s="467"/>
      <c r="W121" s="467"/>
      <c r="X121" s="321"/>
      <c r="Y121" s="341"/>
    </row>
    <row r="122" spans="3:25" ht="13.9" customHeight="1" x14ac:dyDescent="0.15">
      <c r="C122" s="325"/>
      <c r="D122" s="1047"/>
      <c r="E122" s="1044"/>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x14ac:dyDescent="0.15">
      <c r="C123" s="325"/>
      <c r="D123" s="1047"/>
      <c r="E123" s="1044"/>
      <c r="F123" s="1052" t="str">
        <f>IF(COUNTA(表紙!F147)=1,+表紙!F147,"")</f>
        <v/>
      </c>
      <c r="G123" s="1053"/>
      <c r="H123" s="1053"/>
      <c r="I123" s="1053"/>
      <c r="J123" s="1053"/>
      <c r="K123" s="1053"/>
      <c r="L123" s="1053"/>
      <c r="M123" s="1053"/>
      <c r="N123" s="1053"/>
      <c r="O123" s="1053"/>
      <c r="P123" s="1053"/>
      <c r="Q123" s="1053"/>
      <c r="R123" s="1053"/>
      <c r="S123" s="1053"/>
      <c r="T123" s="1053"/>
      <c r="U123" s="1054"/>
      <c r="V123" s="308"/>
      <c r="W123" s="341"/>
      <c r="X123" s="341"/>
      <c r="Y123" s="341"/>
    </row>
    <row r="124" spans="3:25" ht="13.9" customHeight="1" x14ac:dyDescent="0.15">
      <c r="C124" s="325"/>
      <c r="D124" s="1047"/>
      <c r="E124" s="1044"/>
      <c r="F124" s="1052"/>
      <c r="G124" s="1053"/>
      <c r="H124" s="1053"/>
      <c r="I124" s="1053"/>
      <c r="J124" s="1053"/>
      <c r="K124" s="1053"/>
      <c r="L124" s="1053"/>
      <c r="M124" s="1053"/>
      <c r="N124" s="1053"/>
      <c r="O124" s="1053"/>
      <c r="P124" s="1053"/>
      <c r="Q124" s="1053"/>
      <c r="R124" s="1053"/>
      <c r="S124" s="1053"/>
      <c r="T124" s="1053"/>
      <c r="U124" s="1054"/>
      <c r="V124" s="308"/>
      <c r="W124" s="341"/>
      <c r="X124" s="341"/>
      <c r="Y124" s="341"/>
    </row>
    <row r="125" spans="3:25" ht="13.9" customHeight="1" x14ac:dyDescent="0.15">
      <c r="C125" s="325"/>
      <c r="D125" s="1047"/>
      <c r="E125" s="1044"/>
      <c r="F125" s="1052"/>
      <c r="G125" s="1053"/>
      <c r="H125" s="1053"/>
      <c r="I125" s="1053"/>
      <c r="J125" s="1053"/>
      <c r="K125" s="1053"/>
      <c r="L125" s="1053"/>
      <c r="M125" s="1053"/>
      <c r="N125" s="1053"/>
      <c r="O125" s="1053"/>
      <c r="P125" s="1053"/>
      <c r="Q125" s="1053"/>
      <c r="R125" s="1053"/>
      <c r="S125" s="1053"/>
      <c r="T125" s="1053"/>
      <c r="U125" s="1054"/>
      <c r="V125" s="308"/>
      <c r="W125" s="341"/>
      <c r="X125" s="341"/>
      <c r="Y125" s="341"/>
    </row>
    <row r="126" spans="3:25" ht="13.9" customHeight="1" x14ac:dyDescent="0.15">
      <c r="C126" s="325"/>
      <c r="D126" s="1047"/>
      <c r="E126" s="1044"/>
      <c r="F126" s="1052"/>
      <c r="G126" s="1053"/>
      <c r="H126" s="1053"/>
      <c r="I126" s="1053"/>
      <c r="J126" s="1053"/>
      <c r="K126" s="1053"/>
      <c r="L126" s="1053"/>
      <c r="M126" s="1053"/>
      <c r="N126" s="1053"/>
      <c r="O126" s="1053"/>
      <c r="P126" s="1053"/>
      <c r="Q126" s="1053"/>
      <c r="R126" s="1053"/>
      <c r="S126" s="1053"/>
      <c r="T126" s="1053"/>
      <c r="U126" s="1054"/>
      <c r="V126" s="308"/>
      <c r="W126" s="341"/>
      <c r="X126" s="341"/>
      <c r="Y126" s="341"/>
    </row>
    <row r="127" spans="3:25" ht="13.9" customHeight="1" x14ac:dyDescent="0.15">
      <c r="C127" s="325"/>
      <c r="D127" s="1047"/>
      <c r="E127" s="1044"/>
      <c r="F127" s="1052"/>
      <c r="G127" s="1053"/>
      <c r="H127" s="1053"/>
      <c r="I127" s="1053"/>
      <c r="J127" s="1053"/>
      <c r="K127" s="1053"/>
      <c r="L127" s="1053"/>
      <c r="M127" s="1053"/>
      <c r="N127" s="1053"/>
      <c r="O127" s="1053"/>
      <c r="P127" s="1053"/>
      <c r="Q127" s="1053"/>
      <c r="R127" s="1053"/>
      <c r="S127" s="1053"/>
      <c r="T127" s="1053"/>
      <c r="U127" s="1054"/>
      <c r="V127" s="308"/>
      <c r="W127" s="341"/>
      <c r="X127" s="341"/>
      <c r="Y127" s="341"/>
    </row>
    <row r="128" spans="3:25" ht="13.9" customHeight="1" x14ac:dyDescent="0.15">
      <c r="C128" s="325"/>
      <c r="D128" s="1047"/>
      <c r="E128" s="1044"/>
      <c r="F128" s="1052"/>
      <c r="G128" s="1053"/>
      <c r="H128" s="1053"/>
      <c r="I128" s="1053"/>
      <c r="J128" s="1053"/>
      <c r="K128" s="1053"/>
      <c r="L128" s="1053"/>
      <c r="M128" s="1053"/>
      <c r="N128" s="1053"/>
      <c r="O128" s="1053"/>
      <c r="P128" s="1053"/>
      <c r="Q128" s="1053"/>
      <c r="R128" s="1053"/>
      <c r="S128" s="1053"/>
      <c r="T128" s="1053"/>
      <c r="U128" s="1054"/>
      <c r="V128" s="308"/>
      <c r="W128" s="341"/>
      <c r="X128" s="341"/>
      <c r="Y128" s="341"/>
    </row>
    <row r="129" spans="3:25" ht="13.9" customHeight="1" x14ac:dyDescent="0.15">
      <c r="C129" s="325"/>
      <c r="D129" s="1047"/>
      <c r="E129" s="1044"/>
      <c r="F129" s="1052"/>
      <c r="G129" s="1053"/>
      <c r="H129" s="1053"/>
      <c r="I129" s="1053"/>
      <c r="J129" s="1053"/>
      <c r="K129" s="1053"/>
      <c r="L129" s="1053"/>
      <c r="M129" s="1053"/>
      <c r="N129" s="1053"/>
      <c r="O129" s="1053"/>
      <c r="P129" s="1053"/>
      <c r="Q129" s="1053"/>
      <c r="R129" s="1053"/>
      <c r="S129" s="1053"/>
      <c r="T129" s="1053"/>
      <c r="U129" s="1054"/>
      <c r="V129" s="308"/>
      <c r="W129" s="341"/>
      <c r="X129" s="341"/>
      <c r="Y129" s="341"/>
    </row>
    <row r="130" spans="3:25" ht="13.9" customHeight="1" x14ac:dyDescent="0.15">
      <c r="C130" s="326"/>
      <c r="D130" s="1048"/>
      <c r="E130" s="1045"/>
      <c r="F130" s="1055"/>
      <c r="G130" s="1056"/>
      <c r="H130" s="1056"/>
      <c r="I130" s="1056"/>
      <c r="J130" s="1056"/>
      <c r="K130" s="1056"/>
      <c r="L130" s="1056"/>
      <c r="M130" s="1056"/>
      <c r="N130" s="1056"/>
      <c r="O130" s="1056"/>
      <c r="P130" s="1056"/>
      <c r="Q130" s="1056"/>
      <c r="R130" s="1056"/>
      <c r="S130" s="1056"/>
      <c r="T130" s="1056"/>
      <c r="U130" s="1057"/>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46" t="s">
        <v>17</v>
      </c>
      <c r="E132" s="1043"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x14ac:dyDescent="0.15">
      <c r="C133" s="325"/>
      <c r="D133" s="1047"/>
      <c r="E133" s="1044"/>
      <c r="F133" s="798" t="s">
        <v>257</v>
      </c>
      <c r="G133" s="799"/>
      <c r="H133" s="799"/>
      <c r="I133" s="799"/>
      <c r="J133" s="799"/>
      <c r="K133" s="1075" t="str">
        <f>+表紙!K157</f>
        <v>0</v>
      </c>
      <c r="L133" s="1075"/>
      <c r="M133" s="1075"/>
      <c r="N133" s="1075"/>
      <c r="O133" s="1075"/>
      <c r="P133" s="463" t="s">
        <v>13</v>
      </c>
      <c r="Q133" s="1094" t="s">
        <v>256</v>
      </c>
      <c r="R133" s="1094"/>
      <c r="S133" s="1094"/>
      <c r="T133" s="1094"/>
      <c r="U133" s="1095"/>
      <c r="V133" s="467"/>
      <c r="W133" s="467"/>
      <c r="X133" s="321"/>
      <c r="Y133" s="341"/>
    </row>
    <row r="134" spans="3:25" ht="37.9" customHeight="1" x14ac:dyDescent="0.15">
      <c r="C134" s="325"/>
      <c r="D134" s="1047"/>
      <c r="E134" s="1044"/>
      <c r="F134" s="798" t="s">
        <v>258</v>
      </c>
      <c r="G134" s="799"/>
      <c r="H134" s="799"/>
      <c r="I134" s="799"/>
      <c r="J134" s="799"/>
      <c r="K134" s="1075" t="str">
        <f>+表紙!K158</f>
        <v>0</v>
      </c>
      <c r="L134" s="1075"/>
      <c r="M134" s="1075"/>
      <c r="N134" s="1075"/>
      <c r="O134" s="1075"/>
      <c r="P134" s="463" t="s">
        <v>13</v>
      </c>
      <c r="Q134" s="1094" t="s">
        <v>255</v>
      </c>
      <c r="R134" s="1094"/>
      <c r="S134" s="1094"/>
      <c r="T134" s="1094"/>
      <c r="U134" s="1095"/>
      <c r="V134" s="467"/>
      <c r="W134" s="467"/>
      <c r="X134" s="321"/>
      <c r="Y134" s="341"/>
    </row>
    <row r="135" spans="3:25" ht="13.9" customHeight="1" x14ac:dyDescent="0.15">
      <c r="C135" s="325"/>
      <c r="D135" s="1047"/>
      <c r="E135" s="1044"/>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x14ac:dyDescent="0.15">
      <c r="C136" s="325"/>
      <c r="D136" s="1047"/>
      <c r="E136" s="1044"/>
      <c r="F136" s="1052" t="str">
        <f>IF(COUNTA(表紙!F160)=1,+表紙!F160,"")</f>
        <v/>
      </c>
      <c r="G136" s="1053"/>
      <c r="H136" s="1053"/>
      <c r="I136" s="1053"/>
      <c r="J136" s="1053"/>
      <c r="K136" s="1053"/>
      <c r="L136" s="1053"/>
      <c r="M136" s="1053"/>
      <c r="N136" s="1053"/>
      <c r="O136" s="1053"/>
      <c r="P136" s="1053"/>
      <c r="Q136" s="1053"/>
      <c r="R136" s="1053"/>
      <c r="S136" s="1053"/>
      <c r="T136" s="1053"/>
      <c r="U136" s="1054"/>
      <c r="V136" s="308"/>
      <c r="W136" s="341"/>
      <c r="X136" s="341"/>
      <c r="Y136" s="341"/>
    </row>
    <row r="137" spans="3:25" ht="13.9" customHeight="1" x14ac:dyDescent="0.15">
      <c r="C137" s="325"/>
      <c r="D137" s="1047"/>
      <c r="E137" s="1044"/>
      <c r="F137" s="1052"/>
      <c r="G137" s="1053"/>
      <c r="H137" s="1053"/>
      <c r="I137" s="1053"/>
      <c r="J137" s="1053"/>
      <c r="K137" s="1053"/>
      <c r="L137" s="1053"/>
      <c r="M137" s="1053"/>
      <c r="N137" s="1053"/>
      <c r="O137" s="1053"/>
      <c r="P137" s="1053"/>
      <c r="Q137" s="1053"/>
      <c r="R137" s="1053"/>
      <c r="S137" s="1053"/>
      <c r="T137" s="1053"/>
      <c r="U137" s="1054"/>
      <c r="V137" s="308"/>
      <c r="W137" s="341"/>
      <c r="X137" s="341"/>
      <c r="Y137" s="341"/>
    </row>
    <row r="138" spans="3:25" ht="13.9" customHeight="1" x14ac:dyDescent="0.15">
      <c r="C138" s="325"/>
      <c r="D138" s="1047"/>
      <c r="E138" s="1044"/>
      <c r="F138" s="1052"/>
      <c r="G138" s="1053"/>
      <c r="H138" s="1053"/>
      <c r="I138" s="1053"/>
      <c r="J138" s="1053"/>
      <c r="K138" s="1053"/>
      <c r="L138" s="1053"/>
      <c r="M138" s="1053"/>
      <c r="N138" s="1053"/>
      <c r="O138" s="1053"/>
      <c r="P138" s="1053"/>
      <c r="Q138" s="1053"/>
      <c r="R138" s="1053"/>
      <c r="S138" s="1053"/>
      <c r="T138" s="1053"/>
      <c r="U138" s="1054"/>
      <c r="V138" s="308"/>
      <c r="W138" s="341"/>
      <c r="X138" s="341"/>
      <c r="Y138" s="341"/>
    </row>
    <row r="139" spans="3:25" ht="13.9" customHeight="1" x14ac:dyDescent="0.15">
      <c r="C139" s="325"/>
      <c r="D139" s="1047"/>
      <c r="E139" s="1044"/>
      <c r="F139" s="1052"/>
      <c r="G139" s="1053"/>
      <c r="H139" s="1053"/>
      <c r="I139" s="1053"/>
      <c r="J139" s="1053"/>
      <c r="K139" s="1053"/>
      <c r="L139" s="1053"/>
      <c r="M139" s="1053"/>
      <c r="N139" s="1053"/>
      <c r="O139" s="1053"/>
      <c r="P139" s="1053"/>
      <c r="Q139" s="1053"/>
      <c r="R139" s="1053"/>
      <c r="S139" s="1053"/>
      <c r="T139" s="1053"/>
      <c r="U139" s="1054"/>
      <c r="V139" s="308"/>
      <c r="W139" s="341"/>
      <c r="X139" s="341"/>
      <c r="Y139" s="341"/>
    </row>
    <row r="140" spans="3:25" ht="13.9" customHeight="1" x14ac:dyDescent="0.15">
      <c r="C140" s="325"/>
      <c r="D140" s="1047"/>
      <c r="E140" s="1044"/>
      <c r="F140" s="1052"/>
      <c r="G140" s="1053"/>
      <c r="H140" s="1053"/>
      <c r="I140" s="1053"/>
      <c r="J140" s="1053"/>
      <c r="K140" s="1053"/>
      <c r="L140" s="1053"/>
      <c r="M140" s="1053"/>
      <c r="N140" s="1053"/>
      <c r="O140" s="1053"/>
      <c r="P140" s="1053"/>
      <c r="Q140" s="1053"/>
      <c r="R140" s="1053"/>
      <c r="S140" s="1053"/>
      <c r="T140" s="1053"/>
      <c r="U140" s="1054"/>
      <c r="V140" s="308"/>
      <c r="W140" s="341"/>
      <c r="X140" s="341"/>
      <c r="Y140" s="341"/>
    </row>
    <row r="141" spans="3:25" ht="13.9" customHeight="1" x14ac:dyDescent="0.15">
      <c r="C141" s="325"/>
      <c r="D141" s="1047"/>
      <c r="E141" s="1044"/>
      <c r="F141" s="1052"/>
      <c r="G141" s="1053"/>
      <c r="H141" s="1053"/>
      <c r="I141" s="1053"/>
      <c r="J141" s="1053"/>
      <c r="K141" s="1053"/>
      <c r="L141" s="1053"/>
      <c r="M141" s="1053"/>
      <c r="N141" s="1053"/>
      <c r="O141" s="1053"/>
      <c r="P141" s="1053"/>
      <c r="Q141" s="1053"/>
      <c r="R141" s="1053"/>
      <c r="S141" s="1053"/>
      <c r="T141" s="1053"/>
      <c r="U141" s="1054"/>
      <c r="V141" s="308"/>
      <c r="W141" s="341"/>
      <c r="X141" s="341"/>
      <c r="Y141" s="341"/>
    </row>
    <row r="142" spans="3:25" ht="13.9" customHeight="1" x14ac:dyDescent="0.15">
      <c r="C142" s="325"/>
      <c r="D142" s="1047"/>
      <c r="E142" s="1044"/>
      <c r="F142" s="1052"/>
      <c r="G142" s="1053"/>
      <c r="H142" s="1053"/>
      <c r="I142" s="1053"/>
      <c r="J142" s="1053"/>
      <c r="K142" s="1053"/>
      <c r="L142" s="1053"/>
      <c r="M142" s="1053"/>
      <c r="N142" s="1053"/>
      <c r="O142" s="1053"/>
      <c r="P142" s="1053"/>
      <c r="Q142" s="1053"/>
      <c r="R142" s="1053"/>
      <c r="S142" s="1053"/>
      <c r="T142" s="1053"/>
      <c r="U142" s="1054"/>
      <c r="V142" s="308"/>
      <c r="W142" s="341"/>
      <c r="X142" s="341"/>
      <c r="Y142" s="341"/>
    </row>
    <row r="143" spans="3:25" ht="13.9" customHeight="1" x14ac:dyDescent="0.15">
      <c r="C143" s="325"/>
      <c r="D143" s="1048"/>
      <c r="E143" s="1045"/>
      <c r="F143" s="1055"/>
      <c r="G143" s="1056"/>
      <c r="H143" s="1056"/>
      <c r="I143" s="1056"/>
      <c r="J143" s="1056"/>
      <c r="K143" s="1056"/>
      <c r="L143" s="1056"/>
      <c r="M143" s="1056"/>
      <c r="N143" s="1056"/>
      <c r="O143" s="1056"/>
      <c r="P143" s="1056"/>
      <c r="Q143" s="1056"/>
      <c r="R143" s="1056"/>
      <c r="S143" s="1056"/>
      <c r="T143" s="1056"/>
      <c r="U143" s="1057"/>
      <c r="V143" s="308"/>
      <c r="W143" s="341"/>
      <c r="X143" s="341"/>
      <c r="Y143" s="341"/>
    </row>
    <row r="144" spans="3:25" ht="13.9" customHeight="1" x14ac:dyDescent="0.15">
      <c r="C144" s="325"/>
      <c r="D144" s="1046" t="s">
        <v>19</v>
      </c>
      <c r="E144" s="1043"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x14ac:dyDescent="0.15">
      <c r="C145" s="325"/>
      <c r="D145" s="1047"/>
      <c r="E145" s="1044"/>
      <c r="F145" s="798" t="s">
        <v>261</v>
      </c>
      <c r="G145" s="799"/>
      <c r="H145" s="799"/>
      <c r="I145" s="799"/>
      <c r="J145" s="799"/>
      <c r="K145" s="1075">
        <f>+表紙!K169</f>
        <v>0</v>
      </c>
      <c r="L145" s="1075"/>
      <c r="M145" s="1075"/>
      <c r="N145" s="1075"/>
      <c r="O145" s="1075"/>
      <c r="P145" s="463" t="s">
        <v>13</v>
      </c>
      <c r="Q145" s="1094" t="s">
        <v>361</v>
      </c>
      <c r="R145" s="1094"/>
      <c r="S145" s="1094"/>
      <c r="T145" s="1094"/>
      <c r="U145" s="1095"/>
      <c r="V145" s="467"/>
      <c r="W145" s="467"/>
      <c r="X145" s="321"/>
      <c r="Y145" s="341"/>
    </row>
    <row r="146" spans="3:25" ht="37.9" customHeight="1" x14ac:dyDescent="0.15">
      <c r="C146" s="325"/>
      <c r="D146" s="1047"/>
      <c r="E146" s="1044"/>
      <c r="F146" s="798" t="s">
        <v>262</v>
      </c>
      <c r="G146" s="799"/>
      <c r="H146" s="799"/>
      <c r="I146" s="799"/>
      <c r="J146" s="799"/>
      <c r="K146" s="1075">
        <f>+表紙!K170</f>
        <v>0</v>
      </c>
      <c r="L146" s="1075"/>
      <c r="M146" s="1075"/>
      <c r="N146" s="1075"/>
      <c r="O146" s="1075"/>
      <c r="P146" s="463" t="s">
        <v>13</v>
      </c>
      <c r="Q146" s="1094" t="s">
        <v>362</v>
      </c>
      <c r="R146" s="1094"/>
      <c r="S146" s="1094"/>
      <c r="T146" s="1094"/>
      <c r="U146" s="1095"/>
      <c r="V146" s="467"/>
      <c r="W146" s="467"/>
      <c r="X146" s="321"/>
      <c r="Y146" s="341"/>
    </row>
    <row r="147" spans="3:25" ht="15" customHeight="1" x14ac:dyDescent="0.15">
      <c r="C147" s="325"/>
      <c r="D147" s="1047"/>
      <c r="E147" s="1044"/>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x14ac:dyDescent="0.15">
      <c r="C148" s="325"/>
      <c r="D148" s="1047"/>
      <c r="E148" s="1044"/>
      <c r="F148" s="1052" t="str">
        <f>IF(COUNTA(表紙!F172)=1,+表紙!F172,"")</f>
        <v/>
      </c>
      <c r="G148" s="1053"/>
      <c r="H148" s="1053"/>
      <c r="I148" s="1053"/>
      <c r="J148" s="1053"/>
      <c r="K148" s="1053"/>
      <c r="L148" s="1053"/>
      <c r="M148" s="1053"/>
      <c r="N148" s="1053"/>
      <c r="O148" s="1053"/>
      <c r="P148" s="1053"/>
      <c r="Q148" s="1053"/>
      <c r="R148" s="1053"/>
      <c r="S148" s="1053"/>
      <c r="T148" s="1053"/>
      <c r="U148" s="1054"/>
      <c r="V148" s="308"/>
      <c r="W148" s="341"/>
      <c r="X148" s="341"/>
      <c r="Y148" s="341"/>
    </row>
    <row r="149" spans="3:25" ht="13.9" customHeight="1" x14ac:dyDescent="0.15">
      <c r="C149" s="325"/>
      <c r="D149" s="1047"/>
      <c r="E149" s="1044"/>
      <c r="F149" s="1052"/>
      <c r="G149" s="1053"/>
      <c r="H149" s="1053"/>
      <c r="I149" s="1053"/>
      <c r="J149" s="1053"/>
      <c r="K149" s="1053"/>
      <c r="L149" s="1053"/>
      <c r="M149" s="1053"/>
      <c r="N149" s="1053"/>
      <c r="O149" s="1053"/>
      <c r="P149" s="1053"/>
      <c r="Q149" s="1053"/>
      <c r="R149" s="1053"/>
      <c r="S149" s="1053"/>
      <c r="T149" s="1053"/>
      <c r="U149" s="1054"/>
      <c r="V149" s="308"/>
      <c r="W149" s="341"/>
      <c r="X149" s="341"/>
      <c r="Y149" s="341"/>
    </row>
    <row r="150" spans="3:25" ht="13.9" customHeight="1" x14ac:dyDescent="0.15">
      <c r="C150" s="325"/>
      <c r="D150" s="1047"/>
      <c r="E150" s="1044"/>
      <c r="F150" s="1052"/>
      <c r="G150" s="1053"/>
      <c r="H150" s="1053"/>
      <c r="I150" s="1053"/>
      <c r="J150" s="1053"/>
      <c r="K150" s="1053"/>
      <c r="L150" s="1053"/>
      <c r="M150" s="1053"/>
      <c r="N150" s="1053"/>
      <c r="O150" s="1053"/>
      <c r="P150" s="1053"/>
      <c r="Q150" s="1053"/>
      <c r="R150" s="1053"/>
      <c r="S150" s="1053"/>
      <c r="T150" s="1053"/>
      <c r="U150" s="1054"/>
      <c r="V150" s="308"/>
      <c r="W150" s="341"/>
      <c r="X150" s="341"/>
      <c r="Y150" s="341"/>
    </row>
    <row r="151" spans="3:25" ht="13.9" customHeight="1" x14ac:dyDescent="0.15">
      <c r="C151" s="325"/>
      <c r="D151" s="1047"/>
      <c r="E151" s="1044"/>
      <c r="F151" s="1052"/>
      <c r="G151" s="1053"/>
      <c r="H151" s="1053"/>
      <c r="I151" s="1053"/>
      <c r="J151" s="1053"/>
      <c r="K151" s="1053"/>
      <c r="L151" s="1053"/>
      <c r="M151" s="1053"/>
      <c r="N151" s="1053"/>
      <c r="O151" s="1053"/>
      <c r="P151" s="1053"/>
      <c r="Q151" s="1053"/>
      <c r="R151" s="1053"/>
      <c r="S151" s="1053"/>
      <c r="T151" s="1053"/>
      <c r="U151" s="1054"/>
      <c r="V151" s="308"/>
      <c r="W151" s="341"/>
      <c r="X151" s="341"/>
      <c r="Y151" s="341"/>
    </row>
    <row r="152" spans="3:25" ht="13.9" customHeight="1" x14ac:dyDescent="0.15">
      <c r="C152" s="325"/>
      <c r="D152" s="1047"/>
      <c r="E152" s="1044"/>
      <c r="F152" s="1052"/>
      <c r="G152" s="1053"/>
      <c r="H152" s="1053"/>
      <c r="I152" s="1053"/>
      <c r="J152" s="1053"/>
      <c r="K152" s="1053"/>
      <c r="L152" s="1053"/>
      <c r="M152" s="1053"/>
      <c r="N152" s="1053"/>
      <c r="O152" s="1053"/>
      <c r="P152" s="1053"/>
      <c r="Q152" s="1053"/>
      <c r="R152" s="1053"/>
      <c r="S152" s="1053"/>
      <c r="T152" s="1053"/>
      <c r="U152" s="1054"/>
      <c r="V152" s="308"/>
      <c r="W152" s="341"/>
      <c r="X152" s="341"/>
      <c r="Y152" s="341"/>
    </row>
    <row r="153" spans="3:25" ht="13.9" customHeight="1" x14ac:dyDescent="0.15">
      <c r="C153" s="325"/>
      <c r="D153" s="1047"/>
      <c r="E153" s="1044"/>
      <c r="F153" s="1052"/>
      <c r="G153" s="1053"/>
      <c r="H153" s="1053"/>
      <c r="I153" s="1053"/>
      <c r="J153" s="1053"/>
      <c r="K153" s="1053"/>
      <c r="L153" s="1053"/>
      <c r="M153" s="1053"/>
      <c r="N153" s="1053"/>
      <c r="O153" s="1053"/>
      <c r="P153" s="1053"/>
      <c r="Q153" s="1053"/>
      <c r="R153" s="1053"/>
      <c r="S153" s="1053"/>
      <c r="T153" s="1053"/>
      <c r="U153" s="1054"/>
      <c r="V153" s="308"/>
      <c r="W153" s="341"/>
      <c r="X153" s="341"/>
      <c r="Y153" s="341"/>
    </row>
    <row r="154" spans="3:25" ht="13.9" customHeight="1" x14ac:dyDescent="0.15">
      <c r="C154" s="325"/>
      <c r="D154" s="1047"/>
      <c r="E154" s="1044"/>
      <c r="F154" s="1052"/>
      <c r="G154" s="1053"/>
      <c r="H154" s="1053"/>
      <c r="I154" s="1053"/>
      <c r="J154" s="1053"/>
      <c r="K154" s="1053"/>
      <c r="L154" s="1053"/>
      <c r="M154" s="1053"/>
      <c r="N154" s="1053"/>
      <c r="O154" s="1053"/>
      <c r="P154" s="1053"/>
      <c r="Q154" s="1053"/>
      <c r="R154" s="1053"/>
      <c r="S154" s="1053"/>
      <c r="T154" s="1053"/>
      <c r="U154" s="1054"/>
      <c r="V154" s="308"/>
      <c r="W154" s="341"/>
      <c r="X154" s="341"/>
      <c r="Y154" s="341"/>
    </row>
    <row r="155" spans="3:25" ht="13.9" customHeight="1" x14ac:dyDescent="0.15">
      <c r="C155" s="326"/>
      <c r="D155" s="1048"/>
      <c r="E155" s="1045"/>
      <c r="F155" s="1055"/>
      <c r="G155" s="1056"/>
      <c r="H155" s="1056"/>
      <c r="I155" s="1056"/>
      <c r="J155" s="1056"/>
      <c r="K155" s="1056"/>
      <c r="L155" s="1056"/>
      <c r="M155" s="1056"/>
      <c r="N155" s="1056"/>
      <c r="O155" s="1056"/>
      <c r="P155" s="1056"/>
      <c r="Q155" s="1056"/>
      <c r="R155" s="1056"/>
      <c r="S155" s="1056"/>
      <c r="T155" s="1056"/>
      <c r="U155" s="1057"/>
      <c r="V155" s="308"/>
      <c r="W155" s="341"/>
      <c r="X155" s="341"/>
      <c r="Y155" s="341"/>
    </row>
    <row r="156" spans="3:25" ht="18" customHeight="1" x14ac:dyDescent="0.15">
      <c r="C156" s="1114" t="s">
        <v>418</v>
      </c>
      <c r="D156" s="1114"/>
      <c r="E156" s="1114"/>
      <c r="F156" s="1114"/>
      <c r="G156" s="1114"/>
      <c r="H156" s="1114"/>
      <c r="I156" s="1114"/>
      <c r="J156" s="1114"/>
      <c r="K156" s="1114"/>
      <c r="L156" s="1114"/>
      <c r="M156" s="1114"/>
      <c r="N156" s="1114"/>
      <c r="O156" s="1114"/>
      <c r="P156" s="1114"/>
      <c r="Q156" s="1114"/>
      <c r="R156" s="1114"/>
      <c r="S156" s="1114"/>
      <c r="T156" s="1114"/>
      <c r="U156" s="1114"/>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46" t="s">
        <v>17</v>
      </c>
      <c r="E158" s="1096"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47"/>
      <c r="E159" s="1097"/>
      <c r="F159" s="798" t="s">
        <v>264</v>
      </c>
      <c r="G159" s="799"/>
      <c r="H159" s="799"/>
      <c r="I159" s="799"/>
      <c r="J159" s="799"/>
      <c r="K159" s="1075" t="str">
        <f>+表紙!K183</f>
        <v>0</v>
      </c>
      <c r="L159" s="1075"/>
      <c r="M159" s="1075"/>
      <c r="N159" s="1075"/>
      <c r="O159" s="1075"/>
      <c r="P159" s="463" t="s">
        <v>13</v>
      </c>
      <c r="Q159" s="1094" t="s">
        <v>363</v>
      </c>
      <c r="R159" s="1094"/>
      <c r="S159" s="1094"/>
      <c r="T159" s="1094"/>
      <c r="U159" s="1095"/>
      <c r="V159" s="467"/>
      <c r="W159" s="467"/>
      <c r="X159" s="321"/>
      <c r="Y159" s="341"/>
    </row>
    <row r="160" spans="3:25" ht="13.9" customHeight="1" x14ac:dyDescent="0.15">
      <c r="C160" s="325"/>
      <c r="D160" s="1047"/>
      <c r="E160" s="1097"/>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x14ac:dyDescent="0.15">
      <c r="C161" s="325"/>
      <c r="D161" s="1047"/>
      <c r="E161" s="1097"/>
      <c r="F161" s="1052" t="str">
        <f>IF(COUNTA(表紙!F185)=1,+表紙!F185,"")</f>
        <v/>
      </c>
      <c r="G161" s="1053"/>
      <c r="H161" s="1053"/>
      <c r="I161" s="1053"/>
      <c r="J161" s="1053"/>
      <c r="K161" s="1053"/>
      <c r="L161" s="1053"/>
      <c r="M161" s="1053"/>
      <c r="N161" s="1053"/>
      <c r="O161" s="1053"/>
      <c r="P161" s="1053"/>
      <c r="Q161" s="1053"/>
      <c r="R161" s="1053"/>
      <c r="S161" s="1053"/>
      <c r="T161" s="1053"/>
      <c r="U161" s="1054"/>
      <c r="V161" s="308"/>
      <c r="W161" s="341"/>
      <c r="X161" s="341"/>
      <c r="Y161" s="341"/>
    </row>
    <row r="162" spans="3:25" ht="13.9" customHeight="1" x14ac:dyDescent="0.15">
      <c r="C162" s="325"/>
      <c r="D162" s="1047"/>
      <c r="E162" s="1097"/>
      <c r="F162" s="1052"/>
      <c r="G162" s="1053"/>
      <c r="H162" s="1053"/>
      <c r="I162" s="1053"/>
      <c r="J162" s="1053"/>
      <c r="K162" s="1053"/>
      <c r="L162" s="1053"/>
      <c r="M162" s="1053"/>
      <c r="N162" s="1053"/>
      <c r="O162" s="1053"/>
      <c r="P162" s="1053"/>
      <c r="Q162" s="1053"/>
      <c r="R162" s="1053"/>
      <c r="S162" s="1053"/>
      <c r="T162" s="1053"/>
      <c r="U162" s="1054"/>
      <c r="V162" s="308"/>
      <c r="W162" s="341"/>
      <c r="X162" s="341"/>
      <c r="Y162" s="341"/>
    </row>
    <row r="163" spans="3:25" ht="13.9" customHeight="1" x14ac:dyDescent="0.15">
      <c r="C163" s="325"/>
      <c r="D163" s="1047"/>
      <c r="E163" s="1097"/>
      <c r="F163" s="1052"/>
      <c r="G163" s="1053"/>
      <c r="H163" s="1053"/>
      <c r="I163" s="1053"/>
      <c r="J163" s="1053"/>
      <c r="K163" s="1053"/>
      <c r="L163" s="1053"/>
      <c r="M163" s="1053"/>
      <c r="N163" s="1053"/>
      <c r="O163" s="1053"/>
      <c r="P163" s="1053"/>
      <c r="Q163" s="1053"/>
      <c r="R163" s="1053"/>
      <c r="S163" s="1053"/>
      <c r="T163" s="1053"/>
      <c r="U163" s="1054"/>
      <c r="V163" s="308"/>
      <c r="W163" s="341"/>
      <c r="X163" s="341"/>
      <c r="Y163" s="341"/>
    </row>
    <row r="164" spans="3:25" ht="13.9" customHeight="1" x14ac:dyDescent="0.15">
      <c r="C164" s="325"/>
      <c r="D164" s="1047"/>
      <c r="E164" s="1097"/>
      <c r="F164" s="1052"/>
      <c r="G164" s="1053"/>
      <c r="H164" s="1053"/>
      <c r="I164" s="1053"/>
      <c r="J164" s="1053"/>
      <c r="K164" s="1053"/>
      <c r="L164" s="1053"/>
      <c r="M164" s="1053"/>
      <c r="N164" s="1053"/>
      <c r="O164" s="1053"/>
      <c r="P164" s="1053"/>
      <c r="Q164" s="1053"/>
      <c r="R164" s="1053"/>
      <c r="S164" s="1053"/>
      <c r="T164" s="1053"/>
      <c r="U164" s="1054"/>
      <c r="V164" s="308"/>
      <c r="W164" s="341"/>
      <c r="X164" s="341"/>
      <c r="Y164" s="341"/>
    </row>
    <row r="165" spans="3:25" ht="13.9" customHeight="1" x14ac:dyDescent="0.15">
      <c r="C165" s="325"/>
      <c r="D165" s="1047"/>
      <c r="E165" s="1097"/>
      <c r="F165" s="1052"/>
      <c r="G165" s="1053"/>
      <c r="H165" s="1053"/>
      <c r="I165" s="1053"/>
      <c r="J165" s="1053"/>
      <c r="K165" s="1053"/>
      <c r="L165" s="1053"/>
      <c r="M165" s="1053"/>
      <c r="N165" s="1053"/>
      <c r="O165" s="1053"/>
      <c r="P165" s="1053"/>
      <c r="Q165" s="1053"/>
      <c r="R165" s="1053"/>
      <c r="S165" s="1053"/>
      <c r="T165" s="1053"/>
      <c r="U165" s="1054"/>
      <c r="V165" s="308"/>
      <c r="W165" s="341"/>
      <c r="X165" s="341"/>
      <c r="Y165" s="341"/>
    </row>
    <row r="166" spans="3:25" ht="13.9" customHeight="1" x14ac:dyDescent="0.15">
      <c r="C166" s="325"/>
      <c r="D166" s="1047"/>
      <c r="E166" s="1097"/>
      <c r="F166" s="1052"/>
      <c r="G166" s="1053"/>
      <c r="H166" s="1053"/>
      <c r="I166" s="1053"/>
      <c r="J166" s="1053"/>
      <c r="K166" s="1053"/>
      <c r="L166" s="1053"/>
      <c r="M166" s="1053"/>
      <c r="N166" s="1053"/>
      <c r="O166" s="1053"/>
      <c r="P166" s="1053"/>
      <c r="Q166" s="1053"/>
      <c r="R166" s="1053"/>
      <c r="S166" s="1053"/>
      <c r="T166" s="1053"/>
      <c r="U166" s="1054"/>
      <c r="V166" s="308"/>
      <c r="W166" s="341"/>
      <c r="X166" s="341"/>
      <c r="Y166" s="341"/>
    </row>
    <row r="167" spans="3:25" ht="13.9" customHeight="1" x14ac:dyDescent="0.15">
      <c r="C167" s="325"/>
      <c r="D167" s="1047"/>
      <c r="E167" s="1097"/>
      <c r="F167" s="1052"/>
      <c r="G167" s="1053"/>
      <c r="H167" s="1053"/>
      <c r="I167" s="1053"/>
      <c r="J167" s="1053"/>
      <c r="K167" s="1053"/>
      <c r="L167" s="1053"/>
      <c r="M167" s="1053"/>
      <c r="N167" s="1053"/>
      <c r="O167" s="1053"/>
      <c r="P167" s="1053"/>
      <c r="Q167" s="1053"/>
      <c r="R167" s="1053"/>
      <c r="S167" s="1053"/>
      <c r="T167" s="1053"/>
      <c r="U167" s="1054"/>
      <c r="V167" s="308"/>
      <c r="W167" s="341"/>
      <c r="X167" s="341"/>
      <c r="Y167" s="341"/>
    </row>
    <row r="168" spans="3:25" ht="13.9" customHeight="1" x14ac:dyDescent="0.15">
      <c r="C168" s="325"/>
      <c r="D168" s="1047"/>
      <c r="E168" s="1097"/>
      <c r="F168" s="1052"/>
      <c r="G168" s="1053"/>
      <c r="H168" s="1053"/>
      <c r="I168" s="1053"/>
      <c r="J168" s="1053"/>
      <c r="K168" s="1053"/>
      <c r="L168" s="1053"/>
      <c r="M168" s="1053"/>
      <c r="N168" s="1053"/>
      <c r="O168" s="1053"/>
      <c r="P168" s="1053"/>
      <c r="Q168" s="1053"/>
      <c r="R168" s="1053"/>
      <c r="S168" s="1053"/>
      <c r="T168" s="1053"/>
      <c r="U168" s="1054"/>
      <c r="V168" s="308"/>
      <c r="W168" s="341"/>
      <c r="X168" s="341"/>
      <c r="Y168" s="341"/>
    </row>
    <row r="169" spans="3:25" ht="13.9" customHeight="1" x14ac:dyDescent="0.15">
      <c r="C169" s="325"/>
      <c r="D169" s="1048"/>
      <c r="E169" s="1098"/>
      <c r="F169" s="1055"/>
      <c r="G169" s="1056"/>
      <c r="H169" s="1056"/>
      <c r="I169" s="1056"/>
      <c r="J169" s="1056"/>
      <c r="K169" s="1056"/>
      <c r="L169" s="1056"/>
      <c r="M169" s="1056"/>
      <c r="N169" s="1056"/>
      <c r="O169" s="1056"/>
      <c r="P169" s="1056"/>
      <c r="Q169" s="1056"/>
      <c r="R169" s="1056"/>
      <c r="S169" s="1056"/>
      <c r="T169" s="1056"/>
      <c r="U169" s="1057"/>
      <c r="V169" s="308"/>
      <c r="W169" s="341"/>
      <c r="X169" s="341"/>
      <c r="Y169" s="341"/>
    </row>
    <row r="170" spans="3:25" ht="15" customHeight="1" x14ac:dyDescent="0.15">
      <c r="C170" s="325"/>
      <c r="D170" s="1046" t="s">
        <v>19</v>
      </c>
      <c r="E170" s="1043"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47"/>
      <c r="E171" s="1044"/>
      <c r="F171" s="798" t="s">
        <v>265</v>
      </c>
      <c r="G171" s="799"/>
      <c r="H171" s="799"/>
      <c r="I171" s="799"/>
      <c r="J171" s="799"/>
      <c r="K171" s="1075">
        <f>+表紙!K195</f>
        <v>0</v>
      </c>
      <c r="L171" s="1075"/>
      <c r="M171" s="1075"/>
      <c r="N171" s="1075"/>
      <c r="O171" s="1075"/>
      <c r="P171" s="300" t="s">
        <v>13</v>
      </c>
      <c r="Q171" s="1094" t="s">
        <v>364</v>
      </c>
      <c r="R171" s="1094"/>
      <c r="S171" s="1094"/>
      <c r="T171" s="1094"/>
      <c r="U171" s="1095"/>
      <c r="V171" s="467"/>
      <c r="W171" s="467"/>
      <c r="X171" s="321"/>
      <c r="Y171" s="341"/>
    </row>
    <row r="172" spans="3:25" ht="15" customHeight="1" x14ac:dyDescent="0.15">
      <c r="C172" s="325"/>
      <c r="D172" s="1047"/>
      <c r="E172" s="1044"/>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x14ac:dyDescent="0.15">
      <c r="C173" s="325"/>
      <c r="D173" s="1047"/>
      <c r="E173" s="1044"/>
      <c r="F173" s="1052" t="str">
        <f>IF(COUNTA(表紙!F197)=1,+表紙!F197,"")</f>
        <v/>
      </c>
      <c r="G173" s="1053"/>
      <c r="H173" s="1053"/>
      <c r="I173" s="1053"/>
      <c r="J173" s="1053"/>
      <c r="K173" s="1053"/>
      <c r="L173" s="1053"/>
      <c r="M173" s="1053"/>
      <c r="N173" s="1053"/>
      <c r="O173" s="1053"/>
      <c r="P173" s="1053"/>
      <c r="Q173" s="1053"/>
      <c r="R173" s="1053"/>
      <c r="S173" s="1053"/>
      <c r="T173" s="1053"/>
      <c r="U173" s="1054"/>
      <c r="V173" s="308"/>
      <c r="W173" s="341"/>
      <c r="X173" s="341"/>
      <c r="Y173" s="341"/>
    </row>
    <row r="174" spans="3:25" ht="13.9" customHeight="1" x14ac:dyDescent="0.15">
      <c r="C174" s="325"/>
      <c r="D174" s="1047"/>
      <c r="E174" s="1044"/>
      <c r="F174" s="1052"/>
      <c r="G174" s="1053"/>
      <c r="H174" s="1053"/>
      <c r="I174" s="1053"/>
      <c r="J174" s="1053"/>
      <c r="K174" s="1053"/>
      <c r="L174" s="1053"/>
      <c r="M174" s="1053"/>
      <c r="N174" s="1053"/>
      <c r="O174" s="1053"/>
      <c r="P174" s="1053"/>
      <c r="Q174" s="1053"/>
      <c r="R174" s="1053"/>
      <c r="S174" s="1053"/>
      <c r="T174" s="1053"/>
      <c r="U174" s="1054"/>
      <c r="V174" s="308"/>
      <c r="W174" s="341"/>
      <c r="X174" s="341"/>
      <c r="Y174" s="341"/>
    </row>
    <row r="175" spans="3:25" ht="13.9" customHeight="1" x14ac:dyDescent="0.15">
      <c r="C175" s="325"/>
      <c r="D175" s="1047"/>
      <c r="E175" s="1044"/>
      <c r="F175" s="1052"/>
      <c r="G175" s="1053"/>
      <c r="H175" s="1053"/>
      <c r="I175" s="1053"/>
      <c r="J175" s="1053"/>
      <c r="K175" s="1053"/>
      <c r="L175" s="1053"/>
      <c r="M175" s="1053"/>
      <c r="N175" s="1053"/>
      <c r="O175" s="1053"/>
      <c r="P175" s="1053"/>
      <c r="Q175" s="1053"/>
      <c r="R175" s="1053"/>
      <c r="S175" s="1053"/>
      <c r="T175" s="1053"/>
      <c r="U175" s="1054"/>
      <c r="V175" s="308"/>
      <c r="W175" s="341"/>
      <c r="X175" s="341"/>
      <c r="Y175" s="341"/>
    </row>
    <row r="176" spans="3:25" ht="13.9" customHeight="1" x14ac:dyDescent="0.15">
      <c r="C176" s="325"/>
      <c r="D176" s="1047"/>
      <c r="E176" s="1044"/>
      <c r="F176" s="1052"/>
      <c r="G176" s="1053"/>
      <c r="H176" s="1053"/>
      <c r="I176" s="1053"/>
      <c r="J176" s="1053"/>
      <c r="K176" s="1053"/>
      <c r="L176" s="1053"/>
      <c r="M176" s="1053"/>
      <c r="N176" s="1053"/>
      <c r="O176" s="1053"/>
      <c r="P176" s="1053"/>
      <c r="Q176" s="1053"/>
      <c r="R176" s="1053"/>
      <c r="S176" s="1053"/>
      <c r="T176" s="1053"/>
      <c r="U176" s="1054"/>
      <c r="V176" s="308"/>
      <c r="W176" s="341"/>
      <c r="X176" s="341"/>
      <c r="Y176" s="341"/>
    </row>
    <row r="177" spans="3:25" ht="13.9" customHeight="1" x14ac:dyDescent="0.15">
      <c r="C177" s="325"/>
      <c r="D177" s="1047"/>
      <c r="E177" s="1044"/>
      <c r="F177" s="1052"/>
      <c r="G177" s="1053"/>
      <c r="H177" s="1053"/>
      <c r="I177" s="1053"/>
      <c r="J177" s="1053"/>
      <c r="K177" s="1053"/>
      <c r="L177" s="1053"/>
      <c r="M177" s="1053"/>
      <c r="N177" s="1053"/>
      <c r="O177" s="1053"/>
      <c r="P177" s="1053"/>
      <c r="Q177" s="1053"/>
      <c r="R177" s="1053"/>
      <c r="S177" s="1053"/>
      <c r="T177" s="1053"/>
      <c r="U177" s="1054"/>
      <c r="V177" s="308"/>
      <c r="W177" s="341"/>
      <c r="X177" s="341"/>
      <c r="Y177" s="341"/>
    </row>
    <row r="178" spans="3:25" ht="13.9" customHeight="1" x14ac:dyDescent="0.15">
      <c r="C178" s="325"/>
      <c r="D178" s="1047"/>
      <c r="E178" s="1044"/>
      <c r="F178" s="1052"/>
      <c r="G178" s="1053"/>
      <c r="H178" s="1053"/>
      <c r="I178" s="1053"/>
      <c r="J178" s="1053"/>
      <c r="K178" s="1053"/>
      <c r="L178" s="1053"/>
      <c r="M178" s="1053"/>
      <c r="N178" s="1053"/>
      <c r="O178" s="1053"/>
      <c r="P178" s="1053"/>
      <c r="Q178" s="1053"/>
      <c r="R178" s="1053"/>
      <c r="S178" s="1053"/>
      <c r="T178" s="1053"/>
      <c r="U178" s="1054"/>
      <c r="V178" s="308"/>
      <c r="W178" s="341"/>
      <c r="X178" s="341"/>
      <c r="Y178" s="341"/>
    </row>
    <row r="179" spans="3:25" ht="13.9" customHeight="1" x14ac:dyDescent="0.15">
      <c r="C179" s="325"/>
      <c r="D179" s="1047"/>
      <c r="E179" s="1044"/>
      <c r="F179" s="1052"/>
      <c r="G179" s="1053"/>
      <c r="H179" s="1053"/>
      <c r="I179" s="1053"/>
      <c r="J179" s="1053"/>
      <c r="K179" s="1053"/>
      <c r="L179" s="1053"/>
      <c r="M179" s="1053"/>
      <c r="N179" s="1053"/>
      <c r="O179" s="1053"/>
      <c r="P179" s="1053"/>
      <c r="Q179" s="1053"/>
      <c r="R179" s="1053"/>
      <c r="S179" s="1053"/>
      <c r="T179" s="1053"/>
      <c r="U179" s="1054"/>
      <c r="V179" s="308"/>
      <c r="W179" s="341"/>
      <c r="X179" s="341"/>
      <c r="Y179" s="341"/>
    </row>
    <row r="180" spans="3:25" ht="13.9" customHeight="1" x14ac:dyDescent="0.15">
      <c r="C180" s="325"/>
      <c r="D180" s="1047"/>
      <c r="E180" s="1044"/>
      <c r="F180" s="1052"/>
      <c r="G180" s="1053"/>
      <c r="H180" s="1053"/>
      <c r="I180" s="1053"/>
      <c r="J180" s="1053"/>
      <c r="K180" s="1053"/>
      <c r="L180" s="1053"/>
      <c r="M180" s="1053"/>
      <c r="N180" s="1053"/>
      <c r="O180" s="1053"/>
      <c r="P180" s="1053"/>
      <c r="Q180" s="1053"/>
      <c r="R180" s="1053"/>
      <c r="S180" s="1053"/>
      <c r="T180" s="1053"/>
      <c r="U180" s="1054"/>
      <c r="V180" s="308"/>
      <c r="W180" s="341"/>
      <c r="X180" s="341"/>
      <c r="Y180" s="341"/>
    </row>
    <row r="181" spans="3:25" ht="13.9" customHeight="1" x14ac:dyDescent="0.15">
      <c r="C181" s="326"/>
      <c r="D181" s="1048"/>
      <c r="E181" s="1045"/>
      <c r="F181" s="1055"/>
      <c r="G181" s="1056"/>
      <c r="H181" s="1056"/>
      <c r="I181" s="1056"/>
      <c r="J181" s="1056"/>
      <c r="K181" s="1056"/>
      <c r="L181" s="1056"/>
      <c r="M181" s="1056"/>
      <c r="N181" s="1056"/>
      <c r="O181" s="1056"/>
      <c r="P181" s="1056"/>
      <c r="Q181" s="1056"/>
      <c r="R181" s="1056"/>
      <c r="S181" s="1056"/>
      <c r="T181" s="1056"/>
      <c r="U181" s="1057"/>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46" t="s">
        <v>17</v>
      </c>
      <c r="E183" s="1043"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x14ac:dyDescent="0.15">
      <c r="C184" s="325"/>
      <c r="D184" s="1047"/>
      <c r="E184" s="1044"/>
      <c r="F184" s="1115" t="s">
        <v>267</v>
      </c>
      <c r="G184" s="1116"/>
      <c r="H184" s="1116"/>
      <c r="I184" s="1116"/>
      <c r="J184" s="1116"/>
      <c r="K184" s="1075">
        <f>+表紙!K208</f>
        <v>1581.2</v>
      </c>
      <c r="L184" s="1075"/>
      <c r="M184" s="1075"/>
      <c r="N184" s="1075"/>
      <c r="O184" s="1075"/>
      <c r="P184" s="327" t="s">
        <v>13</v>
      </c>
      <c r="Q184" s="1105" t="s">
        <v>293</v>
      </c>
      <c r="R184" s="1106"/>
      <c r="S184" s="1106"/>
      <c r="T184" s="1106"/>
      <c r="U184" s="1107"/>
      <c r="V184" s="467"/>
      <c r="W184" s="467"/>
      <c r="X184" s="321"/>
      <c r="Y184" s="341"/>
    </row>
    <row r="185" spans="3:25" ht="43.15" customHeight="1" x14ac:dyDescent="0.15">
      <c r="C185" s="325"/>
      <c r="D185" s="1047"/>
      <c r="E185" s="1044"/>
      <c r="F185" s="328"/>
      <c r="G185" s="798" t="s">
        <v>223</v>
      </c>
      <c r="H185" s="799"/>
      <c r="I185" s="799"/>
      <c r="J185" s="799"/>
      <c r="K185" s="1075">
        <f>+表紙!K209</f>
        <v>1216.3</v>
      </c>
      <c r="L185" s="1075"/>
      <c r="M185" s="1075"/>
      <c r="N185" s="1075"/>
      <c r="O185" s="1075"/>
      <c r="P185" s="459" t="s">
        <v>13</v>
      </c>
      <c r="Q185" s="1108"/>
      <c r="R185" s="1109"/>
      <c r="S185" s="1109"/>
      <c r="T185" s="1109"/>
      <c r="U185" s="1110"/>
      <c r="V185" s="467"/>
      <c r="W185" s="467"/>
      <c r="X185" s="321"/>
      <c r="Y185" s="341"/>
    </row>
    <row r="186" spans="3:25" ht="43.15" customHeight="1" x14ac:dyDescent="0.15">
      <c r="C186" s="325"/>
      <c r="D186" s="1047"/>
      <c r="E186" s="1044"/>
      <c r="F186" s="328"/>
      <c r="G186" s="798" t="s">
        <v>224</v>
      </c>
      <c r="H186" s="799"/>
      <c r="I186" s="799"/>
      <c r="J186" s="799"/>
      <c r="K186" s="1075">
        <f>+表紙!K210</f>
        <v>1210.2</v>
      </c>
      <c r="L186" s="1075"/>
      <c r="M186" s="1075"/>
      <c r="N186" s="1075"/>
      <c r="O186" s="1075"/>
      <c r="P186" s="459" t="s">
        <v>13</v>
      </c>
      <c r="Q186" s="1108"/>
      <c r="R186" s="1109"/>
      <c r="S186" s="1109"/>
      <c r="T186" s="1109"/>
      <c r="U186" s="1110"/>
      <c r="V186" s="467"/>
      <c r="W186" s="467"/>
      <c r="X186" s="321"/>
      <c r="Y186" s="341"/>
    </row>
    <row r="187" spans="3:25" ht="43.15" customHeight="1" x14ac:dyDescent="0.15">
      <c r="C187" s="325"/>
      <c r="D187" s="1047"/>
      <c r="E187" s="1044"/>
      <c r="F187" s="328"/>
      <c r="G187" s="798" t="s">
        <v>408</v>
      </c>
      <c r="H187" s="799"/>
      <c r="I187" s="799"/>
      <c r="J187" s="799"/>
      <c r="K187" s="1075">
        <f>+表紙!K211</f>
        <v>371</v>
      </c>
      <c r="L187" s="1075"/>
      <c r="M187" s="1075"/>
      <c r="N187" s="1075"/>
      <c r="O187" s="1075"/>
      <c r="P187" s="459" t="s">
        <v>13</v>
      </c>
      <c r="Q187" s="1108"/>
      <c r="R187" s="1109"/>
      <c r="S187" s="1109"/>
      <c r="T187" s="1109"/>
      <c r="U187" s="1110"/>
      <c r="V187" s="467"/>
      <c r="W187" s="467"/>
      <c r="X187" s="321"/>
      <c r="Y187" s="341"/>
    </row>
    <row r="188" spans="3:25" ht="43.15" customHeight="1" x14ac:dyDescent="0.15">
      <c r="C188" s="325"/>
      <c r="D188" s="1047"/>
      <c r="E188" s="1044"/>
      <c r="F188" s="329"/>
      <c r="G188" s="798" t="s">
        <v>409</v>
      </c>
      <c r="H188" s="799"/>
      <c r="I188" s="799"/>
      <c r="J188" s="799"/>
      <c r="K188" s="1075" t="str">
        <f>+表紙!K212</f>
        <v>0</v>
      </c>
      <c r="L188" s="1075"/>
      <c r="M188" s="1075"/>
      <c r="N188" s="1075"/>
      <c r="O188" s="1075"/>
      <c r="P188" s="459" t="s">
        <v>13</v>
      </c>
      <c r="Q188" s="1111"/>
      <c r="R188" s="1112"/>
      <c r="S188" s="1112"/>
      <c r="T188" s="1112"/>
      <c r="U188" s="1113"/>
      <c r="V188" s="467"/>
      <c r="W188" s="467"/>
      <c r="X188" s="321"/>
      <c r="Y188" s="341"/>
    </row>
    <row r="189" spans="3:25" ht="13.9" customHeight="1" x14ac:dyDescent="0.15">
      <c r="C189" s="325"/>
      <c r="D189" s="1047"/>
      <c r="E189" s="1044"/>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x14ac:dyDescent="0.15">
      <c r="C190" s="325"/>
      <c r="D190" s="1047"/>
      <c r="E190" s="1044"/>
      <c r="F190" s="1052" t="str">
        <f>IF(COUNTA(表紙!F214)=1,+表紙!F214,"")</f>
        <v/>
      </c>
      <c r="G190" s="1053"/>
      <c r="H190" s="1053"/>
      <c r="I190" s="1053"/>
      <c r="J190" s="1053"/>
      <c r="K190" s="1053"/>
      <c r="L190" s="1053"/>
      <c r="M190" s="1053"/>
      <c r="N190" s="1053"/>
      <c r="O190" s="1053"/>
      <c r="P190" s="1053"/>
      <c r="Q190" s="1053"/>
      <c r="R190" s="1053"/>
      <c r="S190" s="1053"/>
      <c r="T190" s="1053"/>
      <c r="U190" s="1054"/>
      <c r="V190" s="308"/>
      <c r="W190" s="341"/>
      <c r="X190" s="341"/>
      <c r="Y190" s="341"/>
    </row>
    <row r="191" spans="3:25" ht="13.9" customHeight="1" x14ac:dyDescent="0.15">
      <c r="C191" s="325"/>
      <c r="D191" s="1047"/>
      <c r="E191" s="1044"/>
      <c r="F191" s="1052"/>
      <c r="G191" s="1053"/>
      <c r="H191" s="1053"/>
      <c r="I191" s="1053"/>
      <c r="J191" s="1053"/>
      <c r="K191" s="1053"/>
      <c r="L191" s="1053"/>
      <c r="M191" s="1053"/>
      <c r="N191" s="1053"/>
      <c r="O191" s="1053"/>
      <c r="P191" s="1053"/>
      <c r="Q191" s="1053"/>
      <c r="R191" s="1053"/>
      <c r="S191" s="1053"/>
      <c r="T191" s="1053"/>
      <c r="U191" s="1054"/>
      <c r="V191" s="308"/>
      <c r="W191" s="341"/>
      <c r="X191" s="341"/>
      <c r="Y191" s="341"/>
    </row>
    <row r="192" spans="3:25" ht="13.9" customHeight="1" x14ac:dyDescent="0.15">
      <c r="C192" s="325"/>
      <c r="D192" s="1047"/>
      <c r="E192" s="1044"/>
      <c r="F192" s="1052"/>
      <c r="G192" s="1053"/>
      <c r="H192" s="1053"/>
      <c r="I192" s="1053"/>
      <c r="J192" s="1053"/>
      <c r="K192" s="1053"/>
      <c r="L192" s="1053"/>
      <c r="M192" s="1053"/>
      <c r="N192" s="1053"/>
      <c r="O192" s="1053"/>
      <c r="P192" s="1053"/>
      <c r="Q192" s="1053"/>
      <c r="R192" s="1053"/>
      <c r="S192" s="1053"/>
      <c r="T192" s="1053"/>
      <c r="U192" s="1054"/>
      <c r="V192" s="308"/>
      <c r="W192" s="341"/>
      <c r="X192" s="341"/>
      <c r="Y192" s="341"/>
    </row>
    <row r="193" spans="3:25" ht="13.9" customHeight="1" x14ac:dyDescent="0.15">
      <c r="C193" s="325"/>
      <c r="D193" s="1047"/>
      <c r="E193" s="1044"/>
      <c r="F193" s="1052"/>
      <c r="G193" s="1053"/>
      <c r="H193" s="1053"/>
      <c r="I193" s="1053"/>
      <c r="J193" s="1053"/>
      <c r="K193" s="1053"/>
      <c r="L193" s="1053"/>
      <c r="M193" s="1053"/>
      <c r="N193" s="1053"/>
      <c r="O193" s="1053"/>
      <c r="P193" s="1053"/>
      <c r="Q193" s="1053"/>
      <c r="R193" s="1053"/>
      <c r="S193" s="1053"/>
      <c r="T193" s="1053"/>
      <c r="U193" s="1054"/>
      <c r="V193" s="308"/>
      <c r="W193" s="341"/>
      <c r="X193" s="341"/>
      <c r="Y193" s="341"/>
    </row>
    <row r="194" spans="3:25" ht="13.9" customHeight="1" x14ac:dyDescent="0.15">
      <c r="C194" s="325"/>
      <c r="D194" s="1047"/>
      <c r="E194" s="1044"/>
      <c r="F194" s="1052"/>
      <c r="G194" s="1053"/>
      <c r="H194" s="1053"/>
      <c r="I194" s="1053"/>
      <c r="J194" s="1053"/>
      <c r="K194" s="1053"/>
      <c r="L194" s="1053"/>
      <c r="M194" s="1053"/>
      <c r="N194" s="1053"/>
      <c r="O194" s="1053"/>
      <c r="P194" s="1053"/>
      <c r="Q194" s="1053"/>
      <c r="R194" s="1053"/>
      <c r="S194" s="1053"/>
      <c r="T194" s="1053"/>
      <c r="U194" s="1054"/>
      <c r="V194" s="308"/>
      <c r="W194" s="341"/>
      <c r="X194" s="341"/>
      <c r="Y194" s="341"/>
    </row>
    <row r="195" spans="3:25" ht="13.9" customHeight="1" x14ac:dyDescent="0.15">
      <c r="C195" s="325"/>
      <c r="D195" s="1047"/>
      <c r="E195" s="1044"/>
      <c r="F195" s="1052"/>
      <c r="G195" s="1053"/>
      <c r="H195" s="1053"/>
      <c r="I195" s="1053"/>
      <c r="J195" s="1053"/>
      <c r="K195" s="1053"/>
      <c r="L195" s="1053"/>
      <c r="M195" s="1053"/>
      <c r="N195" s="1053"/>
      <c r="O195" s="1053"/>
      <c r="P195" s="1053"/>
      <c r="Q195" s="1053"/>
      <c r="R195" s="1053"/>
      <c r="S195" s="1053"/>
      <c r="T195" s="1053"/>
      <c r="U195" s="1054"/>
      <c r="V195" s="308"/>
      <c r="W195" s="341"/>
      <c r="X195" s="341"/>
      <c r="Y195" s="341"/>
    </row>
    <row r="196" spans="3:25" ht="13.9" customHeight="1" x14ac:dyDescent="0.15">
      <c r="C196" s="325"/>
      <c r="D196" s="1047"/>
      <c r="E196" s="1044"/>
      <c r="F196" s="1052"/>
      <c r="G196" s="1053"/>
      <c r="H196" s="1053"/>
      <c r="I196" s="1053"/>
      <c r="J196" s="1053"/>
      <c r="K196" s="1053"/>
      <c r="L196" s="1053"/>
      <c r="M196" s="1053"/>
      <c r="N196" s="1053"/>
      <c r="O196" s="1053"/>
      <c r="P196" s="1053"/>
      <c r="Q196" s="1053"/>
      <c r="R196" s="1053"/>
      <c r="S196" s="1053"/>
      <c r="T196" s="1053"/>
      <c r="U196" s="1054"/>
      <c r="V196" s="308"/>
      <c r="W196" s="341"/>
      <c r="X196" s="341"/>
      <c r="Y196" s="341"/>
    </row>
    <row r="197" spans="3:25" ht="13.9" customHeight="1" x14ac:dyDescent="0.15">
      <c r="C197" s="325"/>
      <c r="D197" s="1047"/>
      <c r="E197" s="1044"/>
      <c r="F197" s="1052"/>
      <c r="G197" s="1053"/>
      <c r="H197" s="1053"/>
      <c r="I197" s="1053"/>
      <c r="J197" s="1053"/>
      <c r="K197" s="1053"/>
      <c r="L197" s="1053"/>
      <c r="M197" s="1053"/>
      <c r="N197" s="1053"/>
      <c r="O197" s="1053"/>
      <c r="P197" s="1053"/>
      <c r="Q197" s="1053"/>
      <c r="R197" s="1053"/>
      <c r="S197" s="1053"/>
      <c r="T197" s="1053"/>
      <c r="U197" s="1054"/>
      <c r="V197" s="308"/>
      <c r="W197" s="341"/>
      <c r="X197" s="341"/>
      <c r="Y197" s="341"/>
    </row>
    <row r="198" spans="3:25" ht="13.9" customHeight="1" x14ac:dyDescent="0.15">
      <c r="C198" s="326"/>
      <c r="D198" s="1048"/>
      <c r="E198" s="1045"/>
      <c r="F198" s="1055"/>
      <c r="G198" s="1056"/>
      <c r="H198" s="1056"/>
      <c r="I198" s="1056"/>
      <c r="J198" s="1056"/>
      <c r="K198" s="1056"/>
      <c r="L198" s="1056"/>
      <c r="M198" s="1056"/>
      <c r="N198" s="1056"/>
      <c r="O198" s="1056"/>
      <c r="P198" s="1056"/>
      <c r="Q198" s="1056"/>
      <c r="R198" s="1056"/>
      <c r="S198" s="1056"/>
      <c r="T198" s="1056"/>
      <c r="U198" s="1057"/>
      <c r="V198" s="308"/>
      <c r="W198" s="341"/>
      <c r="X198" s="341"/>
      <c r="Y198" s="341"/>
    </row>
    <row r="199" spans="3:25" ht="18" customHeight="1" x14ac:dyDescent="0.15">
      <c r="C199" s="1060" t="s">
        <v>419</v>
      </c>
      <c r="D199" s="1060"/>
      <c r="E199" s="1060"/>
      <c r="F199" s="1060"/>
      <c r="G199" s="1060"/>
      <c r="H199" s="1060"/>
      <c r="I199" s="1060"/>
      <c r="J199" s="1060"/>
      <c r="K199" s="1060"/>
      <c r="L199" s="1060"/>
      <c r="M199" s="1060"/>
      <c r="N199" s="1060"/>
      <c r="O199" s="1060"/>
      <c r="P199" s="1060"/>
      <c r="Q199" s="1060"/>
      <c r="R199" s="1060"/>
      <c r="S199" s="1060"/>
      <c r="T199" s="1060"/>
      <c r="U199" s="1060"/>
      <c r="V199" s="321"/>
      <c r="W199" s="341"/>
      <c r="X199" s="341"/>
      <c r="Y199" s="341"/>
    </row>
    <row r="200" spans="3:25" ht="15" customHeight="1" x14ac:dyDescent="0.15">
      <c r="C200" s="330"/>
      <c r="D200" s="1046" t="s">
        <v>19</v>
      </c>
      <c r="E200" s="1043"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47"/>
      <c r="E201" s="1044"/>
      <c r="F201" s="1115" t="s">
        <v>267</v>
      </c>
      <c r="G201" s="1116"/>
      <c r="H201" s="1116"/>
      <c r="I201" s="1116"/>
      <c r="J201" s="1116"/>
      <c r="K201" s="1075">
        <f>+表紙!K225</f>
        <v>1565.3999999999999</v>
      </c>
      <c r="L201" s="1075"/>
      <c r="M201" s="1075"/>
      <c r="N201" s="1075"/>
      <c r="O201" s="1075"/>
      <c r="P201" s="327" t="s">
        <v>13</v>
      </c>
      <c r="Q201" s="1105" t="s">
        <v>366</v>
      </c>
      <c r="R201" s="1106"/>
      <c r="S201" s="1106"/>
      <c r="T201" s="1106"/>
      <c r="U201" s="1107"/>
      <c r="V201" s="365"/>
      <c r="W201" s="365"/>
      <c r="X201" s="321"/>
      <c r="Y201" s="341"/>
    </row>
    <row r="202" spans="3:25" ht="45" customHeight="1" x14ac:dyDescent="0.15">
      <c r="C202" s="325"/>
      <c r="D202" s="1047"/>
      <c r="E202" s="1044"/>
      <c r="F202" s="328"/>
      <c r="G202" s="798" t="s">
        <v>223</v>
      </c>
      <c r="H202" s="799"/>
      <c r="I202" s="799"/>
      <c r="J202" s="799"/>
      <c r="K202" s="1075">
        <f>+表紙!K226</f>
        <v>1204.0999999999999</v>
      </c>
      <c r="L202" s="1075"/>
      <c r="M202" s="1075"/>
      <c r="N202" s="1075"/>
      <c r="O202" s="1075"/>
      <c r="P202" s="459" t="s">
        <v>13</v>
      </c>
      <c r="Q202" s="1108"/>
      <c r="R202" s="1109"/>
      <c r="S202" s="1109"/>
      <c r="T202" s="1109"/>
      <c r="U202" s="1110"/>
      <c r="V202" s="365"/>
      <c r="W202" s="365"/>
      <c r="X202" s="321"/>
      <c r="Y202" s="341"/>
    </row>
    <row r="203" spans="3:25" ht="45" customHeight="1" x14ac:dyDescent="0.15">
      <c r="C203" s="325"/>
      <c r="D203" s="1047"/>
      <c r="E203" s="1044"/>
      <c r="F203" s="328"/>
      <c r="G203" s="798" t="s">
        <v>224</v>
      </c>
      <c r="H203" s="799"/>
      <c r="I203" s="799"/>
      <c r="J203" s="799"/>
      <c r="K203" s="1075">
        <f>+表紙!K227</f>
        <v>1198.0999999999999</v>
      </c>
      <c r="L203" s="1075"/>
      <c r="M203" s="1075"/>
      <c r="N203" s="1075"/>
      <c r="O203" s="1075"/>
      <c r="P203" s="459" t="s">
        <v>13</v>
      </c>
      <c r="Q203" s="1108"/>
      <c r="R203" s="1109"/>
      <c r="S203" s="1109"/>
      <c r="T203" s="1109"/>
      <c r="U203" s="1110"/>
      <c r="V203" s="365"/>
      <c r="W203" s="365"/>
      <c r="X203" s="321"/>
      <c r="Y203" s="341"/>
    </row>
    <row r="204" spans="3:25" ht="45" customHeight="1" x14ac:dyDescent="0.15">
      <c r="C204" s="325"/>
      <c r="D204" s="1047"/>
      <c r="E204" s="1044"/>
      <c r="F204" s="328"/>
      <c r="G204" s="798" t="s">
        <v>408</v>
      </c>
      <c r="H204" s="799"/>
      <c r="I204" s="799"/>
      <c r="J204" s="799"/>
      <c r="K204" s="1075">
        <f>+表紙!K228</f>
        <v>367.3</v>
      </c>
      <c r="L204" s="1075"/>
      <c r="M204" s="1075"/>
      <c r="N204" s="1075"/>
      <c r="O204" s="1075"/>
      <c r="P204" s="459" t="s">
        <v>13</v>
      </c>
      <c r="Q204" s="1108"/>
      <c r="R204" s="1109"/>
      <c r="S204" s="1109"/>
      <c r="T204" s="1109"/>
      <c r="U204" s="1110"/>
      <c r="V204" s="365"/>
      <c r="W204" s="365"/>
      <c r="X204" s="321"/>
      <c r="Y204" s="341"/>
    </row>
    <row r="205" spans="3:25" ht="45" customHeight="1" x14ac:dyDescent="0.15">
      <c r="C205" s="325"/>
      <c r="D205" s="1047"/>
      <c r="E205" s="1044"/>
      <c r="F205" s="329"/>
      <c r="G205" s="798" t="s">
        <v>409</v>
      </c>
      <c r="H205" s="799"/>
      <c r="I205" s="799"/>
      <c r="J205" s="799"/>
      <c r="K205" s="1075">
        <f>+表紙!K229</f>
        <v>0</v>
      </c>
      <c r="L205" s="1075"/>
      <c r="M205" s="1075"/>
      <c r="N205" s="1075"/>
      <c r="O205" s="1075"/>
      <c r="P205" s="459" t="s">
        <v>13</v>
      </c>
      <c r="Q205" s="1111"/>
      <c r="R205" s="1112"/>
      <c r="S205" s="1112"/>
      <c r="T205" s="1112"/>
      <c r="U205" s="1113"/>
      <c r="V205" s="365"/>
      <c r="W205" s="365"/>
      <c r="X205" s="321"/>
      <c r="Y205" s="341"/>
    </row>
    <row r="206" spans="3:25" ht="13.9" customHeight="1" x14ac:dyDescent="0.15">
      <c r="C206" s="325"/>
      <c r="D206" s="1047"/>
      <c r="E206" s="1044"/>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x14ac:dyDescent="0.15">
      <c r="C207" s="325"/>
      <c r="D207" s="1047"/>
      <c r="E207" s="1044"/>
      <c r="F207" s="1052" t="str">
        <f>IF(COUNTA(表紙!F231)=1,+表紙!F231,"")</f>
        <v/>
      </c>
      <c r="G207" s="1053"/>
      <c r="H207" s="1053"/>
      <c r="I207" s="1053"/>
      <c r="J207" s="1053"/>
      <c r="K207" s="1053"/>
      <c r="L207" s="1053"/>
      <c r="M207" s="1053"/>
      <c r="N207" s="1053"/>
      <c r="O207" s="1053"/>
      <c r="P207" s="1053"/>
      <c r="Q207" s="1053"/>
      <c r="R207" s="1053"/>
      <c r="S207" s="1053"/>
      <c r="T207" s="1053"/>
      <c r="U207" s="1054"/>
      <c r="V207" s="321"/>
      <c r="W207" s="341"/>
      <c r="X207" s="341"/>
      <c r="Y207" s="341"/>
    </row>
    <row r="208" spans="3:25" ht="13.9" customHeight="1" x14ac:dyDescent="0.15">
      <c r="C208" s="325"/>
      <c r="D208" s="1047"/>
      <c r="E208" s="1044"/>
      <c r="F208" s="1052"/>
      <c r="G208" s="1053"/>
      <c r="H208" s="1053"/>
      <c r="I208" s="1053"/>
      <c r="J208" s="1053"/>
      <c r="K208" s="1053"/>
      <c r="L208" s="1053"/>
      <c r="M208" s="1053"/>
      <c r="N208" s="1053"/>
      <c r="O208" s="1053"/>
      <c r="P208" s="1053"/>
      <c r="Q208" s="1053"/>
      <c r="R208" s="1053"/>
      <c r="S208" s="1053"/>
      <c r="T208" s="1053"/>
      <c r="U208" s="1054"/>
      <c r="V208" s="321"/>
      <c r="W208" s="341"/>
      <c r="X208" s="341"/>
      <c r="Y208" s="341"/>
    </row>
    <row r="209" spans="1:25" ht="13.9" customHeight="1" x14ac:dyDescent="0.15">
      <c r="C209" s="325"/>
      <c r="D209" s="1047"/>
      <c r="E209" s="1044"/>
      <c r="F209" s="1052"/>
      <c r="G209" s="1053"/>
      <c r="H209" s="1053"/>
      <c r="I209" s="1053"/>
      <c r="J209" s="1053"/>
      <c r="K209" s="1053"/>
      <c r="L209" s="1053"/>
      <c r="M209" s="1053"/>
      <c r="N209" s="1053"/>
      <c r="O209" s="1053"/>
      <c r="P209" s="1053"/>
      <c r="Q209" s="1053"/>
      <c r="R209" s="1053"/>
      <c r="S209" s="1053"/>
      <c r="T209" s="1053"/>
      <c r="U209" s="1054"/>
      <c r="V209" s="321"/>
      <c r="W209" s="341"/>
      <c r="X209" s="341"/>
      <c r="Y209" s="341"/>
    </row>
    <row r="210" spans="1:25" ht="13.9" customHeight="1" x14ac:dyDescent="0.15">
      <c r="C210" s="325"/>
      <c r="D210" s="1047"/>
      <c r="E210" s="1044"/>
      <c r="F210" s="1052"/>
      <c r="G210" s="1053"/>
      <c r="H210" s="1053"/>
      <c r="I210" s="1053"/>
      <c r="J210" s="1053"/>
      <c r="K210" s="1053"/>
      <c r="L210" s="1053"/>
      <c r="M210" s="1053"/>
      <c r="N210" s="1053"/>
      <c r="O210" s="1053"/>
      <c r="P210" s="1053"/>
      <c r="Q210" s="1053"/>
      <c r="R210" s="1053"/>
      <c r="S210" s="1053"/>
      <c r="T210" s="1053"/>
      <c r="U210" s="1054"/>
      <c r="V210" s="321"/>
      <c r="W210" s="341"/>
      <c r="X210" s="341"/>
      <c r="Y210" s="341"/>
    </row>
    <row r="211" spans="1:25" ht="13.9" customHeight="1" x14ac:dyDescent="0.15">
      <c r="C211" s="325"/>
      <c r="D211" s="1047"/>
      <c r="E211" s="1044"/>
      <c r="F211" s="1052"/>
      <c r="G211" s="1053"/>
      <c r="H211" s="1053"/>
      <c r="I211" s="1053"/>
      <c r="J211" s="1053"/>
      <c r="K211" s="1053"/>
      <c r="L211" s="1053"/>
      <c r="M211" s="1053"/>
      <c r="N211" s="1053"/>
      <c r="O211" s="1053"/>
      <c r="P211" s="1053"/>
      <c r="Q211" s="1053"/>
      <c r="R211" s="1053"/>
      <c r="S211" s="1053"/>
      <c r="T211" s="1053"/>
      <c r="U211" s="1054"/>
      <c r="V211" s="321"/>
      <c r="W211" s="341"/>
      <c r="X211" s="341"/>
      <c r="Y211" s="341"/>
    </row>
    <row r="212" spans="1:25" ht="13.9" customHeight="1" x14ac:dyDescent="0.15">
      <c r="C212" s="325"/>
      <c r="D212" s="1047"/>
      <c r="E212" s="1044"/>
      <c r="F212" s="1052"/>
      <c r="G212" s="1053"/>
      <c r="H212" s="1053"/>
      <c r="I212" s="1053"/>
      <c r="J212" s="1053"/>
      <c r="K212" s="1053"/>
      <c r="L212" s="1053"/>
      <c r="M212" s="1053"/>
      <c r="N212" s="1053"/>
      <c r="O212" s="1053"/>
      <c r="P212" s="1053"/>
      <c r="Q212" s="1053"/>
      <c r="R212" s="1053"/>
      <c r="S212" s="1053"/>
      <c r="T212" s="1053"/>
      <c r="U212" s="1054"/>
      <c r="V212" s="321"/>
      <c r="W212" s="341"/>
      <c r="X212" s="341"/>
      <c r="Y212" s="341"/>
    </row>
    <row r="213" spans="1:25" ht="13.9" customHeight="1" x14ac:dyDescent="0.15">
      <c r="C213" s="325"/>
      <c r="D213" s="1047"/>
      <c r="E213" s="1044"/>
      <c r="F213" s="1052"/>
      <c r="G213" s="1053"/>
      <c r="H213" s="1053"/>
      <c r="I213" s="1053"/>
      <c r="J213" s="1053"/>
      <c r="K213" s="1053"/>
      <c r="L213" s="1053"/>
      <c r="M213" s="1053"/>
      <c r="N213" s="1053"/>
      <c r="O213" s="1053"/>
      <c r="P213" s="1053"/>
      <c r="Q213" s="1053"/>
      <c r="R213" s="1053"/>
      <c r="S213" s="1053"/>
      <c r="T213" s="1053"/>
      <c r="U213" s="1054"/>
      <c r="V213" s="321"/>
      <c r="W213" s="341"/>
      <c r="X213" s="341"/>
      <c r="Y213" s="341"/>
    </row>
    <row r="214" spans="1:25" ht="13.9" customHeight="1" x14ac:dyDescent="0.15">
      <c r="C214" s="325"/>
      <c r="D214" s="1047"/>
      <c r="E214" s="1044"/>
      <c r="F214" s="1052"/>
      <c r="G214" s="1053"/>
      <c r="H214" s="1053"/>
      <c r="I214" s="1053"/>
      <c r="J214" s="1053"/>
      <c r="K214" s="1053"/>
      <c r="L214" s="1053"/>
      <c r="M214" s="1053"/>
      <c r="N214" s="1053"/>
      <c r="O214" s="1053"/>
      <c r="P214" s="1053"/>
      <c r="Q214" s="1053"/>
      <c r="R214" s="1053"/>
      <c r="S214" s="1053"/>
      <c r="T214" s="1053"/>
      <c r="U214" s="1054"/>
      <c r="V214" s="321"/>
      <c r="W214" s="341"/>
      <c r="X214" s="341"/>
      <c r="Y214" s="341"/>
    </row>
    <row r="215" spans="1:25" ht="13.9" customHeight="1" x14ac:dyDescent="0.15">
      <c r="C215" s="325"/>
      <c r="D215" s="1047"/>
      <c r="E215" s="1044"/>
      <c r="F215" s="1055"/>
      <c r="G215" s="1056"/>
      <c r="H215" s="1056"/>
      <c r="I215" s="1056"/>
      <c r="J215" s="1056"/>
      <c r="K215" s="1056"/>
      <c r="L215" s="1056"/>
      <c r="M215" s="1056"/>
      <c r="N215" s="1056"/>
      <c r="O215" s="1056"/>
      <c r="P215" s="1056"/>
      <c r="Q215" s="1056"/>
      <c r="R215" s="1056"/>
      <c r="S215" s="1056"/>
      <c r="T215" s="1056"/>
      <c r="U215" s="1057"/>
      <c r="V215" s="321"/>
      <c r="W215" s="341"/>
      <c r="X215" s="341"/>
      <c r="Y215" s="341"/>
    </row>
    <row r="216" spans="1:25" ht="60" customHeight="1" x14ac:dyDescent="0.15">
      <c r="C216" s="1119" t="s">
        <v>15</v>
      </c>
      <c r="D216" s="1120"/>
      <c r="E216" s="1121"/>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x14ac:dyDescent="0.15">
      <c r="C222" s="1060" t="s">
        <v>420</v>
      </c>
      <c r="D222" s="1060"/>
      <c r="E222" s="1060"/>
      <c r="F222" s="1060"/>
      <c r="G222" s="1060"/>
      <c r="H222" s="1060"/>
      <c r="I222" s="1060"/>
      <c r="J222" s="1060"/>
      <c r="K222" s="1060"/>
      <c r="L222" s="1060"/>
      <c r="M222" s="1060"/>
      <c r="N222" s="1060"/>
      <c r="O222" s="1060"/>
      <c r="P222" s="1060"/>
      <c r="Q222" s="1060"/>
      <c r="R222" s="1060"/>
      <c r="S222" s="1060"/>
      <c r="T222" s="1060"/>
      <c r="U222" s="1060"/>
    </row>
    <row r="223" spans="1:25" ht="13.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1117" t="s">
        <v>438</v>
      </c>
      <c r="E225" s="1117"/>
      <c r="F225" s="1117"/>
      <c r="G225" s="1117"/>
      <c r="H225" s="1117"/>
      <c r="I225" s="1117"/>
      <c r="J225" s="1117"/>
      <c r="K225" s="1117"/>
      <c r="L225" s="1117"/>
      <c r="M225" s="1117"/>
      <c r="N225" s="1117"/>
      <c r="O225" s="1117"/>
      <c r="P225" s="1117"/>
      <c r="Q225" s="1117"/>
      <c r="R225" s="1117"/>
      <c r="S225" s="1117"/>
      <c r="T225" s="1117"/>
      <c r="U225" s="1118"/>
    </row>
    <row r="226" spans="1:22" ht="40.9" customHeight="1" x14ac:dyDescent="0.15">
      <c r="C226" s="334"/>
      <c r="D226" s="1117" t="s">
        <v>439</v>
      </c>
      <c r="E226" s="1117"/>
      <c r="F226" s="1117"/>
      <c r="G226" s="1117"/>
      <c r="H226" s="1117"/>
      <c r="I226" s="1117"/>
      <c r="J226" s="1117"/>
      <c r="K226" s="1117"/>
      <c r="L226" s="1117"/>
      <c r="M226" s="1117"/>
      <c r="N226" s="1117"/>
      <c r="O226" s="1117"/>
      <c r="P226" s="1117"/>
      <c r="Q226" s="1117"/>
      <c r="R226" s="1117"/>
      <c r="S226" s="1117"/>
      <c r="T226" s="1117"/>
      <c r="U226" s="1118"/>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1117" t="s">
        <v>274</v>
      </c>
      <c r="F230" s="1117"/>
      <c r="G230" s="1117"/>
      <c r="H230" s="1117"/>
      <c r="I230" s="1117"/>
      <c r="J230" s="1117"/>
      <c r="K230" s="1117"/>
      <c r="L230" s="1117"/>
      <c r="M230" s="1117"/>
      <c r="N230" s="1117"/>
      <c r="O230" s="1117"/>
      <c r="P230" s="1117"/>
      <c r="Q230" s="1117"/>
      <c r="R230" s="1117"/>
      <c r="S230" s="1117"/>
      <c r="T230" s="1117"/>
      <c r="U230" s="1118"/>
    </row>
    <row r="231" spans="1:22" ht="30" customHeight="1" x14ac:dyDescent="0.15">
      <c r="C231" s="334"/>
      <c r="D231" s="336" t="s">
        <v>272</v>
      </c>
      <c r="E231" s="1117" t="s">
        <v>275</v>
      </c>
      <c r="F231" s="1117"/>
      <c r="G231" s="1117"/>
      <c r="H231" s="1117"/>
      <c r="I231" s="1117"/>
      <c r="J231" s="1117"/>
      <c r="K231" s="1117"/>
      <c r="L231" s="1117"/>
      <c r="M231" s="1117"/>
      <c r="N231" s="1117"/>
      <c r="O231" s="1117"/>
      <c r="P231" s="1117"/>
      <c r="Q231" s="1117"/>
      <c r="R231" s="1117"/>
      <c r="S231" s="1117"/>
      <c r="T231" s="1117"/>
      <c r="U231" s="1118"/>
    </row>
    <row r="232" spans="1:22" ht="40.9" customHeight="1" x14ac:dyDescent="0.15">
      <c r="C232" s="334">
        <v>4</v>
      </c>
      <c r="D232" s="1117" t="s">
        <v>276</v>
      </c>
      <c r="E232" s="1117"/>
      <c r="F232" s="1117"/>
      <c r="G232" s="1117"/>
      <c r="H232" s="1117"/>
      <c r="I232" s="1117"/>
      <c r="J232" s="1117"/>
      <c r="K232" s="1117"/>
      <c r="L232" s="1117"/>
      <c r="M232" s="1117"/>
      <c r="N232" s="1117"/>
      <c r="O232" s="1117"/>
      <c r="P232" s="1117"/>
      <c r="Q232" s="1117"/>
      <c r="R232" s="1117"/>
      <c r="S232" s="1117"/>
      <c r="T232" s="1117"/>
      <c r="U232" s="1118"/>
    </row>
    <row r="233" spans="1:22" ht="76.150000000000006" customHeight="1" x14ac:dyDescent="0.15">
      <c r="C233" s="334">
        <v>5</v>
      </c>
      <c r="D233" s="1117" t="s">
        <v>406</v>
      </c>
      <c r="E233" s="1117"/>
      <c r="F233" s="1117"/>
      <c r="G233" s="1117"/>
      <c r="H233" s="1117"/>
      <c r="I233" s="1117"/>
      <c r="J233" s="1117"/>
      <c r="K233" s="1117"/>
      <c r="L233" s="1117"/>
      <c r="M233" s="1117"/>
      <c r="N233" s="1117"/>
      <c r="O233" s="1117"/>
      <c r="P233" s="1117"/>
      <c r="Q233" s="1117"/>
      <c r="R233" s="1117"/>
      <c r="S233" s="1117"/>
      <c r="T233" s="1117"/>
      <c r="U233" s="1118"/>
    </row>
    <row r="234" spans="1:22" ht="40.9" customHeight="1" x14ac:dyDescent="0.15">
      <c r="C234" s="334">
        <v>6</v>
      </c>
      <c r="D234" s="1117" t="s">
        <v>277</v>
      </c>
      <c r="E234" s="1117"/>
      <c r="F234" s="1117"/>
      <c r="G234" s="1117"/>
      <c r="H234" s="1117"/>
      <c r="I234" s="1117"/>
      <c r="J234" s="1117"/>
      <c r="K234" s="1117"/>
      <c r="L234" s="1117"/>
      <c r="M234" s="1117"/>
      <c r="N234" s="1117"/>
      <c r="O234" s="1117"/>
      <c r="P234" s="1117"/>
      <c r="Q234" s="1117"/>
      <c r="R234" s="1117"/>
      <c r="S234" s="1117"/>
      <c r="T234" s="1117"/>
      <c r="U234" s="1118"/>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1122" t="s">
        <v>170</v>
      </c>
      <c r="C4" s="1122"/>
    </row>
    <row r="5" spans="2:4" ht="14.25" thickBot="1" x14ac:dyDescent="0.2">
      <c r="B5" s="8"/>
    </row>
    <row r="6" spans="2:4" x14ac:dyDescent="0.15">
      <c r="B6" s="118" t="s">
        <v>160</v>
      </c>
      <c r="C6" s="9" t="s">
        <v>161</v>
      </c>
    </row>
    <row r="7" spans="2:4" ht="114.95" customHeight="1" x14ac:dyDescent="0.15">
      <c r="B7" s="119" t="s">
        <v>52</v>
      </c>
      <c r="C7" s="10" t="s">
        <v>163</v>
      </c>
    </row>
    <row r="8" spans="2:4" ht="125.1" customHeight="1" x14ac:dyDescent="0.15">
      <c r="B8" s="120" t="s">
        <v>53</v>
      </c>
      <c r="C8" s="10" t="s">
        <v>164</v>
      </c>
    </row>
    <row r="9" spans="2:4" ht="75" customHeight="1" x14ac:dyDescent="0.15">
      <c r="B9" s="121" t="s">
        <v>54</v>
      </c>
      <c r="C9" s="10" t="s">
        <v>165</v>
      </c>
    </row>
    <row r="10" spans="2:4" ht="65.099999999999994" customHeight="1" x14ac:dyDescent="0.15">
      <c r="B10" s="121" t="s">
        <v>55</v>
      </c>
      <c r="C10" s="10" t="s">
        <v>166</v>
      </c>
    </row>
    <row r="11" spans="2:4" ht="39.950000000000003" customHeight="1" x14ac:dyDescent="0.15">
      <c r="B11" s="121" t="s">
        <v>56</v>
      </c>
      <c r="C11" s="10" t="s">
        <v>167</v>
      </c>
    </row>
    <row r="12" spans="2:4" ht="30" customHeight="1" x14ac:dyDescent="0.15">
      <c r="B12" s="121" t="s">
        <v>57</v>
      </c>
      <c r="C12" s="10" t="s">
        <v>168</v>
      </c>
    </row>
    <row r="13" spans="2:4" ht="30" customHeight="1" thickBot="1" x14ac:dyDescent="0.2">
      <c r="B13" s="122" t="s">
        <v>58</v>
      </c>
      <c r="C13" s="11" t="s">
        <v>169</v>
      </c>
      <c r="D13" s="123"/>
    </row>
    <row r="14" spans="2:4" ht="60" customHeight="1" x14ac:dyDescent="0.15">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zoomScaleNormal="100" workbookViewId="0">
      <selection activeCell="G4" sqref="G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ZACROS株式会社　横浜事業所</v>
      </c>
      <c r="AF5" s="816"/>
      <c r="AG5" s="816"/>
      <c r="AH5" s="816"/>
      <c r="AI5" s="816"/>
      <c r="AJ5" s="816"/>
      <c r="AK5" s="816"/>
      <c r="AL5" s="816"/>
      <c r="AM5" s="816"/>
      <c r="AN5" s="816"/>
      <c r="AO5" s="816"/>
      <c r="AP5" s="816"/>
      <c r="AQ5" s="816"/>
      <c r="AR5" s="816"/>
      <c r="AS5" s="816"/>
      <c r="AT5" s="816"/>
      <c r="AU5" s="816"/>
    </row>
    <row r="6" spans="2:47" ht="24.75" customHeight="1" thickBot="1" x14ac:dyDescent="0.2">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ZACROS株式会社　横浜事業所</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ZACROS株式会社　横浜事業所</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ZACROS株式会社　横浜事業所</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7" workbookViewId="0">
      <selection activeCell="AR28" sqref="AR28"/>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ZACROS株式会社　横浜事業所</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1531.3999999999999</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1546.9</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1164.0999999999999</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1531.3999999999999</v>
      </c>
      <c r="P27" s="863"/>
      <c r="Q27" s="863"/>
      <c r="R27" s="863"/>
      <c r="S27" s="59" t="s">
        <v>38</v>
      </c>
      <c r="T27" s="80"/>
      <c r="U27" s="80"/>
      <c r="X27" s="78" t="s">
        <v>39</v>
      </c>
      <c r="Y27" s="81"/>
      <c r="AG27" s="68"/>
      <c r="AH27" s="68"/>
      <c r="AI27" s="68"/>
      <c r="AJ27" s="68"/>
      <c r="AK27" s="905">
        <f>+AG18+O27</f>
        <v>1531.3999999999999</v>
      </c>
      <c r="AL27" s="906"/>
      <c r="AM27" s="906"/>
      <c r="AN27" s="906"/>
      <c r="AO27" s="67" t="s">
        <v>13</v>
      </c>
      <c r="AP27" s="417"/>
      <c r="AQ27" s="146"/>
      <c r="AR27" s="814">
        <v>367.3</v>
      </c>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1164.0999999999999</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1546.9</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1216.3</v>
      </c>
      <c r="G30" s="875"/>
      <c r="H30" s="234" t="s">
        <v>198</v>
      </c>
      <c r="L30" s="872"/>
      <c r="O30" s="71"/>
      <c r="Q30" s="862">
        <f>+ROUND(Z28,1)+ROUND(Z29,1)+ROUND(Z30,1)</f>
        <v>1164.0999999999999</v>
      </c>
      <c r="R30" s="863"/>
      <c r="S30" s="863"/>
      <c r="T30" s="863"/>
      <c r="U30" s="59" t="s">
        <v>16</v>
      </c>
      <c r="X30" s="860" t="s">
        <v>186</v>
      </c>
      <c r="Y30" s="861"/>
      <c r="Z30" s="853"/>
      <c r="AA30" s="854"/>
      <c r="AB30" s="854"/>
      <c r="AC30" s="854"/>
      <c r="AD30" s="854"/>
      <c r="AE30" s="59" t="s">
        <v>13</v>
      </c>
      <c r="AK30" s="814">
        <v>1204.0999999999999</v>
      </c>
      <c r="AL30" s="815"/>
      <c r="AM30" s="815"/>
      <c r="AN30" s="815"/>
      <c r="AO30" s="67" t="s">
        <v>13</v>
      </c>
      <c r="AR30" s="921"/>
      <c r="AS30" s="918"/>
      <c r="AT30" s="918"/>
      <c r="AU30" s="919"/>
    </row>
    <row r="31" spans="2:48" ht="27" customHeight="1" thickTop="1" thickBot="1" x14ac:dyDescent="0.2">
      <c r="B31" s="888" t="s">
        <v>375</v>
      </c>
      <c r="C31" s="839"/>
      <c r="D31" s="839"/>
      <c r="E31" s="840"/>
      <c r="F31" s="874">
        <v>1175.9000000000001</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371</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v>367.3</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ZACROS株式会社　横浜事業所</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x14ac:dyDescent="0.2">
      <c r="B7" s="878" t="s">
        <v>90</v>
      </c>
      <c r="C7" s="879"/>
      <c r="D7" s="880" t="s">
        <v>208</v>
      </c>
      <c r="E7" s="881"/>
      <c r="F7" s="881"/>
      <c r="G7" s="881"/>
      <c r="H7" s="88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topLeftCell="A13"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x14ac:dyDescent="0.15">
      <c r="F1" s="54"/>
      <c r="R1" s="102" t="s">
        <v>96</v>
      </c>
      <c r="S1" s="102" t="s">
        <v>352</v>
      </c>
    </row>
    <row r="2" spans="2:48"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8"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8"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ZACROS株式会社　横浜事業所</v>
      </c>
      <c r="AF5" s="816"/>
      <c r="AG5" s="816"/>
      <c r="AH5" s="816"/>
      <c r="AI5" s="816"/>
      <c r="AJ5" s="816"/>
      <c r="AK5" s="816"/>
      <c r="AL5" s="816"/>
      <c r="AM5" s="816"/>
      <c r="AN5" s="816"/>
      <c r="AO5" s="816"/>
      <c r="AP5" s="816"/>
      <c r="AQ5" s="816"/>
      <c r="AR5" s="816"/>
      <c r="AS5" s="816"/>
      <c r="AT5" s="816"/>
      <c r="AU5" s="816"/>
    </row>
    <row r="6" spans="2:48"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x14ac:dyDescent="0.2">
      <c r="B7" s="878" t="s">
        <v>90</v>
      </c>
      <c r="C7" s="879"/>
      <c r="D7" s="880" t="s">
        <v>209</v>
      </c>
      <c r="E7" s="881"/>
      <c r="F7" s="881"/>
      <c r="G7" s="881"/>
      <c r="H7" s="88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x14ac:dyDescent="0.2">
      <c r="B8" s="58" t="s">
        <v>105</v>
      </c>
      <c r="C8" s="838" t="s">
        <v>113</v>
      </c>
      <c r="D8" s="838"/>
      <c r="E8" s="838"/>
      <c r="F8" s="838"/>
      <c r="G8" s="838"/>
      <c r="H8" s="838"/>
      <c r="I8" s="838"/>
      <c r="J8" s="838"/>
      <c r="K8" s="167"/>
      <c r="L8" s="936"/>
      <c r="M8" s="937"/>
      <c r="N8" s="937"/>
      <c r="O8" s="937"/>
      <c r="P8" s="937"/>
      <c r="Q8" s="937"/>
      <c r="R8" s="937"/>
      <c r="S8" s="937"/>
      <c r="T8" s="937"/>
      <c r="U8" s="937"/>
      <c r="V8" s="937"/>
      <c r="W8" s="937"/>
      <c r="X8" s="937"/>
      <c r="Y8" s="937"/>
      <c r="Z8" s="937"/>
      <c r="AA8" s="938"/>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8"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x14ac:dyDescent="0.2">
      <c r="F12" s="836">
        <f>+ROUND(O12,1)+ROUND(O15,1)+ROUND(O18,1)+ROUND(O24,1)+O27-ROUND(F15,1)</f>
        <v>21.1</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8"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8"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21.3</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21.1</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21.1</v>
      </c>
      <c r="P27" s="863"/>
      <c r="Q27" s="863"/>
      <c r="R27" s="863"/>
      <c r="S27" s="59" t="s">
        <v>38</v>
      </c>
      <c r="T27" s="80"/>
      <c r="U27" s="80"/>
      <c r="X27" s="78" t="s">
        <v>39</v>
      </c>
      <c r="Y27" s="81"/>
      <c r="AG27" s="68"/>
      <c r="AH27" s="68"/>
      <c r="AI27" s="68"/>
      <c r="AJ27" s="68"/>
      <c r="AK27" s="905">
        <f>+AG18+O27</f>
        <v>21.1</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21.1</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21.3</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21.1</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21.3</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2025-06-27T09:26:25Z</dcterms:created>
  <dcterms:modified xsi:type="dcterms:W3CDTF">2025-06-27T09:26:26Z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