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E255FA5-A184-45CD-93FA-59E34C300D2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<sst xmlns="http://schemas.openxmlformats.org/spreadsheetml/2006/main" count="3169" uniqueCount="456">
  <si>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</si>
  <si>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</si>
  <si>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</si>
  <si>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</si>
  <si>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</si>
  <si>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</si>
  <si>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</si>
  <si>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</si>
  <si>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</si>
  <si>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</si>
  <si>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</si>
  <si>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</si>
  <si>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</si>
  <si>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</si>
  <si>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</si>
  <si>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</si>
  <si>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</si>
  <si>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</si>
  <si>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</si>
  <si>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</si>
  <si>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</si>
  <si>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</si>
  <si>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</si>
  <si>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</si>
  <si>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</si>
  <si>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</si>
  <si>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</si>
  <si>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</si>
  <si>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</si>
  <si>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</si>
  <si>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</si>
  <si>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</si>
  <si>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</si>
  <si>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</si>
  <si>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</si>
  <si>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</si>
  <si>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</si>
  <si>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</si>
  <si>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</si>
  <si>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</si>
  <si>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</si>
  <si>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</si>
  <si>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</si>
  <si>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</si>
  <si>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</si>
  <si>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</si>
  <si>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</si>
  <si>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</si>
  <si>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</si>
  <si>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</si>
  <si>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</si>
  <si>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</si>
  <si>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</si>
  <si>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</si>
  <si>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</si>
  <si>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</si>
  <si>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</si>
  <si>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</si>
  <si>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</si>
  <si>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</si>
  <si>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</si>
  <si>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</si>
  <si>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</si>
  <si>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</si>
  <si>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</si>
  <si>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</si>
  <si>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</si>
  <si>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</si>
  <si>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</si>
  <si>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</si>
  <si>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</si>
  <si>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</si>
  <si>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</si>
  <si>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</si>
  <si>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</si>
  <si>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</si>
  <si>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</si>
  <si>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</si>
  <si>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</si>
  <si>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</si>
  <si>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</si>
  <si>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</si>
  <si>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</si>
  <si>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</si>
  <si>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</si>
  <si>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</si>
  <si>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</si>
  <si>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</si>
  <si>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</si>
  <si>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</si>
  <si>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</si>
  <si>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</si>
  <si>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</si>
  <si>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</si>
  <si>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</si>
  <si>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</si>
  <si>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</si>
  <si>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</si>
  <si>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</si>
  <si>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</si>
  <si>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</si>
  <si>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</si>
  <si>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</si>
  <si>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</si>
  <si>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</si>
  <si>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</si>
  <si>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</si>
  <si>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</si>
  <si>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</si>
  <si>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</si>
  <si>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</si>
  <si>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</si>
  <si>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</si>
  <si>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</si>
  <si>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</si>
  <si>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</si>
  <si>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</si>
  <si>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</si>
  <si>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</si>
  <si>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</si>
  <si>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</si>
  <si>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</si>
  <si>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</si>
  <si>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</si>
  <si>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</si>
  <si>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</si>
  <si>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</si>
  <si>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</si>
  <si>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</si>
  <si>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</si>
  <si>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</si>
  <si>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</si>
  <si>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</si>
  <si>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</si>
  <si>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</si>
  <si>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</si>
  <si>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</si>
  <si>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</si>
  <si>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</si>
  <si>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</si>
  <si>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</si>
  <si>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</si>
  <si>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</si>
  <si>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</si>
  <si>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</si>
  <si>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</si>
  <si>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</si>
  <si>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</si>
  <si>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</si>
  <si>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</si>
  <si>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</si>
  <si>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</si>
  <si>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</si>
  <si>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</si>
  <si>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</si>
  <si>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</si>
  <si>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</si>
  <si>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</si>
  <si>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</si>
  <si>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</si>
  <si>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</si>
  <si>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</si>
  <si>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</si>
  <si>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</si>
  <si>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</si>
  <si>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</si>
  <si>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</si>
  <si>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</si>
  <si>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</si>
  <si>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</si>
  <si>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</si>
  <si>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</si>
  <si>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</si>
  <si>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</si>
  <si>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</si>
  <si>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</si>
  <si>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</si>
  <si>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</si>
  <si>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</si>
  <si>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</si>
  <si>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</si>
  <si>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</si>
  <si>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</si>
  <si>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</si>
  <si>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</si>
  <si>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</si>
  <si>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</si>
  <si>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</si>
  <si>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</si>
  <si>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</si>
  <si>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</si>
  <si>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</si>
  <si>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</si>
  <si>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</si>
  <si>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</si>
  <si>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</si>
  <si>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</si>
  <si>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</si>
  <si>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</si>
  <si>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</si>
  <si>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</si>
  <si>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</si>
  <si>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</si>
  <si>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</si>
  <si>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</si>
  <si>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</si>
  <si>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</si>
  <si>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</si>
  <si>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</si>
  <si>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</si>
  <si>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</si>
  <si>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</si>
  <si>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</si>
  <si>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</si>
  <si>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</si>
  <si>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</si>
  <si>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</si>
  <si>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</si>
  <si>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</si>
  <si>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</si>
  <si>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</si>
  <si>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</si>
  <si>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</si>
  <si>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</si>
  <si>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</si>
  <si>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</si>
  <si>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</si>
  <si>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</si>
  <si>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</si>
  <si>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</si>
  <si>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</si>
  <si>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</si>
  <si>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</si>
  <si>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</si>
  <si>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</si>
  <si>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</si>
  <si>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</si>
  <si>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</si>
  <si>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</si>
  <si>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</si>
  <si>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</si>
  <si>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</si>
  <si>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</si>
  <si>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</si>
  <si>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</si>
  <si>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</si>
  <si>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</si>
  <si>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</si>
  <si>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</si>
  <si>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</si>
  <si>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</si>
  <si>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</si>
  <si>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</si>
  <si>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</si>
  <si>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</si>
  <si>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</si>
  <si>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</si>
  <si>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</si>
  <si>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</si>
  <si>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</si>
  <si>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</si>
  <si>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</si>
  <si>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</si>
  <si>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</si>
  <si>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</si>
  <si>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</si>
  <si>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</si>
  <si>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</si>
  <si>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</si>
  <si>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</si>
  <si>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</si>
  <si>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</si>
  <si>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</si>
  <si>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</si>
  <si>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</si>
  <si>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</si>
  <si>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</si>
  <si>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</si>
  <si>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</si>
  <si>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</si>
  <si>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</si>
  <si>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</si>
  <si>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</si>
  <si>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</si>
  <si>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</si>
  <si>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</si>
  <si>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</si>
  <si>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</si>
  <si>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</si>
  <si>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</si>
  <si>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</si>
  <si>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</si>
  <si>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</si>
  <si>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</si>
  <si>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</si>
  <si>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</si>
  <si>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</si>
  <si>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</si>
  <si>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</si>
  <si>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</si>
  <si>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</si>
  <si>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</si>
  <si>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</si>
  <si>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</si>
  <si>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</si>
  <si>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</si>
  <si>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</si>
  <si>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</si>
  <si>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</si>
  <si>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</si>
  <si>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</si>
  <si>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</si>
  <si>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</si>
  <si>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</si>
  <si>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</si>
  <si>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</si>
  <si>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</si>
  <si>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</si>
  <si>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</si>
  <si>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</si>
  <si>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</si>
  <si>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</si>
  <si>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</si>
  <si>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</si>
  <si>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</si>
  <si>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</si>
  <si>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</si>
  <si>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</si>
  <si>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</si>
  <si>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</si>
  <si>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</si>
  <si>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</si>
  <si>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</si>
  <si>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</si>
  <si>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</si>
  <si>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</si>
  <si>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</si>
  <si>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</si>
  <si>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</si>
  <si>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</si>
  <si>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</si>
  <si>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</si>
  <si>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</si>
  <si>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</si>
  <si>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</si>
  <si>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</si>
  <si>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</si>
  <si>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</si>
  <si>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</si>
  <si>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</si>
  <si>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</si>
  <si>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</si>
  <si>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</si>
  <si>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</si>
  <si>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</si>
  <si>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</si>
  <si>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</si>
  <si>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</si>
  <si>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</si>
  <si>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</si>
  <si>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</si>
  <si>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</si>
  <si>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</si>
  <si>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</si>
  <si>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</si>
  <si>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</si>
  <si>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</si>
  <si>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</si>
  <si>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</si>
  <si>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</si>
  <si>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</si>
  <si>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</si>
  <si>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</si>
  <si>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</si>
  <si>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</si>
  <si>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</si>
  <si>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</si>
  <si>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</si>
  <si>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</si>
  <si>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</si>
  <si>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</si>
  <si>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</si>
  <si>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</si>
  <si>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</si>
  <si>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</si>
  <si>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</si>
  <si>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</si>
  <si>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</si>
  <si>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</si>
  <si>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</si>
  <si>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</si>
  <si>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</si>
  <si>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</si>
  <si>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</si>
  <si>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</si>
  <si>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</si>
  <si>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</si>
  <si>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</si>
  <si>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</si>
  <si>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</si>
  <si>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</si>
  <si>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</si>
  <si>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</si>
  <si>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</si>
  <si>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</si>
  <si>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</si>
  <si>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</si>
  <si>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</si>
  <si>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</si>
  <si>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</si>
  <si>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</si>
  <si>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</si>
  <si>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</si>
  <si>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</si>
  <si>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</si>
  <si>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</si>
  <si>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</si>
  <si>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</si>
  <si>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</si>
  <si>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</si>
  <si>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</si>
  <si>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</si>
  <si>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</si>
  <si>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</si>
  <si>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</si>
  <si>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</si>
  <si>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</si>
  <si>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</si>
  <si>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</si>
  <si>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</si>
  <si>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</si>
  <si>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</si>
  <si>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</si>
  <si>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</si>
  <si>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</si>
  <si>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</si>
  <si>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</si>
  <si>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</si>
  <si>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</si>
  <si>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</si>
  <si>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</si>
  <si>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</si>
  <si>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</si>
  <si>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</si>
  <si>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</si>
  <si>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</si>
  <si>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横浜市神奈川区守屋町２－７</t>
    <phoneticPr fontId="3"/>
  </si>
  <si>
    <t>太陽油脂株式会社
代表取締役　　中山　悟</t>
    <phoneticPr fontId="3"/>
  </si>
  <si>
    <t>太陽油脂株式会社</t>
    <phoneticPr fontId="3"/>
  </si>
  <si>
    <t>０４５（４４１）４９５１</t>
    <phoneticPr fontId="3"/>
  </si>
  <si>
    <t>横浜市長</t>
    <phoneticPr fontId="3"/>
  </si>
  <si>
    <t>Ｅ09－食料品製造業</t>
    <phoneticPr fontId="3"/>
  </si>
  <si>
    <t>0982-食用油脂加工業</t>
    <phoneticPr fontId="3"/>
  </si>
  <si>
    <t>分別促進のため定点撮影を行い、不適当な投棄は社内周知を行い防止に努めている</t>
    <phoneticPr fontId="3"/>
  </si>
  <si>
    <t>令和  7年  6月 30日</t>
    <phoneticPr fontId="3"/>
  </si>
  <si>
    <t>別紙に記載</t>
    <rPh sb="0" eb="2">
      <t>ベッシ</t>
    </rPh>
    <rPh sb="3" eb="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</si>
</sst>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22822" y="2200275"/>
          <a:ext cx="431006" cy="640556"/>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11923" y="2184888"/>
          <a:ext cx="429358" cy="630116"/>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2828" y="2189436"/>
          <a:ext cx="426325" cy="640146"/>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598543" y="2216012"/>
          <a:ext cx="424898" cy="639003"/>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opLeftCell="A83" zoomScale="115" zoomScaleNormal="115" zoomScaleSheetLayoutView="160" workbookViewId="0">
      <selection activeCell="F62" sqref="F62:U7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2635</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25.248999999999999</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309</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5</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2350.9</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453</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5</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2284.1999999999998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2350.9</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0.1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2265.1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2284.1999999999998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2225.1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1" min="2" max="20"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1" workbookViewId="0">
      <selection activeCell="O22" sqref="O22:U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4"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zoomScale="130" zoomScaleNormal="13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160" zoomScaleNormal="16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太陽油脂株式会社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1" zoomScale="80" zoomScaleNormal="80" workbookViewId="0">
      <selection activeCell="L23" sqref="L23"/>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太陽油脂株式会社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2285.8000000000002</v>
      </c>
      <c r="I9" s="377">
        <f>IF(OR(ｳ.廃油!F24&gt;0,ｳ.廃油!F24&lt;0),ｳ.廃油!F24,IF(I$19&gt;0,"0",0))</f>
        <v>1.1000000000000001</v>
      </c>
      <c r="J9" s="377">
        <f>IF(OR(ｴ.廃酸!$F24&gt;0,ｴ.廃酸!$F24&lt;0),ｴ.廃酸!F24,IF(J$19&gt;0,"0",0))</f>
        <v>0.1</v>
      </c>
      <c r="K9" s="377">
        <f>IF(OR(ｵ.廃ｱﾙｶﾘ!$F24&gt;0,ｵ.廃ｱﾙｶﾘ!$F24&lt;0),ｵ.廃ｱﾙｶﾘ!F24,IF(K$19&gt;0,"0",0))</f>
        <v>0</v>
      </c>
      <c r="L9" s="377">
        <f>IF(OR(ｶ.廃ﾌﾟﾗ類!F24&gt;0,ｶ.廃ﾌﾟﾗ類!F24&lt;0),ｶ.廃ﾌﾟﾗ類!F24,IF(L$19&gt;0,"0",0))</f>
        <v>63.8</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0.1</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2350.9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t="str">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2285.8000000000002</v>
      </c>
      <c r="I14" s="383">
        <f>IF(OR(ｳ.廃油!F29&gt;0,ｳ.廃油!F29&lt;0),ｳ.廃油!F29,IF(I$19&gt;0,"0",0))</f>
        <v>1.1000000000000001</v>
      </c>
      <c r="J14" s="383">
        <f>IF(OR(ｴ.廃酸!$F29&gt;0,ｴ.廃酸!$F29&lt;0),ｴ.廃酸!F29,IF(J$19&gt;0,"0",0))</f>
        <v>0.1</v>
      </c>
      <c r="K14" s="383">
        <f>IF(OR(ｵ.廃ｱﾙｶﾘ!$F29&gt;0,ｵ.廃ｱﾙｶﾘ!$F29&lt;0),ｵ.廃ｱﾙｶﾘ!F29,IF(K$19&gt;0,"0",0))</f>
        <v>0</v>
      </c>
      <c r="L14" s="383">
        <f>IF(OR(ｶ.廃ﾌﾟﾗ類!F29&gt;0,ｶ.廃ﾌﾟﾗ類!F29&lt;0),ｶ.廃ﾌﾟﾗ類!F29,IF(L$19&gt;0,"0",0))</f>
        <v>63.8</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0.1</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2350.9</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0.1</v>
      </c>
      <c r="J15" s="383" t="str">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0.1</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2259.5</v>
      </c>
      <c r="I16" s="383">
        <f>IF(OR(ｳ.廃油!F31&gt;0,ｳ.廃油!F31&lt;0),ｳ.廃油!F31,IF(I$19&gt;0,"0",0))</f>
        <v>1</v>
      </c>
      <c r="J16" s="383">
        <f>IF(OR(ｴ.廃酸!$F31&gt;0,ｴ.廃酸!$F31&lt;0),ｴ.廃酸!F31,IF(J$19&gt;0,"0",0))</f>
        <v>0.1</v>
      </c>
      <c r="K16" s="383">
        <f>IF(OR(ｵ.廃ｱﾙｶﾘ!$F31&gt;0,ｵ.廃ｱﾙｶﾘ!$F31&lt;0),ｵ.廃ｱﾙｶﾘ!F31,IF(K$19&gt;0,"0",0))</f>
        <v>0</v>
      </c>
      <c r="L16" s="383">
        <f>IF(OR(ｶ.廃ﾌﾟﾗ類!F31&gt;0,ｶ.廃ﾌﾟﾗ類!F31&lt;0),ｶ.廃ﾌﾟﾗ類!F31,IF(L$19&gt;0,"0",0))</f>
        <v>4.4000000000000004</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0.1</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2265.1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t="str">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2220</v>
      </c>
      <c r="I19" s="389">
        <f t="shared" si="1"/>
        <v>1</v>
      </c>
      <c r="J19" s="389">
        <f t="shared" si="1"/>
        <v>0.1</v>
      </c>
      <c r="K19" s="389">
        <f t="shared" si="1"/>
        <v>0</v>
      </c>
      <c r="L19" s="389">
        <f t="shared" si="1"/>
        <v>63</v>
      </c>
      <c r="M19" s="389">
        <f t="shared" si="1"/>
        <v>0</v>
      </c>
      <c r="N19" s="389">
        <f t="shared" si="1"/>
        <v>0</v>
      </c>
      <c r="O19" s="389">
        <f t="shared" si="1"/>
        <v>0</v>
      </c>
      <c r="P19" s="389">
        <f t="shared" si="1"/>
        <v>0</v>
      </c>
      <c r="Q19" s="389">
        <f t="shared" si="1"/>
        <v>0</v>
      </c>
      <c r="R19" s="389">
        <f t="shared" si="1"/>
        <v>0</v>
      </c>
      <c r="S19" s="389">
        <f t="shared" si="1"/>
        <v>0</v>
      </c>
      <c r="T19" s="389">
        <f t="shared" si="1"/>
        <v>0.1</v>
      </c>
      <c r="U19" s="389">
        <f t="shared" si="1"/>
        <v>0</v>
      </c>
      <c r="V19" s="389">
        <f t="shared" si="1"/>
        <v>0</v>
      </c>
      <c r="W19" s="389">
        <f t="shared" si="1"/>
        <v>0</v>
      </c>
      <c r="X19" s="389">
        <f t="shared" si="1"/>
        <v>0</v>
      </c>
      <c r="Y19" s="389">
        <f t="shared" si="1"/>
        <v>0</v>
      </c>
      <c r="Z19" s="390">
        <f t="shared" si="1"/>
        <v>0</v>
      </c>
      <c r="AA19" s="391">
        <f t="shared" ref="AA19:AA25" si="2">SUM(G19:Z19)</f>
        <v>2284.1999999999998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2220</v>
      </c>
      <c r="I37" s="424">
        <f t="shared" si="8"/>
        <v>1</v>
      </c>
      <c r="J37" s="424">
        <f t="shared" si="8"/>
        <v>0.1</v>
      </c>
      <c r="K37" s="424">
        <f t="shared" si="8"/>
        <v>0</v>
      </c>
      <c r="L37" s="424">
        <f t="shared" si="8"/>
        <v>63</v>
      </c>
      <c r="M37" s="424">
        <f t="shared" si="8"/>
        <v>0</v>
      </c>
      <c r="N37" s="424">
        <f t="shared" si="8"/>
        <v>0</v>
      </c>
      <c r="O37" s="424">
        <f t="shared" si="8"/>
        <v>0</v>
      </c>
      <c r="P37" s="424">
        <f t="shared" si="8"/>
        <v>0</v>
      </c>
      <c r="Q37" s="424">
        <f t="shared" si="8"/>
        <v>0</v>
      </c>
      <c r="R37" s="424">
        <f t="shared" si="8"/>
        <v>0</v>
      </c>
      <c r="S37" s="424">
        <f t="shared" si="8"/>
        <v>0</v>
      </c>
      <c r="T37" s="424">
        <f t="shared" si="8"/>
        <v>0.1</v>
      </c>
      <c r="U37" s="424">
        <f t="shared" si="8"/>
        <v>0</v>
      </c>
      <c r="V37" s="424">
        <f t="shared" si="8"/>
        <v>0</v>
      </c>
      <c r="W37" s="424">
        <f t="shared" si="8"/>
        <v>0</v>
      </c>
      <c r="X37" s="424">
        <f t="shared" si="8"/>
        <v>0</v>
      </c>
      <c r="Y37" s="424">
        <f t="shared" si="8"/>
        <v>0</v>
      </c>
      <c r="Z37" s="425">
        <f t="shared" si="8"/>
        <v>0</v>
      </c>
      <c r="AA37" s="426">
        <f t="shared" si="4"/>
        <v>2284.1999999999998</v>
      </c>
    </row>
    <row r="38" spans="2:27" ht="24" customHeight="1" x14ac:dyDescent="0.15">
      <c r="B38" s="170"/>
      <c r="C38" s="809"/>
      <c r="D38" s="227"/>
      <c r="E38" s="225" t="s">
        <v>319</v>
      </c>
      <c r="F38" s="443"/>
      <c r="G38" s="415">
        <f t="shared" ref="G38:Z38" si="9">SUM(G39:G41)</f>
        <v>0</v>
      </c>
      <c r="H38" s="415">
        <f t="shared" si="9"/>
        <v>2220</v>
      </c>
      <c r="I38" s="415">
        <f t="shared" si="9"/>
        <v>1</v>
      </c>
      <c r="J38" s="415">
        <f t="shared" si="9"/>
        <v>0.1</v>
      </c>
      <c r="K38" s="415">
        <f t="shared" si="9"/>
        <v>0</v>
      </c>
      <c r="L38" s="415">
        <f t="shared" si="9"/>
        <v>63</v>
      </c>
      <c r="M38" s="415">
        <f t="shared" si="9"/>
        <v>0</v>
      </c>
      <c r="N38" s="415">
        <f t="shared" si="9"/>
        <v>0</v>
      </c>
      <c r="O38" s="415">
        <f t="shared" si="9"/>
        <v>0</v>
      </c>
      <c r="P38" s="415">
        <f t="shared" si="9"/>
        <v>0</v>
      </c>
      <c r="Q38" s="415">
        <f t="shared" si="9"/>
        <v>0</v>
      </c>
      <c r="R38" s="415">
        <f t="shared" si="9"/>
        <v>0</v>
      </c>
      <c r="S38" s="415">
        <f t="shared" si="9"/>
        <v>0</v>
      </c>
      <c r="T38" s="415">
        <f t="shared" si="9"/>
        <v>0.1</v>
      </c>
      <c r="U38" s="415">
        <f t="shared" si="9"/>
        <v>0</v>
      </c>
      <c r="V38" s="415">
        <f t="shared" si="9"/>
        <v>0</v>
      </c>
      <c r="W38" s="415">
        <f t="shared" si="9"/>
        <v>0</v>
      </c>
      <c r="X38" s="415">
        <f t="shared" si="9"/>
        <v>0</v>
      </c>
      <c r="Y38" s="415">
        <f t="shared" si="9"/>
        <v>0</v>
      </c>
      <c r="Z38" s="416">
        <f t="shared" si="9"/>
        <v>0</v>
      </c>
      <c r="AA38" s="417">
        <f t="shared" si="4"/>
        <v>2284.1999999999998</v>
      </c>
    </row>
    <row r="39" spans="2:27" ht="24" customHeight="1" x14ac:dyDescent="0.15">
      <c r="B39" s="170"/>
      <c r="C39" s="809"/>
      <c r="D39" s="228"/>
      <c r="E39" s="223"/>
      <c r="F39" s="221" t="s">
        <v>233</v>
      </c>
      <c r="G39" s="418">
        <f>+ｱ.燃え殻!$Z$28</f>
        <v>0</v>
      </c>
      <c r="H39" s="418">
        <f>+ｲ.汚泥!$Z$28</f>
        <v>2220</v>
      </c>
      <c r="I39" s="418">
        <f>+ｳ.廃油!$Z$28</f>
        <v>0.9</v>
      </c>
      <c r="J39" s="418">
        <f>+ｴ.廃酸!$Z$28</f>
        <v>0.1</v>
      </c>
      <c r="K39" s="418">
        <f>+ｵ.廃ｱﾙｶﾘ!$Z$28</f>
        <v>0</v>
      </c>
      <c r="L39" s="418">
        <f>+ｶ.廃ﾌﾟﾗ類!$Z$28</f>
        <v>4</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0.1</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2225.1</v>
      </c>
    </row>
    <row r="40" spans="2:27" ht="24" customHeight="1" x14ac:dyDescent="0.15">
      <c r="B40" s="170"/>
      <c r="C40" s="809"/>
      <c r="D40" s="228"/>
      <c r="E40" s="223"/>
      <c r="F40" s="221" t="s">
        <v>318</v>
      </c>
      <c r="G40" s="418">
        <f>+ｱ.燃え殻!$Z$29</f>
        <v>0</v>
      </c>
      <c r="H40" s="418">
        <f>+ｲ.汚泥!$Z$29</f>
        <v>0</v>
      </c>
      <c r="I40" s="418">
        <f>+ｳ.廃油!$Z$29</f>
        <v>0.1</v>
      </c>
      <c r="J40" s="418">
        <f>+ｴ.廃酸!$Z$29</f>
        <v>0</v>
      </c>
      <c r="K40" s="418">
        <f>+ｵ.廃ｱﾙｶﾘ!$Z$29</f>
        <v>0</v>
      </c>
      <c r="L40" s="418">
        <f>+ｶ.廃ﾌﾟﾗ類!$Z$29</f>
        <v>59</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59.1</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2220</v>
      </c>
      <c r="I43" s="427">
        <f>+ｳ.廃油!$AK$27</f>
        <v>1</v>
      </c>
      <c r="J43" s="427">
        <f>+ｴ.廃酸!$AK$27</f>
        <v>0.1</v>
      </c>
      <c r="K43" s="427">
        <f>+ｵ.廃ｱﾙｶﾘ!$AK$27</f>
        <v>0</v>
      </c>
      <c r="L43" s="427">
        <f>+ｶ.廃ﾌﾟﾗ類!$AK$27</f>
        <v>63</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0.1</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2284.1999999999998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2220</v>
      </c>
      <c r="I45" s="433">
        <f>+ｳ.廃油!$AR$24</f>
        <v>0.9</v>
      </c>
      <c r="J45" s="433">
        <f>+ｴ.廃酸!$AR$24</f>
        <v>0.1</v>
      </c>
      <c r="K45" s="433">
        <f>+ｵ.廃ｱﾙｶﾘ!$AR$24</f>
        <v>0</v>
      </c>
      <c r="L45" s="433">
        <f>+ｶ.廃ﾌﾟﾗ類!$AR$24</f>
        <v>4</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0.1</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2225.1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4505.8</v>
      </c>
      <c r="I55" s="480">
        <f t="shared" si="10"/>
        <v>2.1</v>
      </c>
      <c r="J55" s="480">
        <f t="shared" si="10"/>
        <v>0.2</v>
      </c>
      <c r="K55" s="480">
        <f t="shared" si="10"/>
        <v>0</v>
      </c>
      <c r="L55" s="480">
        <f t="shared" si="10"/>
        <v>126.8</v>
      </c>
      <c r="M55" s="480">
        <f t="shared" si="10"/>
        <v>0</v>
      </c>
      <c r="N55" s="480">
        <f t="shared" si="10"/>
        <v>0</v>
      </c>
      <c r="O55" s="480">
        <f t="shared" si="10"/>
        <v>0</v>
      </c>
      <c r="P55" s="480">
        <f t="shared" si="10"/>
        <v>0</v>
      </c>
      <c r="Q55" s="480">
        <f t="shared" si="10"/>
        <v>0</v>
      </c>
      <c r="R55" s="480">
        <f t="shared" si="10"/>
        <v>0</v>
      </c>
      <c r="S55" s="480">
        <f t="shared" si="10"/>
        <v>0</v>
      </c>
      <c r="T55" s="480">
        <f t="shared" si="10"/>
        <v>0.2</v>
      </c>
      <c r="U55" s="480">
        <f t="shared" si="10"/>
        <v>0</v>
      </c>
      <c r="V55" s="480">
        <f t="shared" si="10"/>
        <v>0</v>
      </c>
      <c r="W55" s="480">
        <f t="shared" si="10"/>
        <v>0</v>
      </c>
      <c r="X55" s="480">
        <f t="shared" si="10"/>
        <v>0</v>
      </c>
      <c r="Y55" s="480">
        <f t="shared" si="10"/>
        <v>0</v>
      </c>
      <c r="Z55" s="480">
        <f t="shared" si="10"/>
        <v>0</v>
      </c>
      <c r="AA55" s="481">
        <f>+AA9+AA19+AA20</f>
        <v>4635.1000000000004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横浜市神奈川区守屋町２－７</v>
      </c>
      <c r="M16" s="884"/>
      <c r="N16" s="884"/>
      <c r="O16" s="884"/>
      <c r="P16" s="884"/>
      <c r="Q16" s="884"/>
      <c r="R16" s="884"/>
      <c r="S16" s="884"/>
      <c r="T16" s="884"/>
      <c r="U16" s="282"/>
    </row>
    <row r="17" spans="1:21" ht="26.25" customHeight="1" x14ac:dyDescent="0.15">
      <c r="C17" s="86"/>
      <c r="I17" s="25"/>
      <c r="J17" s="25" t="s">
        <v>7</v>
      </c>
      <c r="K17" s="25"/>
      <c r="L17" s="884" t="str">
        <f>+表紙!L41</f>
        <v>太陽油脂株式会社
代表取締役　　中山　悟</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０４５（４４１）４９５１</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太陽油脂株式会社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2635</v>
      </c>
      <c r="Q25" s="891"/>
      <c r="R25" s="891"/>
      <c r="S25" s="891"/>
      <c r="T25" s="891"/>
      <c r="U25" s="892"/>
    </row>
    <row r="26" spans="1:21" ht="26.25" customHeight="1" x14ac:dyDescent="0.15">
      <c r="C26" s="538" t="s">
        <v>11</v>
      </c>
      <c r="D26" s="539"/>
      <c r="E26" s="540"/>
      <c r="F26" s="906" t="str">
        <f>+表紙!F50</f>
        <v>横浜市神奈川区守屋町２－７</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Ｅ09－食料品製造業</v>
      </c>
      <c r="G30" s="894"/>
      <c r="H30" s="894"/>
      <c r="I30" s="894"/>
      <c r="J30" s="894"/>
      <c r="K30" s="894"/>
      <c r="L30" s="32" t="s">
        <v>48</v>
      </c>
      <c r="M30" s="32"/>
      <c r="N30" s="506" t="str">
        <f>IF(COUNTA(表紙!N54)=1,+表紙!N54,"")</f>
        <v>0982-食用油脂加工業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25.248999999999999</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309</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5</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2350.9</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分別促進のため定点撮影を行い、不適当な投棄は社内周知を行い防止に努めている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5</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2284.1999999999998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2350.9</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0.1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2265.1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2284.1999999999998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2225.1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2220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2285.8000000000002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2220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2220</v>
      </c>
      <c r="P27" s="718"/>
      <c r="Q27" s="718"/>
      <c r="R27" s="718"/>
      <c r="S27" s="49" t="s">
        <v>38</v>
      </c>
      <c r="T27" s="70"/>
      <c r="U27" s="70"/>
      <c r="X27" s="68" t="s">
        <v>39</v>
      </c>
      <c r="Y27" s="71"/>
      <c r="AG27" s="58"/>
      <c r="AH27" s="58"/>
      <c r="AI27" s="58"/>
      <c r="AJ27" s="58"/>
      <c r="AK27" s="668">
        <f>+AG18+O27</f>
        <v>2220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2220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2285.8000000000002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2220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2259.5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1.1000000000000001</v>
      </c>
      <c r="G29" s="674"/>
      <c r="H29" s="214" t="s">
        <v>198</v>
      </c>
      <c r="L29" s="682"/>
      <c r="O29" s="61"/>
      <c r="P29" s="148"/>
      <c r="Q29" s="56" t="s">
        <v>183</v>
      </c>
      <c r="R29" s="679" t="s">
        <v>33</v>
      </c>
      <c r="S29" s="721"/>
      <c r="T29" s="721"/>
      <c r="U29" s="722"/>
      <c r="V29" s="53"/>
      <c r="W29" s="72"/>
      <c r="X29" s="726" t="s">
        <v>315</v>
      </c>
      <c r="Y29" s="727"/>
      <c r="Z29" s="670">
        <v>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0.1</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3" zoomScale="145" zoomScaleNormal="14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zoomScale="115" zoomScaleNormal="115"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63</v>
      </c>
      <c r="P27" s="718"/>
      <c r="Q27" s="718"/>
      <c r="R27" s="718"/>
      <c r="S27" s="49" t="s">
        <v>38</v>
      </c>
      <c r="T27" s="70"/>
      <c r="U27" s="70"/>
      <c r="X27" s="68" t="s">
        <v>39</v>
      </c>
      <c r="Y27" s="71"/>
      <c r="AG27" s="58"/>
      <c r="AH27" s="58"/>
      <c r="AI27" s="58"/>
      <c r="AJ27" s="58"/>
      <c r="AK27" s="668">
        <f>+AG18+O27</f>
        <v>63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63.8</v>
      </c>
      <c r="G29" s="674"/>
      <c r="H29" s="214" t="s">
        <v>198</v>
      </c>
      <c r="L29" s="682"/>
      <c r="O29" s="61"/>
      <c r="P29" s="148"/>
      <c r="Q29" s="56" t="s">
        <v>183</v>
      </c>
      <c r="R29" s="679" t="s">
        <v>33</v>
      </c>
      <c r="S29" s="721"/>
      <c r="T29" s="721"/>
      <c r="U29" s="722"/>
      <c r="V29" s="53"/>
      <c r="W29" s="72"/>
      <c r="X29" s="726" t="s">
        <v>315</v>
      </c>
      <c r="Y29" s="727"/>
      <c r="Z29" s="670">
        <v>59</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4.4000000000000004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太陽油脂株式会社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2025-08-19T02:13:45Z</dcterms:created>
  <dcterms:modified xsi:type="dcterms:W3CDTF">2025-08-19T02:13:45Z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