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F107B40D-05CE-459F-84C2-88100A44C2A9}"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H31" i="87"/>
  <c r="W49" i="94"/>
  <c r="M49" i="94"/>
  <c r="Y18" i="91"/>
  <c r="P16" i="91" s="1"/>
  <c r="X58" i="94" s="1"/>
  <c r="H31" i="77" l="1"/>
  <c r="K49" i="94"/>
  <c r="AL27" i="91"/>
  <c r="X47" i="94" s="1"/>
  <c r="H31" i="76"/>
  <c r="J49" i="94"/>
  <c r="H31" i="74"/>
  <c r="H49" i="94"/>
  <c r="N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<sst xmlns="http://schemas.openxmlformats.org/spreadsheetml/2006/main" count="3304" uniqueCount="472">
  <si>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</si>
  <si>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</si>
  <si>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</si>
  <si>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</si>
  <si>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</si>
  <si>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</si>
  <si>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</si>
  <si>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</si>
  <si>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</si>
  <si>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</si>
  <si>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</si>
  <si>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</si>
  <si>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</si>
  <si>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</si>
  <si>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</si>
  <si>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</si>
  <si>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</si>
  <si>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</si>
  <si>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</si>
  <si>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</si>
  <si>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</si>
  <si>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</si>
  <si>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</si>
  <si>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</si>
  <si>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</si>
  <si>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</si>
  <si>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</si>
  <si>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</si>
  <si>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</si>
  <si>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</si>
  <si>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</si>
  <si>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</si>
  <si>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</si>
  <si>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</si>
  <si>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</si>
  <si>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</si>
  <si>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</si>
  <si>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</si>
  <si>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</si>
  <si>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</si>
  <si>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</si>
  <si>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</si>
  <si>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</si>
  <si>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</si>
  <si>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</si>
  <si>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</si>
  <si>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</si>
  <si>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</si>
  <si>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</si>
  <si>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</si>
  <si>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</si>
  <si>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</si>
  <si>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</si>
  <si>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</si>
  <si>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</si>
  <si>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</si>
  <si>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</si>
  <si>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</si>
  <si>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</si>
  <si>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</si>
  <si>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</si>
  <si>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</si>
  <si>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</si>
  <si>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</si>
  <si>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</si>
  <si>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</si>
  <si>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</si>
  <si>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</si>
  <si>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</si>
  <si>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</si>
  <si>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</si>
  <si>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</si>
  <si>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</si>
  <si>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</si>
  <si>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</si>
  <si>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</si>
  <si>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</si>
  <si>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</si>
  <si>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</si>
  <si>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</si>
  <si>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</si>
  <si>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</si>
  <si>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</si>
  <si>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</si>
  <si>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</si>
  <si>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</si>
  <si>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</si>
  <si>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</si>
  <si>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</si>
  <si>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</si>
  <si>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</si>
  <si>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</si>
  <si>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</si>
  <si>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</si>
  <si>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</si>
  <si>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</si>
  <si>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</si>
  <si>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</si>
  <si>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</si>
  <si>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</si>
  <si>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</si>
  <si>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</si>
  <si>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</si>
  <si>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</si>
  <si>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</si>
  <si>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</si>
  <si>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</si>
  <si>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</si>
  <si>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</si>
  <si>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</si>
  <si>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</si>
  <si>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</si>
  <si>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</si>
  <si>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</si>
  <si>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</si>
  <si>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</si>
  <si>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</si>
  <si>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</si>
  <si>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</si>
  <si>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</si>
  <si>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</si>
  <si>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</si>
  <si>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</si>
  <si>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</si>
  <si>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</si>
  <si>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</si>
  <si>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</si>
  <si>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</si>
  <si>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</si>
  <si>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</si>
  <si>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</si>
  <si>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</si>
  <si>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</si>
  <si>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</si>
  <si>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</si>
  <si>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</si>
  <si>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</si>
  <si>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</si>
  <si>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</si>
  <si>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</si>
  <si>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</si>
  <si>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</si>
  <si>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</si>
  <si>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</si>
  <si>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</si>
  <si>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</si>
  <si>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</si>
  <si>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</si>
  <si>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</si>
  <si>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</si>
  <si>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</si>
  <si>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</si>
  <si>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</si>
  <si>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</si>
  <si>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</si>
  <si>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</si>
  <si>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</si>
  <si>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</si>
  <si>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</si>
  <si>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</si>
  <si>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</si>
  <si>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</si>
  <si>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</si>
  <si>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</si>
  <si>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</si>
  <si>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</si>
  <si>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</si>
  <si>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</si>
  <si>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</si>
  <si>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</si>
  <si>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</si>
  <si>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</si>
  <si>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</si>
  <si>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</si>
  <si>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</si>
  <si>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</si>
  <si>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</si>
  <si>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</si>
  <si>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</si>
  <si>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</si>
  <si>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</si>
  <si>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</si>
  <si>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</si>
  <si>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</si>
  <si>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</si>
  <si>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</si>
  <si>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</si>
  <si>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</si>
  <si>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</si>
  <si>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</si>
  <si>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</si>
  <si>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</si>
  <si>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</si>
  <si>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</si>
  <si>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</si>
  <si>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</si>
  <si>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</si>
  <si>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</si>
  <si>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</si>
  <si>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</si>
  <si>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</si>
  <si>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</si>
  <si>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</si>
  <si>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</si>
  <si>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</si>
  <si>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</si>
  <si>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</si>
  <si>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</si>
  <si>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</si>
  <si>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</si>
  <si>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</si>
  <si>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</si>
  <si>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</si>
  <si>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</si>
  <si>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</si>
  <si>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</si>
  <si>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</si>
  <si>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</si>
  <si>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</si>
  <si>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</si>
  <si>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</si>
  <si>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</si>
  <si>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</si>
  <si>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</si>
  <si>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</si>
  <si>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</si>
  <si>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</si>
  <si>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</si>
  <si>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</si>
  <si>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</si>
  <si>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</si>
  <si>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</si>
  <si>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</si>
  <si>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</si>
  <si>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</si>
  <si>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</si>
  <si>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</si>
  <si>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</si>
  <si>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</si>
  <si>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</si>
  <si>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</si>
  <si>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</si>
  <si>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</si>
  <si>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</si>
  <si>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</si>
  <si>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</si>
  <si>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</si>
  <si>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</si>
  <si>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</si>
  <si>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</si>
  <si>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</si>
  <si>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</si>
  <si>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</si>
  <si>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</si>
  <si>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</si>
  <si>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</si>
  <si>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</si>
  <si>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</si>
  <si>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</si>
  <si>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</si>
  <si>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</si>
  <si>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</si>
  <si>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</si>
  <si>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</si>
  <si>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</si>
  <si>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</si>
  <si>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</si>
  <si>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</si>
  <si>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</si>
  <si>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</si>
  <si>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</si>
  <si>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</si>
  <si>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</si>
  <si>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</si>
  <si>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</si>
  <si>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</si>
  <si>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</si>
  <si>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</si>
  <si>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</si>
  <si>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</si>
  <si>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</si>
  <si>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</si>
  <si>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</si>
  <si>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</si>
  <si>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</si>
  <si>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</si>
  <si>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</si>
  <si>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</si>
  <si>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</si>
  <si>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</si>
  <si>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</si>
  <si>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</si>
  <si>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</si>
  <si>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</si>
  <si>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</si>
  <si>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</si>
  <si>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</si>
  <si>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</si>
  <si>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</si>
  <si>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</si>
  <si>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</si>
  <si>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</si>
  <si>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</si>
  <si>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</si>
  <si>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</si>
  <si>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</si>
  <si>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</si>
  <si>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</si>
  <si>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</si>
  <si>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</si>
  <si>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</si>
  <si>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</si>
  <si>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</si>
  <si>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</si>
  <si>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</si>
  <si>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</si>
  <si>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</si>
  <si>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</si>
  <si>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</si>
  <si>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</si>
  <si>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</si>
  <si>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</si>
  <si>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</si>
  <si>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</si>
  <si>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</si>
  <si>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</si>
  <si>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</si>
  <si>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</si>
  <si>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</si>
  <si>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</si>
  <si>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</si>
  <si>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</si>
  <si>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</si>
  <si>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</si>
  <si>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</si>
  <si>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</si>
  <si>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</si>
  <si>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</si>
  <si>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</si>
  <si>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</si>
  <si>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</si>
  <si>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</si>
  <si>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</si>
  <si>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</si>
  <si>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</si>
  <si>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</si>
  <si>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</si>
  <si>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</si>
  <si>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</si>
  <si>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</si>
  <si>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</si>
  <si>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</si>
  <si>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</si>
  <si>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</si>
  <si>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</si>
  <si>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</si>
  <si>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</si>
  <si>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</si>
  <si>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</si>
  <si>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</si>
  <si>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</si>
  <si>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</si>
  <si>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</si>
  <si>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</si>
  <si>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</si>
  <si>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</si>
  <si>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</si>
  <si>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</si>
  <si>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</si>
  <si>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</si>
  <si>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</si>
  <si>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</si>
  <si>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</si>
  <si>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</si>
  <si>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</si>
  <si>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</si>
  <si>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</si>
  <si>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</si>
  <si>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</si>
  <si>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</si>
  <si>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</si>
  <si>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</si>
  <si>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</si>
  <si>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</si>
  <si>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</si>
  <si>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</si>
  <si>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</si>
  <si>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</si>
  <si>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</si>
  <si>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</si>
  <si>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</si>
  <si>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</si>
  <si>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</si>
  <si>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</si>
  <si>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</si>
  <si>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</si>
  <si>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</si>
  <si>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</si>
  <si>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</si>
  <si>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</si>
  <si>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</si>
  <si>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</si>
  <si>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</si>
  <si>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</si>
  <si>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</si>
  <si>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</si>
  <si>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</si>
  <si>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</si>
  <si>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</si>
  <si>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</si>
  <si>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</si>
  <si>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</si>
  <si>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</si>
  <si>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</si>
  <si>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</si>
  <si>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</si>
  <si>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</si>
  <si>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</si>
  <si>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</si>
  <si>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</si>
  <si>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</si>
  <si>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</si>
  <si>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</si>
  <si>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</si>
  <si>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</si>
  <si>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</si>
  <si>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</si>
  <si>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</si>
  <si>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</si>
  <si>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</si>
  <si>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</si>
  <si>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</si>
  <si>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</si>
  <si>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</si>
  <si>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</si>
  <si>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</si>
  <si>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</si>
  <si>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</si>
  <si>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</si>
  <si>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</si>
  <si>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</si>
  <si>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</si>
  <si>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</si>
  <si>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</si>
  <si>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</si>
  <si>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</si>
  <si>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</si>
  <si>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</si>
  <si>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</si>
  <si>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</si>
  <si>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</si>
  <si>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</si>
  <si>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</si>
  <si>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</si>
  <si>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</si>
  <si>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</si>
  <si>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</si>
  <si>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</si>
  <si>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</si>
  <si>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</si>
  <si>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</si>
  <si>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</si>
  <si>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</si>
  <si>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8月    2日</t>
    <phoneticPr fontId="3"/>
  </si>
  <si>
    <t>○</t>
  </si>
  <si>
    <t>神奈川県横浜市港北区菊名七丁目９番１７号</t>
    <rPh sb="0" eb="4">
      <t>カナガワケン</t>
    </rPh>
    <rPh sb="4" eb="7">
      <t>ヨコハマシ</t>
    </rPh>
    <rPh sb="7" eb="10">
      <t>コウホクク</t>
    </rPh>
    <rPh sb="10" eb="15">
      <t>キクナ7チョウメ</t>
    </rPh>
    <rPh sb="16" eb="17">
      <t>バン</t>
    </rPh>
    <rPh sb="19" eb="20">
      <t>ゴウ</t>
    </rPh>
    <phoneticPr fontId="3"/>
  </si>
  <si>
    <t>株式会社丸晶産業　代表取締役　佐々木規江</t>
    <rPh sb="0" eb="4">
      <t>カブシキガイシャ</t>
    </rPh>
    <rPh sb="4" eb="5">
      <t>マル</t>
    </rPh>
    <rPh sb="5" eb="6">
      <t>アキラ</t>
    </rPh>
    <rPh sb="6" eb="8">
      <t>サンギョウ</t>
    </rPh>
    <rPh sb="9" eb="11">
      <t>ダイヒョウ</t>
    </rPh>
    <rPh sb="11" eb="14">
      <t>トリシマリヤク</t>
    </rPh>
    <rPh sb="15" eb="18">
      <t>ササキ</t>
    </rPh>
    <rPh sb="18" eb="19">
      <t>ノリ</t>
    </rPh>
    <rPh sb="19" eb="20">
      <t>エ</t>
    </rPh>
    <phoneticPr fontId="3"/>
  </si>
  <si>
    <t>045-543-4311</t>
    <phoneticPr fontId="3"/>
  </si>
  <si>
    <t>株式会社　丸晶産業</t>
    <rPh sb="0" eb="4">
      <t>カブシキガイシャ</t>
    </rPh>
    <rPh sb="5" eb="6">
      <t>マル</t>
    </rPh>
    <rPh sb="6" eb="7">
      <t>アキラ</t>
    </rPh>
    <rPh sb="7" eb="9">
      <t>サンギョウ</t>
    </rPh>
    <phoneticPr fontId="3"/>
  </si>
  <si>
    <t>神奈川県横浜市神奈川区菅田町２７５３番地１</t>
    <rPh sb="0" eb="14">
      <t>カナガワケンヨコハマシカナガワクスゲタチョウ</t>
    </rPh>
    <rPh sb="18" eb="20">
      <t>バンチ</t>
    </rPh>
    <phoneticPr fontId="3"/>
  </si>
  <si>
    <t>045-470-6200</t>
    <phoneticPr fontId="3"/>
  </si>
  <si>
    <t>レディーミクストコンクリート製造販売</t>
    <rPh sb="14" eb="18">
      <t>セイゾウハンバイ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</si>
</sst>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8" zoomScaleNormal="100" zoomScaleSheetLayoutView="100" workbookViewId="0">
      <selection activeCell="F59" sqref="F59:O5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464</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468</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2610</v>
      </c>
      <c r="N48" s="507"/>
      <c r="O48" s="508"/>
    </row>
    <row r="49" spans="3:21" ht="18" customHeight="1">
      <c r="C49" s="457" t="s">
        <v>11</v>
      </c>
      <c r="D49" s="489"/>
      <c r="E49" s="490"/>
      <c r="F49" s="476" t="s">
        <v>469</v>
      </c>
      <c r="G49" s="477"/>
      <c r="H49" s="477"/>
      <c r="I49" s="477"/>
      <c r="J49" s="477"/>
      <c r="K49" s="477"/>
      <c r="L49" s="126" t="s">
        <v>172</v>
      </c>
      <c r="M49" s="386"/>
      <c r="N49" s="509" t="s">
        <v>470</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131</v>
      </c>
      <c r="G52" s="540"/>
      <c r="H52" s="540"/>
      <c r="I52" s="540"/>
      <c r="J52" s="30" t="s">
        <v>47</v>
      </c>
      <c r="K52" s="30"/>
      <c r="L52" s="541" t="s">
        <v>471</v>
      </c>
      <c r="M52" s="541"/>
      <c r="N52" s="542"/>
      <c r="O52" s="543"/>
    </row>
    <row r="53" spans="3:21" ht="22.5" customHeight="1">
      <c r="C53" s="295"/>
      <c r="D53" s="306" t="s">
        <v>19</v>
      </c>
      <c r="E53" s="307" t="s">
        <v>365</v>
      </c>
      <c r="F53" s="544" t="s">
        <v>366</v>
      </c>
      <c r="G53" s="545"/>
      <c r="H53" s="546"/>
      <c r="I53" s="544" t="s">
        <v>367</v>
      </c>
      <c r="J53" s="547"/>
      <c r="K53" s="548"/>
      <c r="L53" s="549">
        <v>1000</v>
      </c>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32</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8170</v>
      </c>
      <c r="I63" s="240" t="s">
        <v>4</v>
      </c>
      <c r="J63" s="525" t="s">
        <v>324</v>
      </c>
      <c r="K63" s="526"/>
      <c r="L63" s="527"/>
      <c r="M63" s="523">
        <f>+別紙!AA14</f>
        <v>4324</v>
      </c>
      <c r="N63" s="524"/>
      <c r="O63" s="391" t="s">
        <v>4</v>
      </c>
      <c r="P63" s="162"/>
      <c r="Q63" s="127"/>
      <c r="R63" s="127"/>
      <c r="S63" s="127"/>
      <c r="T63" s="127"/>
      <c r="U63" s="127"/>
    </row>
    <row r="64" spans="3:21" ht="24.75" customHeight="1">
      <c r="C64" s="522"/>
      <c r="D64" s="513" t="s">
        <v>301</v>
      </c>
      <c r="E64" s="514"/>
      <c r="F64" s="514"/>
      <c r="G64" s="515"/>
      <c r="H64" s="379">
        <f>+別紙!AA10</f>
        <v>1410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4324</v>
      </c>
      <c r="N65" s="524"/>
      <c r="O65" s="378" t="s">
        <v>4</v>
      </c>
      <c r="P65" s="160"/>
      <c r="Q65" s="161"/>
      <c r="R65" s="161"/>
      <c r="S65" s="161"/>
    </row>
    <row r="66" spans="1:22" ht="24.75" customHeight="1">
      <c r="C66" s="392"/>
      <c r="D66" s="513" t="s">
        <v>303</v>
      </c>
      <c r="E66" s="514"/>
      <c r="F66" s="514"/>
      <c r="G66" s="515"/>
      <c r="H66" s="379">
        <f>+別紙!AA12</f>
        <v>2436</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8" zoomScaleNormal="100" workbookViewId="0">
      <selection activeCell="P16" sqref="P16:AB1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6596</v>
      </c>
      <c r="G12" s="604"/>
      <c r="H12" s="604"/>
      <c r="I12" s="52" t="s">
        <v>13</v>
      </c>
      <c r="J12" s="53"/>
      <c r="K12" s="54"/>
      <c r="L12" s="53"/>
      <c r="M12" s="582"/>
      <c r="N12" s="55"/>
      <c r="P12" s="606">
        <v>850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2660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5746</v>
      </c>
      <c r="Q18" s="610"/>
      <c r="R18" s="610"/>
      <c r="S18" s="610"/>
      <c r="T18" s="52" t="s">
        <v>13</v>
      </c>
      <c r="U18"/>
      <c r="V18" s="247"/>
      <c r="W18"/>
      <c r="X18" s="193"/>
      <c r="Y18" s="603">
        <f>+ROUND(AH9,1)+ROUND(AH12,1)+ROUND(AH15,1)+AH18</f>
        <v>2660</v>
      </c>
      <c r="Z18" s="604"/>
      <c r="AA18" s="604"/>
      <c r="AB18" s="52" t="s">
        <v>4</v>
      </c>
      <c r="AC18" s="192"/>
      <c r="AD18" s="192"/>
      <c r="AE18" s="582"/>
      <c r="AH18" s="587">
        <f>+ROUND(AO18,1)+ROUND(AO21,1)</f>
        <v>2660</v>
      </c>
      <c r="AI18" s="574"/>
      <c r="AJ18" s="574"/>
      <c r="AK18" s="574"/>
      <c r="AL18" s="44" t="s">
        <v>13</v>
      </c>
      <c r="AM18" s="55"/>
      <c r="AO18" s="272">
        <f>+ROUND(AU16,1)+ROUND(AU17,1)+ROUND(AU18,1)</f>
        <v>2660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3086</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8170</v>
      </c>
      <c r="E24" s="584"/>
      <c r="F24" s="584"/>
      <c r="G24" s="194" t="s">
        <v>198</v>
      </c>
      <c r="H24" s="573">
        <f>+F12</f>
        <v>6596</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2660</v>
      </c>
      <c r="AT24" s="604"/>
      <c r="AU24" s="604"/>
      <c r="AV24" s="52" t="s">
        <v>13</v>
      </c>
      <c r="AW24" s="405"/>
    </row>
    <row r="25" spans="2:49" ht="27" customHeight="1" thickBot="1">
      <c r="B25" s="560" t="s">
        <v>201</v>
      </c>
      <c r="C25" s="561"/>
      <c r="D25" s="584">
        <v>1410</v>
      </c>
      <c r="E25" s="584"/>
      <c r="F25" s="584"/>
      <c r="G25" s="194" t="s">
        <v>198</v>
      </c>
      <c r="H25" s="573">
        <f>+P12+AH9</f>
        <v>850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2436</v>
      </c>
      <c r="E27" s="584"/>
      <c r="F27" s="584"/>
      <c r="G27" s="194" t="s">
        <v>198</v>
      </c>
      <c r="H27" s="573">
        <f>+Y21</f>
        <v>3086</v>
      </c>
      <c r="I27" s="574"/>
      <c r="J27" s="194" t="s">
        <v>198</v>
      </c>
      <c r="M27" s="582"/>
      <c r="P27" s="587">
        <f>+R30+ROUND(R33,1)</f>
        <v>0</v>
      </c>
      <c r="Q27" s="633"/>
      <c r="R27" s="633"/>
      <c r="S27" s="633"/>
      <c r="T27" s="44" t="s">
        <v>38</v>
      </c>
      <c r="U27" s="64"/>
      <c r="V27" s="64"/>
      <c r="Y27" s="62" t="s">
        <v>39</v>
      </c>
      <c r="Z27" s="65"/>
      <c r="AH27" s="53"/>
      <c r="AI27" s="53"/>
      <c r="AJ27" s="53"/>
      <c r="AK27" s="53"/>
      <c r="AL27" s="603">
        <f>+AH18+P27</f>
        <v>2660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4324</v>
      </c>
      <c r="E29" s="584"/>
      <c r="F29" s="584"/>
      <c r="G29" s="194" t="s">
        <v>198</v>
      </c>
      <c r="H29" s="573">
        <f>+AL27</f>
        <v>2660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4324</v>
      </c>
      <c r="E31" s="584"/>
      <c r="F31" s="584"/>
      <c r="G31" s="194" t="s">
        <v>198</v>
      </c>
      <c r="H31" s="573">
        <f>+AS24</f>
        <v>2660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　丸晶産業</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election activeCell="J5" sqref="J5"/>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　丸晶産業</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8170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8170</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1410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ref="AA10:AA18" si="0">IF(SUM(G10:Z10)&gt;0,SUM(G10:Z10),IF(AA$19&gt;0,"0",0))</f>
        <v>1410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2436</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2436</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4324</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4324</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4324</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4324</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6596</v>
      </c>
      <c r="U19" s="331">
        <f t="shared" si="1"/>
        <v>0</v>
      </c>
      <c r="V19" s="331">
        <f t="shared" si="1"/>
        <v>0</v>
      </c>
      <c r="W19" s="331">
        <f t="shared" si="1"/>
        <v>0</v>
      </c>
      <c r="X19" s="331">
        <f t="shared" si="1"/>
        <v>0</v>
      </c>
      <c r="Y19" s="331">
        <f t="shared" si="1"/>
        <v>0</v>
      </c>
      <c r="Z19" s="332">
        <f t="shared" si="1"/>
        <v>0</v>
      </c>
      <c r="AA19" s="333">
        <f t="shared" ref="AA19:AA25" si="2">SUM(G19:Z19)</f>
        <v>6596</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850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850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5746</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5746</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2660</v>
      </c>
      <c r="U26" s="352">
        <f t="shared" si="3"/>
        <v>0</v>
      </c>
      <c r="V26" s="352">
        <f t="shared" si="3"/>
        <v>0</v>
      </c>
      <c r="W26" s="352">
        <f t="shared" si="3"/>
        <v>0</v>
      </c>
      <c r="X26" s="352">
        <f t="shared" si="3"/>
        <v>0</v>
      </c>
      <c r="Y26" s="352">
        <f t="shared" si="3"/>
        <v>0</v>
      </c>
      <c r="Z26" s="353">
        <f t="shared" si="3"/>
        <v>0</v>
      </c>
      <c r="AA26" s="354">
        <f t="shared" ref="AA26:AA55" si="4">SUM(G26:Z26)</f>
        <v>2660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3086</v>
      </c>
      <c r="U27" s="352">
        <f t="shared" si="5"/>
        <v>0</v>
      </c>
      <c r="V27" s="352">
        <f t="shared" si="5"/>
        <v>0</v>
      </c>
      <c r="W27" s="352">
        <f t="shared" si="5"/>
        <v>0</v>
      </c>
      <c r="X27" s="352">
        <f t="shared" si="5"/>
        <v>0</v>
      </c>
      <c r="Y27" s="352">
        <f t="shared" si="5"/>
        <v>0</v>
      </c>
      <c r="Z27" s="353">
        <f t="shared" si="5"/>
        <v>0</v>
      </c>
      <c r="AA27" s="354">
        <f t="shared" si="4"/>
        <v>3086</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2660</v>
      </c>
      <c r="U35" s="352">
        <f t="shared" si="6"/>
        <v>0</v>
      </c>
      <c r="V35" s="352">
        <f t="shared" si="6"/>
        <v>0</v>
      </c>
      <c r="W35" s="352">
        <f t="shared" si="6"/>
        <v>0</v>
      </c>
      <c r="X35" s="352">
        <f t="shared" si="6"/>
        <v>0</v>
      </c>
      <c r="Y35" s="352">
        <f t="shared" si="6"/>
        <v>0</v>
      </c>
      <c r="Z35" s="353">
        <f t="shared" si="6"/>
        <v>0</v>
      </c>
      <c r="AA35" s="354">
        <f t="shared" si="4"/>
        <v>2660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2660</v>
      </c>
      <c r="U36" s="358">
        <f t="shared" si="7"/>
        <v>0</v>
      </c>
      <c r="V36" s="358">
        <f t="shared" si="7"/>
        <v>0</v>
      </c>
      <c r="W36" s="358">
        <f t="shared" si="7"/>
        <v>0</v>
      </c>
      <c r="X36" s="358">
        <f t="shared" si="7"/>
        <v>0</v>
      </c>
      <c r="Y36" s="358">
        <f t="shared" si="7"/>
        <v>0</v>
      </c>
      <c r="Z36" s="359">
        <f t="shared" si="7"/>
        <v>0</v>
      </c>
      <c r="AA36" s="360">
        <f t="shared" si="4"/>
        <v>2660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2660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2660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2660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2660</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2660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2660</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14766</v>
      </c>
      <c r="U63" s="406">
        <f t="shared" si="10"/>
        <v>0</v>
      </c>
      <c r="V63" s="406">
        <f t="shared" si="10"/>
        <v>0</v>
      </c>
      <c r="W63" s="406">
        <f t="shared" si="10"/>
        <v>0</v>
      </c>
      <c r="X63" s="406">
        <f t="shared" si="10"/>
        <v>0</v>
      </c>
      <c r="Y63" s="406">
        <f t="shared" si="10"/>
        <v>0</v>
      </c>
      <c r="Z63" s="406">
        <f t="shared" si="10"/>
        <v>0</v>
      </c>
      <c r="AA63" s="407">
        <f>+AA9+AA19+AA20</f>
        <v>14766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8月    2日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神奈川県横浜市港北区菊名七丁目９番１７号</v>
      </c>
      <c r="K16" s="780"/>
      <c r="L16" s="781"/>
      <c r="M16" s="781"/>
      <c r="N16" s="781"/>
      <c r="O16" s="782"/>
    </row>
    <row r="17" spans="1:15" ht="26.25" customHeight="1">
      <c r="C17" s="78"/>
      <c r="H17" s="23" t="s">
        <v>7</v>
      </c>
      <c r="I17" s="23"/>
      <c r="J17" s="780" t="str">
        <f>+表紙!J40</f>
        <v>株式会社丸晶産業　代表取締役　佐々木規江</v>
      </c>
      <c r="K17" s="780"/>
      <c r="L17" s="781"/>
      <c r="M17" s="781"/>
      <c r="N17" s="781"/>
      <c r="O17" s="782"/>
    </row>
    <row r="18" spans="1:15">
      <c r="C18" s="78"/>
      <c r="J18" s="21" t="s">
        <v>8</v>
      </c>
      <c r="O18" s="79"/>
    </row>
    <row r="19" spans="1:15">
      <c r="C19" s="78"/>
      <c r="J19" s="24" t="s">
        <v>9</v>
      </c>
      <c r="K19" s="24"/>
      <c r="L19" s="746" t="str">
        <f>IF(+表紙!L42="","",+表紙!L42)</f>
        <v>045-543-4311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　丸晶産業</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2610</v>
      </c>
      <c r="N25" s="770"/>
      <c r="O25" s="771"/>
    </row>
    <row r="26" spans="1:15" ht="18" customHeight="1">
      <c r="C26" s="457" t="s">
        <v>11</v>
      </c>
      <c r="D26" s="489"/>
      <c r="E26" s="490"/>
      <c r="F26" s="756" t="str">
        <f>+表紙!F49</f>
        <v>神奈川県横浜市神奈川区菅田町２７５３番地１</v>
      </c>
      <c r="G26" s="757"/>
      <c r="H26" s="757"/>
      <c r="I26" s="757"/>
      <c r="J26" s="757"/>
      <c r="K26" s="757"/>
      <c r="L26" s="126" t="s">
        <v>172</v>
      </c>
      <c r="M26" s="222"/>
      <c r="N26" s="760" t="str">
        <f>IF(+表紙!N49="","",+表紙!N49)</f>
        <v>045-470-6200</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Ｅ21－窯業・土石製品製造業</v>
      </c>
      <c r="G29" s="773"/>
      <c r="H29" s="773"/>
      <c r="I29" s="773"/>
      <c r="J29" s="30" t="s">
        <v>47</v>
      </c>
      <c r="K29" s="30"/>
      <c r="L29" s="774" t="str">
        <f>+表紙!L52</f>
        <v>レディーミクストコンクリート製造販売</v>
      </c>
      <c r="M29" s="774"/>
      <c r="N29" s="775"/>
      <c r="O29" s="776"/>
    </row>
    <row r="30" spans="1:15" ht="22.5" customHeight="1">
      <c r="C30" s="295"/>
      <c r="D30" s="306" t="s">
        <v>19</v>
      </c>
      <c r="E30" s="307" t="s">
        <v>365</v>
      </c>
      <c r="F30" s="772" t="s">
        <v>366</v>
      </c>
      <c r="G30" s="545"/>
      <c r="H30" s="777"/>
      <c r="I30" s="772" t="s">
        <v>367</v>
      </c>
      <c r="J30" s="547"/>
      <c r="K30" s="548"/>
      <c r="L30" s="778">
        <f>+表紙!L53</f>
        <v>1000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32</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8170</v>
      </c>
      <c r="I40" s="240" t="s">
        <v>4</v>
      </c>
      <c r="J40" s="525" t="s">
        <v>324</v>
      </c>
      <c r="K40" s="526"/>
      <c r="L40" s="527"/>
      <c r="M40" s="741">
        <f>+表紙!M63</f>
        <v>4324</v>
      </c>
      <c r="N40" s="742">
        <f>+表紙!N63</f>
        <v>0</v>
      </c>
      <c r="O40" s="305" t="s">
        <v>4</v>
      </c>
    </row>
    <row r="41" spans="3:15" ht="24.75" customHeight="1">
      <c r="C41" s="736"/>
      <c r="D41" s="513" t="s">
        <v>301</v>
      </c>
      <c r="E41" s="514"/>
      <c r="F41" s="514"/>
      <c r="G41" s="515"/>
      <c r="H41" s="245">
        <f>+表紙!H64</f>
        <v>1410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4324</v>
      </c>
      <c r="N42" s="742">
        <f>+表紙!N65</f>
        <v>0</v>
      </c>
      <c r="O42" s="180" t="s">
        <v>4</v>
      </c>
    </row>
    <row r="43" spans="3:15" ht="24.75" customHeight="1">
      <c r="C43" s="175"/>
      <c r="D43" s="513" t="s">
        <v>303</v>
      </c>
      <c r="E43" s="514"/>
      <c r="F43" s="514"/>
      <c r="G43" s="515"/>
      <c r="H43" s="245">
        <f>+表紙!H66</f>
        <v>2436</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丸晶産業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2025-08-06T02:28:56Z</dcterms:created>
  <dcterms:modified xsi:type="dcterms:W3CDTF">2025-08-06T02:28:56Z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