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4E1EDF25-57C3-451B-A766-EF4C6235A321}"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28" i="94" l="1"/>
  <c r="AA29" i="94"/>
  <c r="H32" i="94"/>
  <c r="H31" i="94" s="1"/>
  <c r="H26" i="94" s="1"/>
  <c r="AA36" i="94"/>
  <c r="H38" i="94"/>
  <c r="H37" i="94" s="1"/>
  <c r="O38" i="94"/>
  <c r="O37" i="94" s="1"/>
  <c r="O19" i="94" s="1"/>
  <c r="O16" i="94" s="1"/>
  <c r="AK27" i="82"/>
  <c r="X32" i="94"/>
  <c r="X31" i="94" s="1"/>
  <c r="X26" i="94" s="1"/>
  <c r="X18" i="82"/>
  <c r="O16" i="83"/>
  <c r="Y50" i="94" s="1"/>
  <c r="X21" i="83"/>
  <c r="AK27" i="83"/>
  <c r="O12" i="94"/>
  <c r="H27" i="94"/>
  <c r="X27" i="94"/>
  <c r="X21" i="78"/>
  <c r="O16" i="79"/>
  <c r="R50" i="94" s="1"/>
  <c r="X21" i="89"/>
  <c r="F12" i="83"/>
  <c r="O10"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3" i="94" l="1"/>
  <c r="O14" i="94"/>
  <c r="O11" i="94"/>
  <c r="O15" i="94"/>
  <c r="O9" i="94"/>
  <c r="O55" i="94" s="1"/>
  <c r="O18" i="94"/>
  <c r="O17"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<sst xmlns="http://schemas.openxmlformats.org/spreadsheetml/2006/main" count="3169" uniqueCount="456">
  <si>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</si>
  <si>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</si>
  <si>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</si>
  <si>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</si>
  <si>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</si>
  <si>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</si>
  <si>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</si>
  <si>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</si>
  <si>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</si>
  <si>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</si>
  <si>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</si>
  <si>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</si>
  <si>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</si>
  <si>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</si>
  <si>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</si>
  <si>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</si>
  <si>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</si>
  <si>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</si>
  <si>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</si>
  <si>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</si>
  <si>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</si>
  <si>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</si>
  <si>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</si>
  <si>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</si>
  <si>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</si>
  <si>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</si>
  <si>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</si>
  <si>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</si>
  <si>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</si>
  <si>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</si>
  <si>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</si>
  <si>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</si>
  <si>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</si>
  <si>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</si>
  <si>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</si>
  <si>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</si>
  <si>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</si>
  <si>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</si>
  <si>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</si>
  <si>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</si>
  <si>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</si>
  <si>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</si>
  <si>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</si>
  <si>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</si>
  <si>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</si>
  <si>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</si>
  <si>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</si>
  <si>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</si>
  <si>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</si>
  <si>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</si>
  <si>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</si>
  <si>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</si>
  <si>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</si>
  <si>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</si>
  <si>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</si>
  <si>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</si>
  <si>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</si>
  <si>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</si>
  <si>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</si>
  <si>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</si>
  <si>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</si>
  <si>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</si>
  <si>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</si>
  <si>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</si>
  <si>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</si>
  <si>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</si>
  <si>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</si>
  <si>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</si>
  <si>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</si>
  <si>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</si>
  <si>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</si>
  <si>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</si>
  <si>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</si>
  <si>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</si>
  <si>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</si>
  <si>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</si>
  <si>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</si>
  <si>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</si>
  <si>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</si>
  <si>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</si>
  <si>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</si>
  <si>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</si>
  <si>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</si>
  <si>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</si>
  <si>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</si>
  <si>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</si>
  <si>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</si>
  <si>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</si>
  <si>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</si>
  <si>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</si>
  <si>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</si>
  <si>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</si>
  <si>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</si>
  <si>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</si>
  <si>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</si>
  <si>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</si>
  <si>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</si>
  <si>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</si>
  <si>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</si>
  <si>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</si>
  <si>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</si>
  <si>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</si>
  <si>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</si>
  <si>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</si>
  <si>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</si>
  <si>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</si>
  <si>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</si>
  <si>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</si>
  <si>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</si>
  <si>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</si>
  <si>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</si>
  <si>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</si>
  <si>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</si>
  <si>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</si>
  <si>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</si>
  <si>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</si>
  <si>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</si>
  <si>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</si>
  <si>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</si>
  <si>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</si>
  <si>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</si>
  <si>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</si>
  <si>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</si>
  <si>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</si>
  <si>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</si>
  <si>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</si>
  <si>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</si>
  <si>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</si>
  <si>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</si>
  <si>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</si>
  <si>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</si>
  <si>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</si>
  <si>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</si>
  <si>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</si>
  <si>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</si>
  <si>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</si>
  <si>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</si>
  <si>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</si>
  <si>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</si>
  <si>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</si>
  <si>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</si>
  <si>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</si>
  <si>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</si>
  <si>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</si>
  <si>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</si>
  <si>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</si>
  <si>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</si>
  <si>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</si>
  <si>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</si>
  <si>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</si>
  <si>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</si>
  <si>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</si>
  <si>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</si>
  <si>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</si>
  <si>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</si>
  <si>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</si>
  <si>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</si>
  <si>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</si>
  <si>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</si>
  <si>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</si>
  <si>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</si>
  <si>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</si>
  <si>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</si>
  <si>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</si>
  <si>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</si>
  <si>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</si>
  <si>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</si>
  <si>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</si>
  <si>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</si>
  <si>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</si>
  <si>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</si>
  <si>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</si>
  <si>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</si>
  <si>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</si>
  <si>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</si>
  <si>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</si>
  <si>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</si>
  <si>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</si>
  <si>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</si>
  <si>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</si>
  <si>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</si>
  <si>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</si>
  <si>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</si>
  <si>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</si>
  <si>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</si>
  <si>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</si>
  <si>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</si>
  <si>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</si>
  <si>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</si>
  <si>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</si>
  <si>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</si>
  <si>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</si>
  <si>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</si>
  <si>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</si>
  <si>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</si>
  <si>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</si>
  <si>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</si>
  <si>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</si>
  <si>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</si>
  <si>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</si>
  <si>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</si>
  <si>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</si>
  <si>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</si>
  <si>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</si>
  <si>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</si>
  <si>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</si>
  <si>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</si>
  <si>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</si>
  <si>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</si>
  <si>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</si>
  <si>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</si>
  <si>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</si>
  <si>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</si>
  <si>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</si>
  <si>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</si>
  <si>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</si>
  <si>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</si>
  <si>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</si>
  <si>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</si>
  <si>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</si>
  <si>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</si>
  <si>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</si>
  <si>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</si>
  <si>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</si>
  <si>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</si>
  <si>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</si>
  <si>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</si>
  <si>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</si>
  <si>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</si>
  <si>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</si>
  <si>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</si>
  <si>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</si>
  <si>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</si>
  <si>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</si>
  <si>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</si>
  <si>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</si>
  <si>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</si>
  <si>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</si>
  <si>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</si>
  <si>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</si>
  <si>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</si>
  <si>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</si>
  <si>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</si>
  <si>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</si>
  <si>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</si>
  <si>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</si>
  <si>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</si>
  <si>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</si>
  <si>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</si>
  <si>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</si>
  <si>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</si>
  <si>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</si>
  <si>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</si>
  <si>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</si>
  <si>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</si>
  <si>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</si>
  <si>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</si>
  <si>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</si>
  <si>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</si>
  <si>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</si>
  <si>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</si>
  <si>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</si>
  <si>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</si>
  <si>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</si>
  <si>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</si>
  <si>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</si>
  <si>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</si>
  <si>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</si>
  <si>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</si>
  <si>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</si>
  <si>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</si>
  <si>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</si>
  <si>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</si>
  <si>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</si>
  <si>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</si>
  <si>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</si>
  <si>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</si>
  <si>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</si>
  <si>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</si>
  <si>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</si>
  <si>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</si>
  <si>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</si>
  <si>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</si>
  <si>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</si>
  <si>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</si>
  <si>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</si>
  <si>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</si>
  <si>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</si>
  <si>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</si>
  <si>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</si>
  <si>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</si>
  <si>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</si>
  <si>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</si>
  <si>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</si>
  <si>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</si>
  <si>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</si>
  <si>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</si>
  <si>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</si>
  <si>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</si>
  <si>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</si>
  <si>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</si>
  <si>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</si>
  <si>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</si>
  <si>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</si>
  <si>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</si>
  <si>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</si>
  <si>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</si>
  <si>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</si>
  <si>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</si>
  <si>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</si>
  <si>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</si>
  <si>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</si>
  <si>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</si>
  <si>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</si>
  <si>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</si>
  <si>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</si>
  <si>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</si>
  <si>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</si>
  <si>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</si>
  <si>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</si>
  <si>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</si>
  <si>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</si>
  <si>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</si>
  <si>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</si>
  <si>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</si>
  <si>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</si>
  <si>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</si>
  <si>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</si>
  <si>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</si>
  <si>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</si>
  <si>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</si>
  <si>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</si>
  <si>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</si>
  <si>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</si>
  <si>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</si>
  <si>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</si>
  <si>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</si>
  <si>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</si>
  <si>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</si>
  <si>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</si>
  <si>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</si>
  <si>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</si>
  <si>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</si>
  <si>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</si>
  <si>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</si>
  <si>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</si>
  <si>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</si>
  <si>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</si>
  <si>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</si>
  <si>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</si>
  <si>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</si>
  <si>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</si>
  <si>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</si>
  <si>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</si>
  <si>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</si>
  <si>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</si>
  <si>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</si>
  <si>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</si>
  <si>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</si>
  <si>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</si>
  <si>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</si>
  <si>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</si>
  <si>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</si>
  <si>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</si>
  <si>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</si>
  <si>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</si>
  <si>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</si>
  <si>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</si>
  <si>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</si>
  <si>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</si>
  <si>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</si>
  <si>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</si>
  <si>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</si>
  <si>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</si>
  <si>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</si>
  <si>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</si>
  <si>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</si>
  <si>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</si>
  <si>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</si>
  <si>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</si>
  <si>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</si>
  <si>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</si>
  <si>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</si>
  <si>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</si>
  <si>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</si>
  <si>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</si>
  <si>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</si>
  <si>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</si>
  <si>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</si>
  <si>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</si>
  <si>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</si>
  <si>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</si>
  <si>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</si>
  <si>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</si>
  <si>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</si>
  <si>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</si>
  <si>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</si>
  <si>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</si>
  <si>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</si>
  <si>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</si>
  <si>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</si>
  <si>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</si>
  <si>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</si>
  <si>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</si>
  <si>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</si>
  <si>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</si>
  <si>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</si>
  <si>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</si>
  <si>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</si>
  <si>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</si>
  <si>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</si>
  <si>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</si>
  <si>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</si>
  <si>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</si>
  <si>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</si>
  <si>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</si>
  <si>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</si>
  <si>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</si>
  <si>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</si>
  <si>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</si>
  <si>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</si>
  <si>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</si>
  <si>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</si>
  <si>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</si>
  <si>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</si>
  <si>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</si>
  <si>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</si>
  <si>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</si>
  <si>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</si>
  <si>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</si>
  <si>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</si>
  <si>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</si>
  <si>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</si>
  <si>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</si>
  <si>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</si>
  <si>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</si>
  <si>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</si>
  <si>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</si>
  <si>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</si>
  <si>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</si>
  <si>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</si>
  <si>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</si>
  <si>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</si>
  <si>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</si>
  <si>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</si>
  <si>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</si>
  <si>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8月    2日</t>
    <phoneticPr fontId="3"/>
  </si>
  <si>
    <t>神奈川県横浜市港北区菊名七丁目９番１７号</t>
    <rPh sb="0" eb="4">
      <t>カナガワケン</t>
    </rPh>
    <rPh sb="4" eb="7">
      <t>ヨコハマシ</t>
    </rPh>
    <rPh sb="7" eb="15">
      <t>コウホククキクナ7チョウメ</t>
    </rPh>
    <rPh sb="16" eb="17">
      <t>バン</t>
    </rPh>
    <rPh sb="19" eb="20">
      <t>ゴウ</t>
    </rPh>
    <phoneticPr fontId="3"/>
  </si>
  <si>
    <t>株式会社丸晶産業　代表取締役　佐々木規江</t>
    <rPh sb="0" eb="4">
      <t>カブシキガイシャ</t>
    </rPh>
    <rPh sb="4" eb="5">
      <t>マル</t>
    </rPh>
    <rPh sb="5" eb="6">
      <t>アキラ</t>
    </rPh>
    <rPh sb="6" eb="8">
      <t>サンギョウ</t>
    </rPh>
    <rPh sb="9" eb="11">
      <t>ダイヒョウ</t>
    </rPh>
    <rPh sb="11" eb="14">
      <t>トリシマリヤク</t>
    </rPh>
    <rPh sb="15" eb="18">
      <t>ササキ</t>
    </rPh>
    <rPh sb="18" eb="19">
      <t>ノリ</t>
    </rPh>
    <rPh sb="19" eb="20">
      <t>エ</t>
    </rPh>
    <phoneticPr fontId="3"/>
  </si>
  <si>
    <t>045-543-4311</t>
    <phoneticPr fontId="3"/>
  </si>
  <si>
    <t>株式会社　丸晶産業</t>
    <rPh sb="0" eb="4">
      <t>カブシキガイシャ</t>
    </rPh>
    <rPh sb="5" eb="6">
      <t>マル</t>
    </rPh>
    <rPh sb="6" eb="7">
      <t>アキラ</t>
    </rPh>
    <rPh sb="7" eb="9">
      <t>サンギョウ</t>
    </rPh>
    <phoneticPr fontId="3"/>
  </si>
  <si>
    <t>045-470-6200</t>
    <phoneticPr fontId="3"/>
  </si>
  <si>
    <t>神奈川県横浜市神奈川区菅田町２７５３番地1</t>
    <rPh sb="0" eb="14">
      <t>カナガワケンヨコハマシカナガワクスゲタチョウ</t>
    </rPh>
    <rPh sb="18" eb="20">
      <t>バンチ</t>
    </rPh>
    <phoneticPr fontId="3"/>
  </si>
  <si>
    <t>レディーミクストコンクリート製造販売</t>
    <rPh sb="14" eb="18">
      <t>セイゾウハンバイ</t>
    </rPh>
    <phoneticPr fontId="3"/>
  </si>
  <si>
    <t>戻りコン及び回収水→トロンメル分級機により、骨材と水を分級→分級後の懸濁水（スラッジ水）をフィルタープレス（脱水機）により脱水ケーキとする→脱水ケーキの運搬を委託→処理委託先業者により破砕処理（中間処理）→処理委託先業者がＲＣー４０（再生骨材）として販売</t>
    <rPh sb="0" eb="1">
      <t>モド</t>
    </rPh>
    <rPh sb="4" eb="5">
      <t>オヨ</t>
    </rPh>
    <rPh sb="6" eb="8">
      <t>カイシュウ</t>
    </rPh>
    <rPh sb="8" eb="9">
      <t>スイ</t>
    </rPh>
    <rPh sb="15" eb="18">
      <t>ブンキュウキ</t>
    </rPh>
    <rPh sb="22" eb="24">
      <t>コツザイ</t>
    </rPh>
    <rPh sb="25" eb="26">
      <t>ミズ</t>
    </rPh>
    <rPh sb="27" eb="29">
      <t>ブンキュウ</t>
    </rPh>
    <rPh sb="30" eb="32">
      <t>ブンキュウ</t>
    </rPh>
    <rPh sb="32" eb="33">
      <t>アト</t>
    </rPh>
    <rPh sb="34" eb="36">
      <t>ケンダク</t>
    </rPh>
    <rPh sb="36" eb="37">
      <t>ミズ</t>
    </rPh>
    <rPh sb="42" eb="43">
      <t>ミズ</t>
    </rPh>
    <rPh sb="54" eb="57">
      <t>ダッスイキ</t>
    </rPh>
    <rPh sb="61" eb="63">
      <t>ダッスイ</t>
    </rPh>
    <rPh sb="76" eb="78">
      <t>ウンパン</t>
    </rPh>
    <rPh sb="79" eb="81">
      <t>イタク</t>
    </rPh>
    <rPh sb="82" eb="84">
      <t>ショリ</t>
    </rPh>
    <rPh sb="84" eb="86">
      <t>イタク</t>
    </rPh>
    <rPh sb="86" eb="87">
      <t>サキ</t>
    </rPh>
    <rPh sb="87" eb="89">
      <t>ギョウシャ</t>
    </rPh>
    <phoneticPr fontId="3"/>
  </si>
  <si>
    <t>別紙－１の通り</t>
    <rPh sb="0" eb="2">
      <t>ベッシ</t>
    </rPh>
    <rPh sb="5" eb="6">
      <t>トオ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</si>
</sst>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B67" zoomScale="115" zoomScaleNormal="115" zoomScaleSheetLayoutView="115" workbookViewId="0">
      <selection activeCell="I25" sqref="I25"/>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446</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447</v>
      </c>
      <c r="M40" s="587"/>
      <c r="N40" s="587"/>
      <c r="O40" s="587"/>
      <c r="P40" s="587"/>
      <c r="Q40" s="587"/>
      <c r="R40" s="587"/>
      <c r="S40" s="587"/>
      <c r="T40" s="587"/>
      <c r="U40" s="588"/>
      <c r="W40" s="21"/>
      <c r="X40" s="21"/>
    </row>
    <row r="41" spans="1:25" ht="26.25" customHeight="1" x14ac:dyDescent="0.15">
      <c r="C41" s="86"/>
      <c r="I41" s="25"/>
      <c r="J41" s="25" t="s">
        <v>7</v>
      </c>
      <c r="K41" s="25"/>
      <c r="L41" s="587" t="s">
        <v>448</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449</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450</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2610</v>
      </c>
      <c r="Q49" s="567"/>
      <c r="R49" s="567"/>
      <c r="S49" s="567"/>
      <c r="T49" s="567"/>
      <c r="U49" s="568"/>
    </row>
    <row r="50" spans="3:23" ht="26.25" customHeight="1" x14ac:dyDescent="0.15">
      <c r="C50" s="538" t="s">
        <v>11</v>
      </c>
      <c r="D50" s="539"/>
      <c r="E50" s="540"/>
      <c r="F50" s="549" t="s">
        <v>452</v>
      </c>
      <c r="G50" s="550"/>
      <c r="H50" s="550"/>
      <c r="I50" s="550"/>
      <c r="J50" s="550"/>
      <c r="K50" s="550"/>
      <c r="L50" s="550"/>
      <c r="M50" s="550"/>
      <c r="N50" s="341" t="s">
        <v>172</v>
      </c>
      <c r="O50" s="449"/>
      <c r="P50" s="450"/>
      <c r="Q50" s="553" t="s">
        <v>451</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133</v>
      </c>
      <c r="G54" s="631"/>
      <c r="H54" s="631"/>
      <c r="I54" s="631"/>
      <c r="J54" s="631"/>
      <c r="K54" s="631"/>
      <c r="L54" s="32" t="s">
        <v>48</v>
      </c>
      <c r="M54" s="32"/>
      <c r="N54" s="635" t="s">
        <v>453</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v>1000</v>
      </c>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32</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454</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455</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1</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6596</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1</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5350</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f>+別紙!AA10</f>
        <v>850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850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f>+別紙!AA12</f>
        <v>3086</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1840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2660</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2660</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2660</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2660</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丸晶産業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丸晶産業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丸晶産業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丸晶産業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丸晶産業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7" workbookViewId="0">
      <selection activeCell="V22" sqref="V2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丸晶産業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5350</v>
      </c>
      <c r="G12" s="749"/>
      <c r="H12" s="57" t="s">
        <v>13</v>
      </c>
      <c r="I12" s="58"/>
      <c r="J12" s="59"/>
      <c r="K12" s="58"/>
      <c r="L12" s="711"/>
      <c r="M12" s="60"/>
      <c r="O12" s="655">
        <v>850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2660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4500</v>
      </c>
      <c r="P18" s="719"/>
      <c r="Q18" s="719"/>
      <c r="R18" s="719"/>
      <c r="S18" s="57" t="s">
        <v>14</v>
      </c>
      <c r="T18"/>
      <c r="U18" s="270"/>
      <c r="V18"/>
      <c r="W18" s="213"/>
      <c r="X18" s="668">
        <f>+ROUND(AG9,1)+ROUND(AG12,1)+ROUND(AG15,1)+AG18</f>
        <v>2660</v>
      </c>
      <c r="Y18" s="669"/>
      <c r="Z18" s="669"/>
      <c r="AA18" s="57" t="s">
        <v>4</v>
      </c>
      <c r="AB18" s="212"/>
      <c r="AC18" s="212"/>
      <c r="AD18" s="682"/>
      <c r="AG18" s="684">
        <f>+ROUND(AN18,1)+ROUND(AN21,1)</f>
        <v>2660</v>
      </c>
      <c r="AH18" s="685"/>
      <c r="AI18" s="685"/>
      <c r="AJ18" s="685"/>
      <c r="AK18" s="49" t="s">
        <v>13</v>
      </c>
      <c r="AL18" s="60"/>
      <c r="AN18" s="324">
        <f>+ROUND(AT16,1)+ROUND(AT17,1)+ROUND(AT18,1)</f>
        <v>2660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1840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6596</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2660</v>
      </c>
      <c r="AS24" s="669"/>
      <c r="AT24" s="669"/>
      <c r="AU24" s="57" t="s">
        <v>13</v>
      </c>
    </row>
    <row r="25" spans="2:48" ht="27" customHeight="1" thickBot="1" x14ac:dyDescent="0.2">
      <c r="B25" s="691" t="s">
        <v>201</v>
      </c>
      <c r="C25" s="692"/>
      <c r="D25" s="692"/>
      <c r="E25" s="693"/>
      <c r="F25" s="673">
        <v>850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3086</v>
      </c>
      <c r="G27" s="674"/>
      <c r="H27" s="214" t="s">
        <v>198</v>
      </c>
      <c r="L27" s="682"/>
      <c r="O27" s="684">
        <f>+Q30+ROUND(Q33,1)</f>
        <v>0</v>
      </c>
      <c r="P27" s="718"/>
      <c r="Q27" s="718"/>
      <c r="R27" s="718"/>
      <c r="S27" s="49" t="s">
        <v>38</v>
      </c>
      <c r="T27" s="70"/>
      <c r="U27" s="70"/>
      <c r="X27" s="68" t="s">
        <v>39</v>
      </c>
      <c r="Y27" s="71"/>
      <c r="AG27" s="58"/>
      <c r="AH27" s="58"/>
      <c r="AI27" s="58"/>
      <c r="AJ27" s="58"/>
      <c r="AK27" s="668">
        <f>+AG18+O27</f>
        <v>2660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2660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2660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丸晶産業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丸晶産業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丸晶産業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丸晶産業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　丸晶産業</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丸晶産業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丸晶産業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　丸晶産業</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6596</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6596</v>
      </c>
    </row>
    <row r="10" spans="2:27" ht="24" customHeight="1" x14ac:dyDescent="0.15">
      <c r="B10" s="172" t="s">
        <v>393</v>
      </c>
      <c r="C10" s="776" t="s">
        <v>294</v>
      </c>
      <c r="D10" s="776"/>
      <c r="E10" s="776"/>
      <c r="F10" s="777"/>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850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f t="shared" ref="AA10:AA18" si="0">IF(SUM(G10:Z10)&gt;0,SUM(G10:Z10),IF(AA$19&gt;0,"0",0))</f>
        <v>850</v>
      </c>
    </row>
    <row r="11" spans="2:27" ht="24" customHeight="1" x14ac:dyDescent="0.15">
      <c r="B11" s="172" t="s">
        <v>394</v>
      </c>
      <c r="C11" s="778" t="s">
        <v>295</v>
      </c>
      <c r="D11" s="778"/>
      <c r="E11" s="778"/>
      <c r="F11" s="779"/>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3086</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f t="shared" si="0"/>
        <v>3086</v>
      </c>
    </row>
    <row r="13" spans="2:27" ht="24" customHeight="1" x14ac:dyDescent="0.15">
      <c r="B13" s="172" t="s">
        <v>226</v>
      </c>
      <c r="C13" s="808" t="s">
        <v>297</v>
      </c>
      <c r="D13" s="801"/>
      <c r="E13" s="801"/>
      <c r="F13" s="80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2660</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2660</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2660</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2660</v>
      </c>
    </row>
    <row r="17" spans="2:27" ht="24" customHeight="1" x14ac:dyDescent="0.15">
      <c r="B17" s="172"/>
      <c r="C17" s="778" t="s">
        <v>408</v>
      </c>
      <c r="D17" s="778"/>
      <c r="E17" s="778"/>
      <c r="F17" s="779"/>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0</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5350</v>
      </c>
      <c r="U19" s="389">
        <f t="shared" si="1"/>
        <v>0</v>
      </c>
      <c r="V19" s="389">
        <f t="shared" si="1"/>
        <v>0</v>
      </c>
      <c r="W19" s="389">
        <f t="shared" si="1"/>
        <v>0</v>
      </c>
      <c r="X19" s="389">
        <f t="shared" si="1"/>
        <v>0</v>
      </c>
      <c r="Y19" s="389">
        <f t="shared" si="1"/>
        <v>0</v>
      </c>
      <c r="Z19" s="390">
        <f t="shared" si="1"/>
        <v>0</v>
      </c>
      <c r="AA19" s="391">
        <f t="shared" ref="AA19:AA25" si="2">SUM(G19:Z19)</f>
        <v>5350</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850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850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4500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4500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2660</v>
      </c>
      <c r="U26" s="409">
        <f t="shared" si="3"/>
        <v>0</v>
      </c>
      <c r="V26" s="409">
        <f t="shared" si="3"/>
        <v>0</v>
      </c>
      <c r="W26" s="409">
        <f t="shared" si="3"/>
        <v>0</v>
      </c>
      <c r="X26" s="409">
        <f t="shared" si="3"/>
        <v>0</v>
      </c>
      <c r="Y26" s="409">
        <f t="shared" si="3"/>
        <v>0</v>
      </c>
      <c r="Z26" s="410">
        <f t="shared" si="3"/>
        <v>0</v>
      </c>
      <c r="AA26" s="411">
        <f t="shared" ref="AA26:AA47" si="4">SUM(G26:Z26)</f>
        <v>2660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1840</v>
      </c>
      <c r="U27" s="409">
        <f t="shared" si="5"/>
        <v>0</v>
      </c>
      <c r="V27" s="409">
        <f t="shared" si="5"/>
        <v>0</v>
      </c>
      <c r="W27" s="409">
        <f t="shared" si="5"/>
        <v>0</v>
      </c>
      <c r="X27" s="409">
        <f t="shared" si="5"/>
        <v>0</v>
      </c>
      <c r="Y27" s="409">
        <f t="shared" si="5"/>
        <v>0</v>
      </c>
      <c r="Z27" s="410">
        <f t="shared" si="5"/>
        <v>0</v>
      </c>
      <c r="AA27" s="411">
        <f t="shared" si="4"/>
        <v>1840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2660</v>
      </c>
      <c r="U31" s="409">
        <f t="shared" si="6"/>
        <v>0</v>
      </c>
      <c r="V31" s="409">
        <f t="shared" si="6"/>
        <v>0</v>
      </c>
      <c r="W31" s="409">
        <f t="shared" si="6"/>
        <v>0</v>
      </c>
      <c r="X31" s="409">
        <f t="shared" si="6"/>
        <v>0</v>
      </c>
      <c r="Y31" s="409">
        <f t="shared" si="6"/>
        <v>0</v>
      </c>
      <c r="Z31" s="410">
        <f t="shared" si="6"/>
        <v>0</v>
      </c>
      <c r="AA31" s="411">
        <f t="shared" si="4"/>
        <v>2660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2660</v>
      </c>
      <c r="U32" s="415">
        <f t="shared" si="7"/>
        <v>0</v>
      </c>
      <c r="V32" s="415">
        <f t="shared" si="7"/>
        <v>0</v>
      </c>
      <c r="W32" s="415">
        <f t="shared" si="7"/>
        <v>0</v>
      </c>
      <c r="X32" s="415">
        <f t="shared" si="7"/>
        <v>0</v>
      </c>
      <c r="Y32" s="415">
        <f t="shared" si="7"/>
        <v>0</v>
      </c>
      <c r="Z32" s="416">
        <f t="shared" si="7"/>
        <v>0</v>
      </c>
      <c r="AA32" s="417">
        <f t="shared" si="4"/>
        <v>2660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2660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2660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0</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0</v>
      </c>
      <c r="W37" s="424">
        <f t="shared" si="8"/>
        <v>0</v>
      </c>
      <c r="X37" s="424">
        <f t="shared" si="8"/>
        <v>0</v>
      </c>
      <c r="Y37" s="424">
        <f t="shared" si="8"/>
        <v>0</v>
      </c>
      <c r="Z37" s="425">
        <f t="shared" si="8"/>
        <v>0</v>
      </c>
      <c r="AA37" s="426">
        <f t="shared" si="4"/>
        <v>0</v>
      </c>
    </row>
    <row r="38" spans="2:27" ht="24" customHeight="1" x14ac:dyDescent="0.15">
      <c r="B38" s="170"/>
      <c r="C38" s="809"/>
      <c r="D38" s="227"/>
      <c r="E38" s="225" t="s">
        <v>319</v>
      </c>
      <c r="F38" s="443"/>
      <c r="G38" s="415">
        <f t="shared" ref="G38:Z38" si="9">SUM(G39:G41)</f>
        <v>0</v>
      </c>
      <c r="H38" s="415">
        <f t="shared" si="9"/>
        <v>0</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0</v>
      </c>
      <c r="W38" s="415">
        <f t="shared" si="9"/>
        <v>0</v>
      </c>
      <c r="X38" s="415">
        <f t="shared" si="9"/>
        <v>0</v>
      </c>
      <c r="Y38" s="415">
        <f t="shared" si="9"/>
        <v>0</v>
      </c>
      <c r="Z38" s="416">
        <f t="shared" si="9"/>
        <v>0</v>
      </c>
      <c r="AA38" s="417">
        <f t="shared" si="4"/>
        <v>0</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0</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0</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2660</v>
      </c>
      <c r="U43" s="427">
        <f>+ｿ.鉱さい!$AK$27</f>
        <v>0</v>
      </c>
      <c r="V43" s="427">
        <f>+ﾀ.がれき類!$AK$27</f>
        <v>0</v>
      </c>
      <c r="W43" s="427">
        <f>+ﾁ.動物のふん尿!$AK$27</f>
        <v>0</v>
      </c>
      <c r="X43" s="427">
        <f>+ﾂ.動物の死体!$AK$27</f>
        <v>0</v>
      </c>
      <c r="Y43" s="427">
        <f>+ﾃ.ばいじん!$AK$27</f>
        <v>0</v>
      </c>
      <c r="Z43" s="428">
        <f>+ﾄ.混合廃棄物その他!$AK$27</f>
        <v>0</v>
      </c>
      <c r="AA43" s="429">
        <f t="shared" si="4"/>
        <v>2660</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2660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2660</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0</v>
      </c>
      <c r="M55" s="480">
        <f t="shared" si="10"/>
        <v>0</v>
      </c>
      <c r="N55" s="480">
        <f t="shared" si="10"/>
        <v>0</v>
      </c>
      <c r="O55" s="480">
        <f t="shared" si="10"/>
        <v>0</v>
      </c>
      <c r="P55" s="480">
        <f t="shared" si="10"/>
        <v>0</v>
      </c>
      <c r="Q55" s="480">
        <f t="shared" si="10"/>
        <v>0</v>
      </c>
      <c r="R55" s="480">
        <f t="shared" si="10"/>
        <v>0</v>
      </c>
      <c r="S55" s="480">
        <f t="shared" si="10"/>
        <v>0</v>
      </c>
      <c r="T55" s="480">
        <f t="shared" si="10"/>
        <v>11946</v>
      </c>
      <c r="U55" s="480">
        <f t="shared" si="10"/>
        <v>0</v>
      </c>
      <c r="V55" s="480">
        <f t="shared" si="10"/>
        <v>0</v>
      </c>
      <c r="W55" s="480">
        <f t="shared" si="10"/>
        <v>0</v>
      </c>
      <c r="X55" s="480">
        <f t="shared" si="10"/>
        <v>0</v>
      </c>
      <c r="Y55" s="480">
        <f t="shared" si="10"/>
        <v>0</v>
      </c>
      <c r="Z55" s="480">
        <f t="shared" si="10"/>
        <v>0</v>
      </c>
      <c r="AA55" s="481">
        <f>+AA9+AA19+AA20</f>
        <v>11946</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5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7年    8月    2日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神奈川県横浜市港北区菊名七丁目９番１７号</v>
      </c>
      <c r="M16" s="884"/>
      <c r="N16" s="884"/>
      <c r="O16" s="884"/>
      <c r="P16" s="884"/>
      <c r="Q16" s="884"/>
      <c r="R16" s="884"/>
      <c r="S16" s="884"/>
      <c r="T16" s="884"/>
      <c r="U16" s="282"/>
    </row>
    <row r="17" spans="1:21" ht="26.25" customHeight="1" x14ac:dyDescent="0.15">
      <c r="C17" s="86"/>
      <c r="I17" s="25"/>
      <c r="J17" s="25" t="s">
        <v>7</v>
      </c>
      <c r="K17" s="25"/>
      <c r="L17" s="884" t="str">
        <f>+表紙!L41</f>
        <v>株式会社丸晶産業　代表取締役　佐々木規江</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045-543-4311</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株式会社　丸晶産業</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2610</v>
      </c>
      <c r="Q25" s="891"/>
      <c r="R25" s="891"/>
      <c r="S25" s="891"/>
      <c r="T25" s="891"/>
      <c r="U25" s="892"/>
    </row>
    <row r="26" spans="1:21" ht="26.25" customHeight="1" x14ac:dyDescent="0.15">
      <c r="C26" s="538" t="s">
        <v>11</v>
      </c>
      <c r="D26" s="539"/>
      <c r="E26" s="540"/>
      <c r="F26" s="906" t="str">
        <f>+表紙!F50</f>
        <v>神奈川県横浜市神奈川区菅田町２７５３番地1</v>
      </c>
      <c r="G26" s="907"/>
      <c r="H26" s="907"/>
      <c r="I26" s="907"/>
      <c r="J26" s="907"/>
      <c r="K26" s="907"/>
      <c r="L26" s="907"/>
      <c r="M26" s="907"/>
      <c r="N26" s="341" t="s">
        <v>172</v>
      </c>
      <c r="O26"/>
      <c r="P26"/>
      <c r="Q26" s="901" t="str">
        <f>IF(+表紙!Q50="","",+表紙!Q50)</f>
        <v>045-470-6200</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Ｅ21－窯業・土石製品製造業</v>
      </c>
      <c r="G30" s="894"/>
      <c r="H30" s="894"/>
      <c r="I30" s="894"/>
      <c r="J30" s="894"/>
      <c r="K30" s="894"/>
      <c r="L30" s="32" t="s">
        <v>48</v>
      </c>
      <c r="M30" s="32"/>
      <c r="N30" s="506" t="str">
        <f>IF(COUNTA(表紙!N54)=1,+表紙!N54,"")</f>
        <v>レディーミクストコンクリート製造販売</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f>IF(+表紙!N55="","",+表紙!N55)</f>
        <v>1000</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32</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1</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6596</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1</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5350</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f>+表紙!K134</f>
        <v>850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850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f>+表紙!K158</f>
        <v>3086</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1840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2660</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2660</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2660</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2660</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丸晶産業</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丸晶産業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丸晶産業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丸晶産業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丸晶産業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丸晶産業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丸晶産業</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2025-08-06T02:28:24Z</dcterms:created>
  <dcterms:modified xsi:type="dcterms:W3CDTF">2025-08-06T02:28:25Z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