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表紙!$C$26:$P$101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<sst xmlns="http://schemas.openxmlformats.org/spreadsheetml/2006/main" count="2830" uniqueCount="433">
  <si>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</si>
  <si>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</si>
  <si>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</si>
  <si>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</si>
  <si>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</si>
  <si>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</si>
  <si>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</si>
  <si>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</si>
  <si>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</si>
  <si>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</si>
  <si>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</si>
  <si>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</si>
  <si>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</si>
  <si>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</si>
  <si>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</si>
  <si>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</si>
  <si>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</si>
  <si>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</si>
  <si>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</si>
  <si>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</si>
  <si>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</si>
  <si>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</si>
  <si>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</si>
  <si>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</si>
  <si>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</si>
  <si>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</si>
  <si>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</si>
  <si>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</si>
  <si>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</si>
  <si>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</si>
  <si>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</si>
  <si>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</si>
  <si>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</si>
  <si>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</si>
  <si>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</si>
  <si>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</si>
  <si>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</si>
  <si>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</si>
  <si>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</si>
  <si>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</si>
  <si>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</si>
  <si>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</si>
  <si>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</si>
  <si>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</si>
  <si>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</si>
  <si>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</si>
  <si>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</si>
  <si>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</si>
  <si>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</si>
  <si>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</si>
  <si>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</si>
  <si>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</si>
  <si>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</si>
  <si>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</si>
  <si>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</si>
  <si>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</si>
  <si>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</si>
  <si>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</si>
  <si>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</si>
  <si>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</si>
  <si>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</si>
  <si>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</si>
  <si>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</si>
  <si>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</si>
  <si>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</si>
  <si>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</si>
  <si>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</si>
  <si>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</si>
  <si>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</si>
  <si>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</si>
  <si>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</si>
  <si>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</si>
  <si>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</si>
  <si>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</si>
  <si>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</si>
  <si>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</si>
  <si>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</si>
  <si>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</si>
  <si>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</si>
  <si>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</si>
  <si>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</si>
  <si>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</si>
  <si>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</si>
  <si>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</si>
  <si>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</si>
  <si>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</si>
  <si>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</si>
  <si>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</si>
  <si>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</si>
  <si>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</si>
  <si>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</si>
  <si>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</si>
  <si>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</si>
  <si>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</si>
  <si>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</si>
  <si>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</si>
  <si>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</si>
  <si>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</si>
  <si>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</si>
  <si>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</si>
  <si>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</si>
  <si>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</si>
  <si>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</si>
  <si>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</si>
  <si>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</si>
  <si>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</si>
  <si>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</si>
  <si>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</si>
  <si>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</si>
  <si>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</si>
  <si>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</si>
  <si>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</si>
  <si>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</si>
  <si>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</si>
  <si>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</si>
  <si>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</si>
  <si>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</si>
  <si>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</si>
  <si>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</si>
  <si>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</si>
  <si>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</si>
  <si>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</si>
  <si>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</si>
  <si>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</si>
  <si>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</si>
  <si>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</si>
  <si>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</si>
  <si>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</si>
  <si>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</si>
  <si>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</si>
  <si>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</si>
  <si>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</si>
  <si>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</si>
  <si>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</si>
  <si>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</si>
  <si>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</si>
  <si>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</si>
  <si>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</si>
  <si>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</si>
  <si>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</si>
  <si>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</si>
  <si>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</si>
  <si>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</si>
  <si>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</si>
  <si>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</si>
  <si>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</si>
  <si>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</si>
  <si>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</si>
  <si>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</si>
  <si>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</si>
  <si>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</si>
  <si>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</si>
  <si>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</si>
  <si>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</si>
  <si>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</si>
  <si>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</si>
  <si>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</si>
  <si>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</si>
  <si>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</si>
  <si>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</si>
  <si>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</si>
  <si>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</si>
  <si>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</si>
  <si>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</si>
  <si>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</si>
  <si>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</si>
  <si>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</si>
  <si>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</si>
  <si>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</si>
  <si>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</si>
  <si>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</si>
  <si>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</si>
  <si>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</si>
  <si>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</si>
  <si>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</si>
  <si>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</si>
  <si>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</si>
  <si>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</si>
  <si>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</si>
  <si>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</si>
  <si>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</si>
  <si>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</si>
  <si>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</si>
  <si>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</si>
  <si>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</si>
  <si>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</si>
  <si>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</si>
  <si>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</si>
  <si>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</si>
  <si>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</si>
  <si>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</si>
  <si>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</si>
  <si>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</si>
  <si>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</si>
  <si>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</si>
  <si>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</si>
  <si>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</si>
  <si>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</si>
  <si>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</si>
  <si>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</si>
  <si>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</si>
  <si>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</si>
  <si>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</si>
  <si>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</si>
  <si>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</si>
  <si>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</si>
  <si>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</si>
  <si>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</si>
  <si>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</si>
  <si>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</si>
  <si>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</si>
  <si>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</si>
  <si>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</si>
  <si>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</si>
  <si>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</si>
  <si>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</si>
  <si>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</si>
  <si>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</si>
  <si>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</si>
  <si>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</si>
  <si>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</si>
  <si>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</si>
  <si>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</si>
  <si>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</si>
  <si>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</si>
  <si>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</si>
  <si>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</si>
  <si>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</si>
  <si>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</si>
  <si>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</si>
  <si>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</si>
  <si>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</si>
  <si>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</si>
  <si>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</si>
  <si>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</si>
  <si>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</si>
  <si>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</si>
  <si>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</si>
  <si>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</si>
  <si>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</si>
  <si>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</si>
  <si>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</si>
  <si>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</si>
  <si>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</si>
  <si>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</si>
  <si>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</si>
  <si>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</si>
  <si>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</si>
  <si>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</si>
  <si>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</si>
  <si>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</si>
  <si>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</si>
  <si>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</si>
  <si>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</si>
  <si>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</si>
  <si>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</si>
  <si>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</si>
  <si>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</si>
  <si>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</si>
  <si>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</si>
  <si>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</si>
  <si>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</si>
  <si>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</si>
  <si>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</si>
  <si>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</si>
  <si>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</si>
  <si>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</si>
  <si>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</si>
  <si>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</si>
  <si>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</si>
  <si>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</si>
  <si>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</si>
  <si>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</si>
  <si>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</si>
  <si>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</si>
  <si>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</si>
  <si>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</si>
  <si>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</si>
  <si>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</si>
  <si>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</si>
  <si>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</si>
  <si>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</si>
  <si>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</si>
  <si>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</si>
  <si>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</si>
  <si>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</si>
  <si>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</si>
  <si>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</si>
  <si>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</si>
  <si>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</si>
  <si>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</si>
  <si>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</si>
  <si>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</si>
  <si>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</si>
  <si>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</si>
  <si>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</si>
  <si>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</si>
  <si>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</si>
  <si>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</si>
  <si>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</si>
  <si>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</si>
  <si>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</si>
  <si>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</si>
  <si>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</si>
  <si>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</si>
  <si>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</si>
  <si>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</si>
  <si>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</si>
  <si>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</si>
  <si>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</si>
  <si>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</si>
  <si>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</si>
  <si>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</si>
  <si>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</si>
  <si>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</si>
  <si>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</si>
  <si>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</si>
  <si>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</si>
  <si>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</si>
  <si>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</si>
  <si>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</si>
  <si>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</si>
  <si>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</si>
  <si>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</si>
  <si>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</si>
  <si>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</si>
  <si>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</si>
  <si>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</si>
  <si>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</si>
  <si>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</si>
  <si>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</si>
  <si>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</si>
  <si>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</si>
  <si>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</si>
  <si>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</si>
  <si>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</si>
  <si>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</si>
  <si>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</si>
  <si>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</si>
  <si>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</si>
  <si>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</si>
  <si>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</si>
  <si>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</si>
  <si>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</si>
  <si>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</si>
  <si>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</si>
  <si>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</si>
  <si>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</si>
  <si>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</si>
  <si>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</si>
  <si>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</si>
  <si>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</si>
  <si>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</si>
  <si>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</si>
  <si>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</si>
  <si>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</si>
  <si>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</si>
  <si>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</si>
  <si>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</si>
  <si>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</si>
  <si>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</si>
  <si>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</si>
  <si>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</si>
  <si>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</si>
  <si>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</si>
  <si>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</si>
  <si>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</si>
  <si>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</si>
  <si>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</si>
  <si>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</si>
  <si>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</si>
  <si>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</si>
  <si>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</si>
  <si>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</si>
  <si>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</si>
  <si>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</si>
  <si>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</si>
  <si>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</si>
  <si>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</si>
  <si>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</si>
  <si>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</si>
  <si>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</si>
  <si>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</si>
  <si>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</si>
  <si>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</si>
  <si>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</si>
  <si>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</si>
  <si>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</si>
  <si>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</si>
  <si>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</si>
  <si>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</si>
  <si>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</si>
  <si>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</si>
  <si>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</si>
  <si>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</si>
  <si>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</si>
  <si>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</si>
  <si>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</si>
  <si>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</si>
  <si>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</si>
  <si>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</si>
  <si>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</si>
  <si>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</si>
  <si>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</si>
  <si>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</si>
  <si>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</si>
  <si>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</si>
  <si>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</si>
  <si>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</si>
  <si>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</si>
  <si>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</si>
  <si>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</si>
  <si>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</si>
  <si>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</si>
  <si>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</si>
  <si>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</si>
  <si>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</si>
  <si>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</si>
  <si>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</si>
  <si>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</si>
  <si>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</si>
  <si>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</si>
  <si>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</si>
  <si>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</si>
  <si>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</si>
  <si>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   年  6  月   30 日</t>
    <phoneticPr fontId="3"/>
  </si>
  <si>
    <t>横浜市戸塚区戸塚町407</t>
    <rPh sb="0" eb="3">
      <t>ヨコハマシ</t>
    </rPh>
    <rPh sb="3" eb="6">
      <t>トツカク</t>
    </rPh>
    <rPh sb="6" eb="9">
      <t>トツカチョウ</t>
    </rPh>
    <phoneticPr fontId="3"/>
  </si>
  <si>
    <t>045-871-2511</t>
    <phoneticPr fontId="3"/>
  </si>
  <si>
    <t>野崎周作</t>
    <rPh sb="0" eb="2">
      <t>ノザキ</t>
    </rPh>
    <rPh sb="2" eb="4">
      <t>シュウサク</t>
    </rPh>
    <phoneticPr fontId="3"/>
  </si>
  <si>
    <t>林精鋼株式会社</t>
    <rPh sb="0" eb="1">
      <t>ハヤシ</t>
    </rPh>
    <rPh sb="1" eb="2">
      <t>セイ</t>
    </rPh>
    <rPh sb="2" eb="3">
      <t>ハガネ</t>
    </rPh>
    <rPh sb="3" eb="5">
      <t>カブシキ</t>
    </rPh>
    <rPh sb="5" eb="7">
      <t>カイシャ</t>
    </rPh>
    <phoneticPr fontId="3"/>
  </si>
  <si>
    <t>045-871-2511</t>
    <phoneticPr fontId="3"/>
  </si>
  <si>
    <t>E-223　製鋼を行わない製造業</t>
    <rPh sb="6" eb="8">
      <t>セイコウ</t>
    </rPh>
    <rPh sb="9" eb="10">
      <t>オコナ</t>
    </rPh>
    <rPh sb="13" eb="16">
      <t>セイゾウギョウ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</si>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</sst>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22" zoomScaleNormal="100" zoomScaleSheetLayoutView="100" workbookViewId="0">
      <selection activeCell="N28" sqref="N28"/>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432</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425</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426</v>
      </c>
      <c r="K39" s="542"/>
      <c r="L39" s="543"/>
      <c r="M39" s="543"/>
      <c r="N39" s="543"/>
      <c r="O39" s="544"/>
      <c r="Q39" s="19"/>
      <c r="R39" s="97"/>
    </row>
    <row r="40" spans="1:19" ht="26.25" customHeight="1">
      <c r="C40" s="86"/>
      <c r="D40" s="23"/>
      <c r="E40" s="23"/>
      <c r="F40" s="23"/>
      <c r="G40" s="23"/>
      <c r="H40" s="24" t="s">
        <v>7</v>
      </c>
      <c r="I40" s="24"/>
      <c r="J40" s="542" t="s">
        <v>428</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427</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429</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2507</v>
      </c>
      <c r="N48" s="558"/>
      <c r="O48" s="559"/>
    </row>
    <row r="49" spans="3:48" ht="18.75" customHeight="1">
      <c r="C49" s="509" t="s">
        <v>11</v>
      </c>
      <c r="D49" s="537"/>
      <c r="E49" s="538"/>
      <c r="F49" s="567" t="s">
        <v>426</v>
      </c>
      <c r="G49" s="568"/>
      <c r="H49" s="568"/>
      <c r="I49" s="568"/>
      <c r="J49" s="568"/>
      <c r="K49" s="568"/>
      <c r="L49" s="443" t="s">
        <v>134</v>
      </c>
      <c r="M49" s="446"/>
      <c r="N49" s="560" t="s">
        <v>430</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107</v>
      </c>
      <c r="G52" s="574"/>
      <c r="H52" s="574"/>
      <c r="I52" s="574"/>
      <c r="J52" s="31" t="s">
        <v>47</v>
      </c>
      <c r="K52" s="31"/>
      <c r="L52" s="575" t="s">
        <v>431</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625</v>
      </c>
      <c r="I63" s="272" t="s">
        <v>4</v>
      </c>
      <c r="J63" s="531" t="s">
        <v>228</v>
      </c>
      <c r="K63" s="532"/>
      <c r="L63" s="533"/>
      <c r="M63" s="529">
        <f>+別紙!X14</f>
        <v>625</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t="str">
        <f>+別紙!X15</f>
        <v>0</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t="str">
        <f>+別紙!X16</f>
        <v>0</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712</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95" orientation="portrait" horizontalDpi="300" verticalDpi="300" r:id="rId1"/>
  <headerFooter alignWithMargins="0"/>
  <rowBreaks count="1" manualBreakCount="1">
    <brk id="74" min="2" max="15"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G1"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林精鋼株式会社</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0</v>
      </c>
      <c r="H9" s="383">
        <f>IF(OR(ｲ.特管廃酸!D24&gt;0,ｲ.特管廃酸!D24&lt;0),ｲ.特管廃酸!D24,IF(H$19&gt;0,"0",0))</f>
        <v>625</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625</v>
      </c>
    </row>
    <row r="10" spans="2:24" ht="24" customHeight="1">
      <c r="B10" s="173" t="s">
        <v>327</v>
      </c>
      <c r="C10" s="727" t="s">
        <v>244</v>
      </c>
      <c r="D10" s="727"/>
      <c r="E10" s="727"/>
      <c r="F10" s="728"/>
      <c r="G10" s="385">
        <f>IF(OR(ｱ.特管廃油!D25&gt;0,ｱ.特管廃油!D25&lt;0),ｱ.特管廃油!D25,IF(G$19&gt;0,"0",0))</f>
        <v>0</v>
      </c>
      <c r="H10" s="385" t="str">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f>IF(OR(ｱ.特管廃油!D26&gt;0,ｱ.特管廃油!D26&lt;0),ｱ.特管廃油!D26,IF(G$19&gt;0,"0",0))</f>
        <v>0</v>
      </c>
      <c r="H11" s="387" t="str">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f>IF(OR(ｱ.特管廃油!D27&gt;0,ｱ.特管廃油!D27&lt;0),ｱ.特管廃油!D27,IF(G$19&gt;0,"0",0))</f>
        <v>0</v>
      </c>
      <c r="H12" s="387" t="str">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f>IF(OR(ｱ.特管廃油!D28&gt;0,ｱ.特管廃油!D28&lt;0),ｱ.特管廃油!D28,IF(G$19&gt;0,"0",0))</f>
        <v>0</v>
      </c>
      <c r="H13" s="387" t="str">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0</v>
      </c>
      <c r="H14" s="387">
        <f>IF(OR(ｲ.特管廃酸!D29&gt;0,ｲ.特管廃酸!D29&lt;0),ｲ.特管廃酸!D29,IF(H$19&gt;0,"0",0))</f>
        <v>625</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625</v>
      </c>
    </row>
    <row r="15" spans="2:24" ht="24" customHeight="1">
      <c r="B15" s="173" t="s">
        <v>184</v>
      </c>
      <c r="C15" s="729" t="s">
        <v>182</v>
      </c>
      <c r="D15" s="729"/>
      <c r="E15" s="729"/>
      <c r="F15" s="730"/>
      <c r="G15" s="387">
        <f>IF(OR(ｱ.特管廃油!D30&gt;0,ｱ.特管廃油!D30&lt;0),ｱ.特管廃油!D30,IF(G$19&gt;0,"0",0))</f>
        <v>0</v>
      </c>
      <c r="H15" s="387" t="str">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29" t="s">
        <v>183</v>
      </c>
      <c r="D16" s="729"/>
      <c r="E16" s="729"/>
      <c r="F16" s="730"/>
      <c r="G16" s="387">
        <f>IF(OR(ｱ.特管廃油!D31&gt;0,ｱ.特管廃油!D31&lt;0),ｱ.特管廃油!D31,IF(G$19&gt;0,"0",0))</f>
        <v>0</v>
      </c>
      <c r="H16" s="387" t="str">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29" t="s">
        <v>400</v>
      </c>
      <c r="D17" s="729"/>
      <c r="E17" s="729"/>
      <c r="F17" s="730"/>
      <c r="G17" s="387">
        <f>IF(OR(ｱ.特管廃油!D32&gt;0,ｱ.特管廃油!D32&lt;0),ｱ.特管廃油!D32,IF(G$19&gt;0,"0",0))</f>
        <v>0</v>
      </c>
      <c r="H17" s="387" t="str">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f>IF(OR(ｱ.特管廃油!D33&gt;0,ｱ.特管廃油!D33&lt;0),ｱ.特管廃油!D33,IF(G$19&gt;0,"0",0))</f>
        <v>0</v>
      </c>
      <c r="H18" s="390" t="str">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0</v>
      </c>
      <c r="H19" s="393">
        <f t="shared" si="1"/>
        <v>712</v>
      </c>
      <c r="I19" s="393">
        <f t="shared" si="1"/>
        <v>0</v>
      </c>
      <c r="J19" s="393">
        <f t="shared" si="1"/>
        <v>0</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712</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0</v>
      </c>
      <c r="H37" s="417">
        <f t="shared" si="7"/>
        <v>712</v>
      </c>
      <c r="I37" s="417">
        <f t="shared" si="7"/>
        <v>0</v>
      </c>
      <c r="J37" s="417">
        <f t="shared" si="7"/>
        <v>0</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712</v>
      </c>
    </row>
    <row r="38" spans="2:24" ht="24" customHeight="1">
      <c r="B38" s="171"/>
      <c r="C38" s="751"/>
      <c r="D38" s="212"/>
      <c r="E38" s="210" t="s">
        <v>195</v>
      </c>
      <c r="F38" s="437"/>
      <c r="G38" s="411">
        <f t="shared" ref="G38:V38" si="8">SUM(G39:G41)</f>
        <v>0</v>
      </c>
      <c r="H38" s="411">
        <f t="shared" si="8"/>
        <v>712</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712</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51"/>
      <c r="D40" s="213"/>
      <c r="E40" s="208"/>
      <c r="F40" s="206" t="s">
        <v>194</v>
      </c>
      <c r="G40" s="413">
        <f>+ｱ.特管廃油!$AA$29</f>
        <v>0</v>
      </c>
      <c r="H40" s="413">
        <f>+ｲ.特管廃酸!$AA$29</f>
        <v>712</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712</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0</v>
      </c>
      <c r="H43" s="419">
        <f>+ｲ.特管廃酸!$AL$27</f>
        <v>712</v>
      </c>
      <c r="I43" s="419">
        <f>+ｳ.特管廃ｱﾙｶﾘ!$AL$27</f>
        <v>0</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712</v>
      </c>
    </row>
    <row r="44" spans="2:24" ht="24" customHeight="1">
      <c r="B44" s="171"/>
      <c r="C44" s="178"/>
      <c r="D44" s="176" t="s">
        <v>150</v>
      </c>
      <c r="E44" s="749" t="s">
        <v>178</v>
      </c>
      <c r="F44" s="750"/>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1337</v>
      </c>
      <c r="I55" s="474">
        <f t="shared" si="9"/>
        <v>0</v>
      </c>
      <c r="J55" s="474">
        <f t="shared" si="9"/>
        <v>0</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1337</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林精鋼株式会社</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0</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7   年  6  月   30 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横浜市戸塚区戸塚町407</v>
      </c>
      <c r="K16" s="778"/>
      <c r="L16" s="779"/>
      <c r="M16" s="779"/>
      <c r="N16" s="779"/>
      <c r="O16" s="780"/>
    </row>
    <row r="17" spans="1:17" ht="26.25" customHeight="1">
      <c r="C17" s="233"/>
      <c r="D17" s="234"/>
      <c r="E17" s="234"/>
      <c r="F17" s="234"/>
      <c r="G17" s="234"/>
      <c r="H17" s="238" t="s">
        <v>7</v>
      </c>
      <c r="I17" s="238"/>
      <c r="J17" s="778" t="str">
        <f>+表紙!J40</f>
        <v>野崎周作</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045-871-2511</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林精鋼株式会社</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2507</v>
      </c>
      <c r="N25" s="808"/>
      <c r="O25" s="809"/>
    </row>
    <row r="26" spans="1:17" ht="18.600000000000001" customHeight="1">
      <c r="C26" s="781" t="s">
        <v>11</v>
      </c>
      <c r="D26" s="782"/>
      <c r="E26" s="783"/>
      <c r="F26" s="812" t="str">
        <f>+表紙!F49</f>
        <v>横浜市戸塚区戸塚町407</v>
      </c>
      <c r="G26" s="813"/>
      <c r="H26" s="813"/>
      <c r="I26" s="813"/>
      <c r="J26" s="813"/>
      <c r="K26" s="813"/>
      <c r="L26" s="128" t="s">
        <v>134</v>
      </c>
      <c r="M26" s="243"/>
      <c r="N26" s="835" t="str">
        <f>IF(+表紙!N49="","",+表紙!N49)</f>
        <v>045-871-2511</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Ｅ22－鉄鋼業</v>
      </c>
      <c r="G29" s="831"/>
      <c r="H29" s="831"/>
      <c r="I29" s="831"/>
      <c r="J29" s="359" t="s">
        <v>47</v>
      </c>
      <c r="K29" s="359"/>
      <c r="L29" s="837" t="str">
        <f>IF(+表紙!L52="","",+表紙!L52)</f>
        <v>E-223　製鋼を行わない製造業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t="str">
        <f>IF(+表紙!F59="","",+表紙!F59)</f>
        <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625</v>
      </c>
      <c r="I40" s="272" t="s">
        <v>4</v>
      </c>
      <c r="J40" s="531" t="s">
        <v>293</v>
      </c>
      <c r="K40" s="532"/>
      <c r="L40" s="533"/>
      <c r="M40" s="774">
        <f>+表紙!M63</f>
        <v>625</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t="str">
        <f>+表紙!M64</f>
        <v>0</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t="str">
        <f>+表紙!M65</f>
        <v>0</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t="str">
        <f>IF(表紙!M69="","",表紙!M69)</f>
        <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712</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D30" sqref="D30:F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712</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625</v>
      </c>
      <c r="E24" s="656"/>
      <c r="F24" s="656"/>
      <c r="G24" s="199" t="s">
        <v>158</v>
      </c>
      <c r="H24" s="627">
        <f>+F12</f>
        <v>712</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712</v>
      </c>
      <c r="Q27" s="676"/>
      <c r="R27" s="676"/>
      <c r="S27" s="676"/>
      <c r="T27" s="52" t="s">
        <v>38</v>
      </c>
      <c r="U27" s="72"/>
      <c r="V27" s="72"/>
      <c r="Y27" s="70" t="s">
        <v>39</v>
      </c>
      <c r="Z27" s="73"/>
      <c r="AH27" s="61"/>
      <c r="AI27" s="61"/>
      <c r="AJ27" s="61"/>
      <c r="AK27" s="61"/>
      <c r="AL27" s="639">
        <f>+AH18+P27</f>
        <v>712</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625</v>
      </c>
      <c r="E29" s="656"/>
      <c r="F29" s="656"/>
      <c r="G29" s="199" t="s">
        <v>158</v>
      </c>
      <c r="H29" s="627">
        <f>+AL27</f>
        <v>712</v>
      </c>
      <c r="I29" s="628"/>
      <c r="J29" s="199" t="s">
        <v>158</v>
      </c>
      <c r="M29" s="674"/>
      <c r="P29" s="64"/>
      <c r="Q29" s="147"/>
      <c r="R29" s="59" t="s">
        <v>145</v>
      </c>
      <c r="S29" s="655" t="s">
        <v>33</v>
      </c>
      <c r="T29" s="670"/>
      <c r="U29" s="670"/>
      <c r="V29" s="671"/>
      <c r="W29" s="56"/>
      <c r="X29" s="74"/>
      <c r="Y29" s="666" t="s">
        <v>191</v>
      </c>
      <c r="Z29" s="667"/>
      <c r="AA29" s="665">
        <v>712</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712</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林精鋼株式会社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2025-07-01T08:42:11Z</dcterms:created>
  <dcterms:modified xsi:type="dcterms:W3CDTF">2025-07-01T08:42:12Z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