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13_ncr:1_{7D0A20F5-0098-4D81-9577-79827CF25BB9}" xr6:coauthVersionLast="47" xr6:coauthVersionMax="47" xr10:uidLastSave="{00000000-0000-0000-0000-000000000000}"/>
  <bookViews>
    <workbookView xWindow="-120" yWindow="-120" windowWidth="29040" windowHeight="15720" tabRatio="808" firstSheet="7" activeTab="1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J34" i="94"/>
  <c r="K34" i="94"/>
  <c r="L34" i="94"/>
  <c r="M34" i="94"/>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I32" i="94" l="1"/>
  <c r="I31" i="94" s="1"/>
  <c r="X34" i="94"/>
  <c r="J19" i="94"/>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AL31" i="75" s="1"/>
  <c r="I52" i="94" s="1"/>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AS28" i="2" l="1"/>
  <c r="G53" i="94" s="1"/>
  <c r="AL31" i="2"/>
  <c r="G52" i="94" s="1"/>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<sst xmlns="http://schemas.openxmlformats.org/spreadsheetml/2006/main" count="2831" uniqueCount="436">
  <si>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</si>
  <si>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</si>
  <si>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</si>
  <si>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</si>
  <si>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</si>
  <si>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</si>
  <si>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</si>
  <si>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</si>
  <si>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</si>
  <si>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</si>
  <si>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</si>
  <si>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</si>
  <si>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</si>
  <si>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</si>
  <si>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</si>
  <si>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</si>
  <si>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</si>
  <si>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</si>
  <si>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</si>
  <si>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</si>
  <si>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</si>
  <si>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</si>
  <si>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</si>
  <si>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</si>
  <si>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</si>
  <si>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</si>
  <si>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</si>
  <si>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</si>
  <si>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</si>
  <si>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</si>
  <si>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</si>
  <si>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</si>
  <si>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</si>
  <si>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</si>
  <si>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</si>
  <si>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</si>
  <si>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</si>
  <si>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</si>
  <si>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</si>
  <si>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</si>
  <si>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</si>
  <si>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</si>
  <si>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</si>
  <si>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</si>
  <si>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</si>
  <si>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</si>
  <si>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</si>
  <si>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</si>
  <si>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</si>
  <si>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</si>
  <si>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</si>
  <si>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</si>
  <si>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</si>
  <si>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</si>
  <si>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</si>
  <si>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</si>
  <si>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</si>
  <si>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</si>
  <si>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</si>
  <si>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</si>
  <si>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</si>
  <si>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</si>
  <si>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</si>
  <si>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</si>
  <si>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</si>
  <si>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</si>
  <si>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</si>
  <si>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</si>
  <si>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</si>
  <si>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</si>
  <si>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</si>
  <si>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</si>
  <si>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</si>
  <si>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</si>
  <si>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</si>
  <si>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</si>
  <si>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</si>
  <si>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</si>
  <si>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</si>
  <si>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</si>
  <si>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</si>
  <si>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</si>
  <si>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</si>
  <si>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</si>
  <si>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</si>
  <si>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</si>
  <si>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</si>
  <si>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</si>
  <si>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</si>
  <si>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</si>
  <si>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</si>
  <si>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</si>
  <si>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</si>
  <si>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</si>
  <si>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</si>
  <si>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</si>
  <si>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</si>
  <si>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</si>
  <si>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</si>
  <si>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</si>
  <si>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</si>
  <si>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</si>
  <si>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</si>
  <si>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</si>
  <si>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</si>
  <si>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</si>
  <si>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</si>
  <si>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</si>
  <si>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</si>
  <si>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</si>
  <si>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</si>
  <si>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</si>
  <si>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</si>
  <si>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</si>
  <si>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</si>
  <si>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</si>
  <si>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</si>
  <si>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</si>
  <si>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</si>
  <si>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</si>
  <si>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</si>
  <si>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</si>
  <si>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</si>
  <si>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</si>
  <si>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</si>
  <si>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</si>
  <si>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</si>
  <si>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</si>
  <si>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</si>
  <si>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</si>
  <si>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</si>
  <si>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</si>
  <si>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</si>
  <si>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</si>
  <si>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</si>
  <si>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</si>
  <si>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</si>
  <si>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</si>
  <si>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</si>
  <si>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</si>
  <si>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</si>
  <si>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</si>
  <si>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</si>
  <si>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</si>
  <si>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</si>
  <si>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</si>
  <si>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</si>
  <si>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</si>
  <si>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</si>
  <si>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</si>
  <si>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</si>
  <si>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</si>
  <si>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</si>
  <si>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</si>
  <si>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</si>
  <si>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</si>
  <si>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</si>
  <si>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</si>
  <si>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</si>
  <si>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</si>
  <si>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</si>
  <si>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</si>
  <si>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</si>
  <si>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</si>
  <si>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</si>
  <si>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</si>
  <si>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</si>
  <si>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</si>
  <si>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</si>
  <si>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</si>
  <si>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</si>
  <si>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</si>
  <si>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</si>
  <si>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</si>
  <si>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</si>
  <si>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</si>
  <si>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</si>
  <si>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</si>
  <si>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</si>
  <si>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</si>
  <si>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</si>
  <si>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</si>
  <si>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</si>
  <si>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</si>
  <si>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</si>
  <si>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</si>
  <si>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</si>
  <si>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</si>
  <si>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</si>
  <si>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</si>
  <si>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</si>
  <si>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</si>
  <si>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</si>
  <si>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</si>
  <si>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</si>
  <si>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</si>
  <si>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</si>
  <si>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</si>
  <si>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</si>
  <si>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</si>
  <si>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</si>
  <si>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</si>
  <si>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</si>
  <si>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</si>
  <si>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</si>
  <si>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</si>
  <si>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</si>
  <si>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</si>
  <si>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</si>
  <si>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</si>
  <si>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</si>
  <si>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</si>
  <si>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</si>
  <si>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</si>
  <si>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</si>
  <si>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</si>
  <si>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</si>
  <si>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</si>
  <si>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</si>
  <si>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</si>
  <si>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</si>
  <si>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</si>
  <si>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</si>
  <si>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</si>
  <si>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</si>
  <si>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</si>
  <si>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</si>
  <si>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</si>
  <si>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</si>
  <si>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</si>
  <si>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</si>
  <si>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</si>
  <si>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</si>
  <si>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</si>
  <si>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</si>
  <si>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</si>
  <si>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</si>
  <si>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</si>
  <si>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</si>
  <si>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</si>
  <si>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</si>
  <si>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</si>
  <si>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</si>
  <si>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</si>
  <si>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</si>
  <si>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</si>
  <si>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</si>
  <si>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</si>
  <si>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</si>
  <si>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</si>
  <si>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</si>
  <si>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</si>
  <si>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</si>
  <si>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</si>
  <si>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</si>
  <si>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</si>
  <si>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</si>
  <si>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</si>
  <si>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</si>
  <si>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</si>
  <si>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</si>
  <si>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</si>
  <si>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</si>
  <si>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</si>
  <si>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</si>
  <si>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</si>
  <si>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</si>
  <si>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</si>
  <si>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</si>
  <si>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</si>
  <si>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</si>
  <si>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</si>
  <si>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</si>
  <si>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</si>
  <si>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</si>
  <si>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</si>
  <si>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</si>
  <si>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</si>
  <si>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</si>
  <si>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</si>
  <si>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</si>
  <si>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</si>
  <si>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</si>
  <si>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</si>
  <si>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</si>
  <si>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</si>
  <si>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</si>
  <si>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</si>
  <si>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</si>
  <si>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</si>
  <si>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</si>
  <si>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</si>
  <si>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</si>
  <si>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</si>
  <si>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</si>
  <si>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</si>
  <si>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</si>
  <si>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</si>
  <si>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</si>
  <si>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</si>
  <si>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</si>
  <si>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</si>
  <si>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</si>
  <si>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</si>
  <si>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</si>
  <si>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</si>
  <si>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</si>
  <si>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</si>
  <si>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</si>
  <si>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</si>
  <si>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</si>
  <si>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</si>
  <si>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</si>
  <si>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</si>
  <si>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</si>
  <si>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</si>
  <si>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</si>
  <si>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</si>
  <si>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</si>
  <si>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</si>
  <si>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</si>
  <si>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</si>
  <si>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</si>
  <si>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</si>
  <si>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</si>
  <si>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</si>
  <si>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</si>
  <si>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</si>
  <si>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</si>
  <si>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</si>
  <si>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</si>
  <si>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</si>
  <si>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</si>
  <si>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</si>
  <si>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</si>
  <si>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</si>
  <si>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</si>
  <si>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</si>
  <si>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</si>
  <si>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</si>
  <si>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</si>
  <si>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</si>
  <si>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</si>
  <si>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</si>
  <si>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</si>
  <si>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</si>
  <si>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</si>
  <si>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</si>
  <si>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</si>
  <si>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</si>
  <si>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</si>
  <si>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</si>
  <si>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</si>
  <si>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</si>
  <si>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</si>
  <si>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</si>
  <si>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</si>
  <si>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</si>
  <si>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</si>
  <si>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</si>
  <si>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</si>
  <si>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</si>
  <si>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</si>
  <si>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</si>
  <si>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</si>
  <si>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</si>
  <si>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</si>
  <si>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</si>
  <si>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</si>
  <si>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</si>
  <si>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</si>
  <si>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</si>
  <si>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</si>
  <si>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</si>
  <si>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</si>
  <si>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</si>
  <si>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</si>
  <si>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</si>
  <si>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</si>
  <si>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</si>
  <si>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</si>
  <si>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</si>
  <si>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</si>
  <si>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</si>
  <si>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</si>
  <si>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</si>
  <si>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</si>
  <si>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</si>
  <si>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</si>
  <si>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</si>
  <si>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</si>
  <si>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</si>
  <si>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</si>
  <si>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</si>
  <si>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</si>
  <si>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</si>
  <si>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</si>
  <si>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</si>
  <si>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</si>
  <si>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</si>
  <si>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</si>
  <si>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</si>
  <si>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</si>
  <si>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</si>
  <si>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</si>
  <si>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</si>
  <si>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</si>
  <si>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</si>
  <si>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</si>
  <si>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</si>
  <si>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</si>
  <si>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</si>
  <si>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</si>
  <si>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</si>
  <si>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</si>
  <si>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</si>
  <si>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</si>
  <si>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</si>
  <si>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</si>
  <si>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</si>
  <si>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</si>
  <si>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</si>
  <si>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</si>
  <si>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</si>
  <si>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</si>
  <si>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神奈川県横浜市都筑区池辺町3500</t>
    <phoneticPr fontId="3"/>
  </si>
  <si>
    <t>株式会社DNPテクノパック
工場長　谷古宇　学</t>
    <phoneticPr fontId="3"/>
  </si>
  <si>
    <t>株式会社DNPテクノパック</t>
    <phoneticPr fontId="3"/>
  </si>
  <si>
    <t>神奈川県横浜市都筑区池辺町3500番地</t>
    <phoneticPr fontId="3"/>
  </si>
  <si>
    <t>045-933-1111</t>
    <phoneticPr fontId="3"/>
  </si>
  <si>
    <t>横浜市長</t>
    <phoneticPr fontId="3"/>
  </si>
  <si>
    <t>Ｅ15－印刷・同関連業</t>
    <phoneticPr fontId="3"/>
  </si>
  <si>
    <t>印刷・同関連業</t>
    <phoneticPr fontId="3"/>
  </si>
  <si>
    <t>○</t>
  </si>
  <si>
    <t>・電子マニフェスト（JWNET）導入済み、全面運用中</t>
    <phoneticPr fontId="3"/>
  </si>
  <si>
    <t>令和    ７年   ６月  ２３日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</si>
</sst>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Border="1" applyAlignment="1">
      <alignment horizontal="center" vertical="center"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0" borderId="1"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Alignment="1">
      <alignment horizontal="left" vertical="top" wrapText="1"/>
    </xf>
    <xf numFmtId="0" fontId="4" fillId="0" borderId="13" xfId="0" applyFont="1" applyBorder="1" applyAlignment="1">
      <alignment horizontal="left" vertical="top"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56" xfId="4" applyFont="1" applyBorder="1" applyAlignment="1">
      <alignment horizontal="center" vertical="center"/>
    </xf>
    <xf numFmtId="0" fontId="2" fillId="0" borderId="56" xfId="4"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tabColor rgb="FF00B0F0"/>
  </sheetPr>
  <dimension ref="A2:AB150"/>
  <sheetViews>
    <sheetView showGridLines="0" view="pageBreakPreview" topLeftCell="A42" zoomScaleNormal="100" zoomScaleSheetLayoutView="100" workbookViewId="0">
      <selection activeCell="L34" sqref="L34:O34"/>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498" t="s">
        <v>313</v>
      </c>
      <c r="D17" s="499"/>
      <c r="E17" s="499"/>
      <c r="F17" s="499"/>
      <c r="G17" s="499"/>
      <c r="H17" s="499"/>
      <c r="I17" s="499"/>
      <c r="J17" s="499"/>
      <c r="K17" s="499"/>
      <c r="L17" s="499"/>
      <c r="M17" s="499"/>
      <c r="N17" s="499"/>
      <c r="O17" s="499"/>
      <c r="P17" s="499"/>
      <c r="Q17" s="499"/>
      <c r="R17" s="499"/>
      <c r="S17" s="265"/>
      <c r="T17" s="265"/>
      <c r="U17" s="265"/>
      <c r="V17" s="265"/>
      <c r="W17" s="265"/>
      <c r="X17" s="265"/>
      <c r="Y17" s="253"/>
    </row>
    <row r="19" spans="1:25" ht="13.5">
      <c r="C19" s="15" t="s">
        <v>3</v>
      </c>
      <c r="Q19" s="15"/>
      <c r="R19" s="15"/>
      <c r="S19" s="86"/>
    </row>
    <row r="20" spans="1:25" ht="13.5">
      <c r="C20" s="500"/>
      <c r="D20" s="501"/>
      <c r="E20" s="15" t="s">
        <v>49</v>
      </c>
      <c r="Q20" s="15"/>
      <c r="R20" s="86"/>
      <c r="S20" s="86"/>
    </row>
    <row r="21" spans="1:25" ht="13.5">
      <c r="C21" s="502" t="s">
        <v>330</v>
      </c>
      <c r="D21" s="503"/>
      <c r="E21" s="15" t="s">
        <v>314</v>
      </c>
      <c r="Q21" s="15"/>
      <c r="R21" s="86"/>
      <c r="S21" s="86"/>
    </row>
    <row r="22" spans="1:25" ht="13.5">
      <c r="C22" s="504" t="s">
        <v>331</v>
      </c>
      <c r="D22" s="504"/>
      <c r="E22" s="15" t="s">
        <v>1</v>
      </c>
      <c r="Q22" s="15"/>
      <c r="R22" s="86"/>
      <c r="S22" s="86"/>
    </row>
    <row r="23" spans="1:25" ht="13.5">
      <c r="C23" s="505" t="s">
        <v>332</v>
      </c>
      <c r="D23" s="506"/>
      <c r="E23" s="15" t="s">
        <v>46</v>
      </c>
      <c r="Q23" s="15"/>
      <c r="R23" s="15"/>
      <c r="S23" s="86"/>
    </row>
    <row r="24" spans="1:25" ht="13.5">
      <c r="C24" s="497" t="s">
        <v>333</v>
      </c>
      <c r="D24" s="497"/>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519" t="s">
        <v>296</v>
      </c>
      <c r="N27" s="93" t="s">
        <v>87</v>
      </c>
      <c r="O27" s="94" t="s">
        <v>88</v>
      </c>
      <c r="Q27" s="15"/>
      <c r="R27" s="15"/>
      <c r="S27" s="86"/>
    </row>
    <row r="28" spans="1:25" ht="20.100000000000001" customHeight="1" thickBot="1">
      <c r="A28" s="17">
        <f>+R91</f>
        <v>0</v>
      </c>
      <c r="C28" s="16" t="s">
        <v>285</v>
      </c>
      <c r="M28" s="520"/>
      <c r="N28" s="219" t="s">
        <v>433</v>
      </c>
      <c r="O28" s="220" t="s">
        <v>130</v>
      </c>
      <c r="Q28" s="15"/>
      <c r="R28" s="15"/>
      <c r="S28" s="253"/>
    </row>
    <row r="29" spans="1:25" ht="13.5">
      <c r="C29" s="420" t="s">
        <v>380</v>
      </c>
      <c r="D29" s="421"/>
      <c r="E29" s="421"/>
      <c r="F29" s="421"/>
      <c r="G29" s="421"/>
      <c r="H29" s="421"/>
      <c r="I29" s="421"/>
      <c r="J29" s="421"/>
      <c r="K29" s="421"/>
      <c r="L29" s="421"/>
      <c r="M29" s="421"/>
      <c r="N29" s="421"/>
      <c r="O29" s="42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41" t="s">
        <v>286</v>
      </c>
      <c r="D31" s="442"/>
      <c r="E31" s="442"/>
      <c r="F31" s="442"/>
      <c r="G31" s="442"/>
      <c r="H31" s="442"/>
      <c r="I31" s="442"/>
      <c r="J31" s="442"/>
      <c r="K31" s="442"/>
      <c r="L31" s="442"/>
      <c r="M31" s="442"/>
      <c r="N31" s="442"/>
      <c r="O31" s="443"/>
      <c r="P31" s="15"/>
      <c r="Q31" s="15"/>
      <c r="S31" s="15"/>
      <c r="T31" s="15"/>
      <c r="U31" s="253"/>
    </row>
    <row r="32" spans="1:25" ht="12" customHeight="1">
      <c r="C32" s="444"/>
      <c r="D32" s="445"/>
      <c r="E32" s="445"/>
      <c r="F32" s="445"/>
      <c r="G32" s="445"/>
      <c r="H32" s="445"/>
      <c r="I32" s="445"/>
      <c r="J32" s="445"/>
      <c r="K32" s="445"/>
      <c r="L32" s="445"/>
      <c r="M32" s="445"/>
      <c r="N32" s="445"/>
      <c r="O32" s="446"/>
      <c r="Q32" s="15"/>
      <c r="R32" s="15"/>
      <c r="S32" s="253"/>
    </row>
    <row r="33" spans="1:19" ht="10.15" customHeight="1">
      <c r="C33" s="76"/>
      <c r="O33" s="77"/>
      <c r="Q33" s="15"/>
      <c r="R33" s="15"/>
      <c r="S33" s="15"/>
    </row>
    <row r="34" spans="1:19" ht="14.25">
      <c r="C34" s="76"/>
      <c r="L34" s="447" t="s">
        <v>435</v>
      </c>
      <c r="M34" s="448"/>
      <c r="N34" s="448"/>
      <c r="O34" s="449"/>
      <c r="Q34" s="15"/>
      <c r="R34" s="15"/>
      <c r="S34" s="15"/>
    </row>
    <row r="35" spans="1:19" ht="13.5">
      <c r="C35" s="76"/>
      <c r="O35" s="78"/>
      <c r="Q35" s="15"/>
      <c r="R35" s="15"/>
      <c r="S35" s="15"/>
    </row>
    <row r="36" spans="1:19" ht="13.5">
      <c r="C36" s="467" t="s">
        <v>430</v>
      </c>
      <c r="D36" s="468"/>
      <c r="E36" s="468"/>
      <c r="F36" s="468"/>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28" t="s">
        <v>425</v>
      </c>
      <c r="K39" s="428"/>
      <c r="L39" s="429"/>
      <c r="M39" s="429"/>
      <c r="N39" s="429"/>
      <c r="O39" s="430"/>
      <c r="Q39" s="15"/>
      <c r="R39" s="15"/>
    </row>
    <row r="40" spans="1:19" ht="26.25" customHeight="1">
      <c r="C40" s="76"/>
      <c r="H40" s="18" t="s">
        <v>7</v>
      </c>
      <c r="I40" s="18"/>
      <c r="J40" s="428" t="s">
        <v>426</v>
      </c>
      <c r="K40" s="428"/>
      <c r="L40" s="429"/>
      <c r="M40" s="429"/>
      <c r="N40" s="429"/>
      <c r="O40" s="430"/>
    </row>
    <row r="41" spans="1:19">
      <c r="C41" s="76"/>
      <c r="J41" s="16" t="s">
        <v>8</v>
      </c>
      <c r="O41" s="77"/>
    </row>
    <row r="42" spans="1:19">
      <c r="C42" s="76"/>
      <c r="J42" s="19" t="s">
        <v>9</v>
      </c>
      <c r="K42" s="19"/>
      <c r="L42" s="431" t="s">
        <v>429</v>
      </c>
      <c r="M42" s="431"/>
      <c r="N42" s="431"/>
      <c r="O42" s="432"/>
    </row>
    <row r="43" spans="1:19" ht="7.5" customHeight="1">
      <c r="C43" s="76"/>
      <c r="J43" s="19"/>
      <c r="K43" s="19"/>
      <c r="O43" s="77"/>
    </row>
    <row r="44" spans="1:19" ht="7.5" customHeight="1">
      <c r="C44" s="76"/>
      <c r="O44" s="77"/>
    </row>
    <row r="45" spans="1:19" ht="30" customHeight="1">
      <c r="A45" s="17">
        <v>4</v>
      </c>
      <c r="C45" s="450" t="s">
        <v>413</v>
      </c>
      <c r="D45" s="451"/>
      <c r="E45" s="451"/>
      <c r="F45" s="451"/>
      <c r="G45" s="451"/>
      <c r="H45" s="451"/>
      <c r="I45" s="451"/>
      <c r="J45" s="451"/>
      <c r="K45" s="451"/>
      <c r="L45" s="451"/>
      <c r="M45" s="451"/>
      <c r="N45" s="451"/>
      <c r="O45" s="452"/>
    </row>
    <row r="46" spans="1:19" ht="7.5" customHeight="1">
      <c r="C46" s="79"/>
      <c r="D46" s="20"/>
      <c r="E46" s="20"/>
      <c r="F46" s="20"/>
      <c r="G46" s="20"/>
      <c r="H46" s="20"/>
      <c r="I46" s="20"/>
      <c r="J46" s="20"/>
      <c r="K46" s="20"/>
      <c r="L46" s="20"/>
      <c r="M46" s="20"/>
      <c r="N46" s="20"/>
      <c r="O46" s="80"/>
    </row>
    <row r="47" spans="1:19" ht="18.75" customHeight="1">
      <c r="C47" s="435" t="s">
        <v>10</v>
      </c>
      <c r="D47" s="514"/>
      <c r="E47" s="515"/>
      <c r="F47" s="458" t="s">
        <v>427</v>
      </c>
      <c r="G47" s="459"/>
      <c r="H47" s="460"/>
      <c r="I47" s="460"/>
      <c r="J47" s="460"/>
      <c r="K47" s="460"/>
      <c r="L47" s="460"/>
      <c r="M47" s="425" t="s">
        <v>406</v>
      </c>
      <c r="N47" s="426"/>
      <c r="O47" s="427"/>
    </row>
    <row r="48" spans="1:19" ht="18.75" customHeight="1">
      <c r="C48" s="516"/>
      <c r="D48" s="517"/>
      <c r="E48" s="518"/>
      <c r="F48" s="461"/>
      <c r="G48" s="462"/>
      <c r="H48" s="462"/>
      <c r="I48" s="462"/>
      <c r="J48" s="462"/>
      <c r="K48" s="462"/>
      <c r="L48" s="462"/>
      <c r="M48" s="453">
        <v>2307</v>
      </c>
      <c r="N48" s="454"/>
      <c r="O48" s="455"/>
    </row>
    <row r="49" spans="3:21" ht="18.75" customHeight="1">
      <c r="C49" s="435" t="s">
        <v>11</v>
      </c>
      <c r="D49" s="436"/>
      <c r="E49" s="437"/>
      <c r="F49" s="463" t="s">
        <v>428</v>
      </c>
      <c r="G49" s="464"/>
      <c r="H49" s="464"/>
      <c r="I49" s="464"/>
      <c r="J49" s="464"/>
      <c r="K49" s="464"/>
      <c r="L49" s="115" t="s">
        <v>134</v>
      </c>
      <c r="M49" s="367"/>
      <c r="N49" s="456" t="s">
        <v>429</v>
      </c>
      <c r="O49" s="457"/>
    </row>
    <row r="50" spans="3:21" ht="18.75" customHeight="1">
      <c r="C50" s="438"/>
      <c r="D50" s="439"/>
      <c r="E50" s="440"/>
      <c r="F50" s="465"/>
      <c r="G50" s="466"/>
      <c r="H50" s="466"/>
      <c r="I50" s="466"/>
      <c r="J50" s="466"/>
      <c r="K50" s="466"/>
      <c r="L50" s="368"/>
      <c r="M50" s="433"/>
      <c r="N50" s="434"/>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69" t="s">
        <v>431</v>
      </c>
      <c r="G52" s="470"/>
      <c r="H52" s="470"/>
      <c r="I52" s="470"/>
      <c r="J52" s="25" t="s">
        <v>47</v>
      </c>
      <c r="K52" s="25"/>
      <c r="L52" s="471" t="s">
        <v>432</v>
      </c>
      <c r="M52" s="471"/>
      <c r="N52" s="472"/>
      <c r="O52" s="473"/>
      <c r="Q52" s="21"/>
    </row>
    <row r="53" spans="3:21" ht="19.5" customHeight="1">
      <c r="C53" s="288"/>
      <c r="D53" s="299" t="s">
        <v>19</v>
      </c>
      <c r="E53" s="300" t="s">
        <v>339</v>
      </c>
      <c r="F53" s="388" t="s">
        <v>340</v>
      </c>
      <c r="G53" s="389"/>
      <c r="H53" s="390"/>
      <c r="I53" s="388" t="s">
        <v>341</v>
      </c>
      <c r="J53" s="392"/>
      <c r="K53" s="474"/>
      <c r="L53" s="393">
        <v>22868</v>
      </c>
      <c r="M53" s="394"/>
      <c r="N53" s="370" t="s">
        <v>342</v>
      </c>
      <c r="O53" s="357"/>
      <c r="Q53" s="21"/>
    </row>
    <row r="54" spans="3:21" ht="19.5" customHeight="1">
      <c r="C54" s="288"/>
      <c r="D54" s="287"/>
      <c r="E54" s="302"/>
      <c r="F54" s="388" t="s">
        <v>343</v>
      </c>
      <c r="G54" s="389"/>
      <c r="H54" s="390"/>
      <c r="I54" s="391" t="s">
        <v>344</v>
      </c>
      <c r="J54" s="392"/>
      <c r="K54" s="392"/>
      <c r="L54" s="393"/>
      <c r="M54" s="394"/>
      <c r="N54" s="370" t="s">
        <v>342</v>
      </c>
      <c r="O54" s="357"/>
      <c r="Q54" s="21"/>
    </row>
    <row r="55" spans="3:21" ht="19.5" customHeight="1">
      <c r="C55" s="288"/>
      <c r="D55" s="395" t="s">
        <v>345</v>
      </c>
      <c r="E55" s="396"/>
      <c r="F55" s="388" t="s">
        <v>346</v>
      </c>
      <c r="G55" s="389"/>
      <c r="H55" s="390"/>
      <c r="I55" s="391" t="s">
        <v>347</v>
      </c>
      <c r="J55" s="392"/>
      <c r="K55" s="392"/>
      <c r="L55" s="393"/>
      <c r="M55" s="394"/>
      <c r="N55" s="370" t="s">
        <v>348</v>
      </c>
      <c r="O55" s="357"/>
      <c r="Q55" s="21"/>
    </row>
    <row r="56" spans="3:21" ht="19.5" customHeight="1">
      <c r="C56" s="288"/>
      <c r="D56" s="395"/>
      <c r="E56" s="396"/>
      <c r="F56" s="388" t="s">
        <v>349</v>
      </c>
      <c r="G56" s="389"/>
      <c r="H56" s="390"/>
      <c r="I56" s="391" t="s">
        <v>350</v>
      </c>
      <c r="J56" s="392"/>
      <c r="K56" s="392"/>
      <c r="L56" s="393"/>
      <c r="M56" s="394"/>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508"/>
      <c r="G58" s="509"/>
      <c r="H58" s="509"/>
      <c r="I58" s="509"/>
      <c r="J58" s="509"/>
      <c r="K58" s="509"/>
      <c r="L58" s="509"/>
      <c r="M58" s="509"/>
      <c r="N58" s="509"/>
      <c r="O58" s="510"/>
      <c r="Q58" s="21"/>
    </row>
    <row r="59" spans="3:21" ht="19.5" customHeight="1">
      <c r="C59" s="293"/>
      <c r="D59" s="309" t="s">
        <v>24</v>
      </c>
      <c r="E59" s="310" t="s">
        <v>352</v>
      </c>
      <c r="F59" s="511">
        <v>461</v>
      </c>
      <c r="G59" s="512"/>
      <c r="H59" s="512"/>
      <c r="I59" s="512"/>
      <c r="J59" s="512"/>
      <c r="K59" s="512"/>
      <c r="L59" s="512"/>
      <c r="M59" s="512"/>
      <c r="N59" s="512"/>
      <c r="O59" s="513"/>
      <c r="Q59" s="21"/>
    </row>
    <row r="60" spans="3:21" ht="45" customHeight="1">
      <c r="C60" s="478" t="s">
        <v>287</v>
      </c>
      <c r="D60" s="479"/>
      <c r="E60" s="480"/>
      <c r="F60" s="481" t="s">
        <v>414</v>
      </c>
      <c r="G60" s="482"/>
      <c r="H60" s="482"/>
      <c r="I60" s="482"/>
      <c r="J60" s="482"/>
      <c r="K60" s="482"/>
      <c r="L60" s="482"/>
      <c r="M60" s="482"/>
      <c r="N60" s="482"/>
      <c r="O60" s="483"/>
      <c r="Q60" s="21"/>
    </row>
    <row r="61" spans="3:21" ht="18.75" customHeight="1">
      <c r="C61" s="167" t="s">
        <v>288</v>
      </c>
      <c r="D61" s="282"/>
      <c r="E61" s="168"/>
      <c r="F61" s="22"/>
      <c r="G61" s="22"/>
      <c r="H61" s="23"/>
      <c r="I61" s="23"/>
      <c r="J61" s="24"/>
      <c r="K61" s="24"/>
      <c r="L61" s="25"/>
      <c r="M61" s="25"/>
      <c r="N61" s="25"/>
      <c r="O61" s="26"/>
      <c r="Q61" s="21"/>
    </row>
    <row r="62" spans="3:21" ht="18.75" customHeight="1">
      <c r="C62" s="484"/>
      <c r="D62" s="475" t="s">
        <v>225</v>
      </c>
      <c r="E62" s="476"/>
      <c r="F62" s="476"/>
      <c r="G62" s="477"/>
      <c r="H62" s="475" t="s">
        <v>242</v>
      </c>
      <c r="I62" s="477"/>
      <c r="J62" s="475" t="s">
        <v>226</v>
      </c>
      <c r="K62" s="476"/>
      <c r="L62" s="477"/>
      <c r="M62" s="475" t="s">
        <v>243</v>
      </c>
      <c r="N62" s="476"/>
      <c r="O62" s="477"/>
      <c r="Q62" s="21"/>
    </row>
    <row r="63" spans="3:21" ht="37.5" customHeight="1">
      <c r="C63" s="484"/>
      <c r="D63" s="401" t="s">
        <v>227</v>
      </c>
      <c r="E63" s="402"/>
      <c r="F63" s="402"/>
      <c r="G63" s="403"/>
      <c r="H63" s="356">
        <f>+別紙!X9</f>
        <v>185.2</v>
      </c>
      <c r="I63" s="216" t="s">
        <v>4</v>
      </c>
      <c r="J63" s="404" t="s">
        <v>228</v>
      </c>
      <c r="K63" s="405"/>
      <c r="L63" s="406"/>
      <c r="M63" s="485">
        <f>+別紙!X14</f>
        <v>184.5</v>
      </c>
      <c r="N63" s="486"/>
      <c r="O63" s="371" t="s">
        <v>4</v>
      </c>
      <c r="P63" s="151"/>
      <c r="Q63" s="116"/>
      <c r="R63" s="116"/>
      <c r="S63" s="116"/>
      <c r="T63" s="116"/>
      <c r="U63" s="116"/>
    </row>
    <row r="64" spans="3:21" ht="37.5" customHeight="1">
      <c r="C64" s="484"/>
      <c r="D64" s="401" t="s">
        <v>289</v>
      </c>
      <c r="E64" s="402"/>
      <c r="F64" s="402"/>
      <c r="G64" s="403"/>
      <c r="H64" s="356" t="str">
        <f>+別紙!X10</f>
        <v>0</v>
      </c>
      <c r="I64" s="216" t="s">
        <v>4</v>
      </c>
      <c r="J64" s="404" t="s">
        <v>229</v>
      </c>
      <c r="K64" s="405"/>
      <c r="L64" s="406"/>
      <c r="M64" s="485">
        <f>+別紙!X15</f>
        <v>67.5</v>
      </c>
      <c r="N64" s="486"/>
      <c r="O64" s="26" t="s">
        <v>4</v>
      </c>
      <c r="P64" s="397"/>
      <c r="Q64" s="398"/>
      <c r="R64" s="398"/>
      <c r="S64" s="398"/>
    </row>
    <row r="65" spans="1:19" ht="37.5" customHeight="1">
      <c r="C65" s="484"/>
      <c r="D65" s="401" t="s">
        <v>290</v>
      </c>
      <c r="E65" s="402"/>
      <c r="F65" s="402"/>
      <c r="G65" s="403"/>
      <c r="H65" s="356" t="str">
        <f>+別紙!X11</f>
        <v>0</v>
      </c>
      <c r="I65" s="216" t="s">
        <v>4</v>
      </c>
      <c r="J65" s="401" t="s">
        <v>230</v>
      </c>
      <c r="K65" s="402"/>
      <c r="L65" s="403"/>
      <c r="M65" s="487">
        <f>+別紙!X16</f>
        <v>184.5</v>
      </c>
      <c r="N65" s="488"/>
      <c r="O65" s="256" t="s">
        <v>4</v>
      </c>
      <c r="P65" s="149"/>
      <c r="Q65" s="150"/>
      <c r="R65" s="150"/>
      <c r="S65" s="150"/>
    </row>
    <row r="66" spans="1:19" ht="37.5" customHeight="1">
      <c r="C66" s="372"/>
      <c r="D66" s="401" t="s">
        <v>291</v>
      </c>
      <c r="E66" s="402"/>
      <c r="F66" s="402"/>
      <c r="G66" s="403"/>
      <c r="H66" s="356" t="str">
        <f>+別紙!X12</f>
        <v>0</v>
      </c>
      <c r="I66" s="216" t="s">
        <v>4</v>
      </c>
      <c r="J66" s="401" t="s">
        <v>407</v>
      </c>
      <c r="K66" s="402"/>
      <c r="L66" s="403"/>
      <c r="M66" s="487" t="str">
        <f>+別紙!X17</f>
        <v>0</v>
      </c>
      <c r="N66" s="488"/>
      <c r="O66" s="256" t="s">
        <v>4</v>
      </c>
      <c r="P66" s="149"/>
      <c r="Q66" s="150"/>
      <c r="R66" s="150"/>
      <c r="S66" s="150"/>
    </row>
    <row r="67" spans="1:19" ht="37.5" customHeight="1">
      <c r="C67" s="373"/>
      <c r="D67" s="401" t="s">
        <v>292</v>
      </c>
      <c r="E67" s="402"/>
      <c r="F67" s="402"/>
      <c r="G67" s="403"/>
      <c r="H67" s="356" t="str">
        <f>+別紙!X13</f>
        <v>0</v>
      </c>
      <c r="I67" s="216" t="s">
        <v>4</v>
      </c>
      <c r="J67" s="401" t="s">
        <v>403</v>
      </c>
      <c r="K67" s="402"/>
      <c r="L67" s="403"/>
      <c r="M67" s="418" t="str">
        <f>+別紙!X18</f>
        <v>0</v>
      </c>
      <c r="N67" s="419"/>
      <c r="O67" s="256" t="s">
        <v>4</v>
      </c>
      <c r="P67" s="149"/>
      <c r="Q67" s="150"/>
      <c r="R67" s="150"/>
      <c r="S67" s="150"/>
    </row>
    <row r="68" spans="1:19" ht="30" customHeight="1">
      <c r="C68" s="507" t="s">
        <v>322</v>
      </c>
      <c r="D68" s="412"/>
      <c r="E68" s="412"/>
      <c r="F68" s="412"/>
      <c r="G68" s="412"/>
      <c r="H68" s="412"/>
      <c r="I68" s="412"/>
      <c r="J68" s="273"/>
      <c r="K68" s="273"/>
      <c r="L68" s="273"/>
      <c r="M68" s="274"/>
      <c r="N68" s="274"/>
      <c r="O68" s="275"/>
      <c r="P68" s="272"/>
      <c r="Q68" s="150"/>
      <c r="R68" s="150"/>
      <c r="S68" s="150"/>
    </row>
    <row r="69" spans="1:19" ht="15" customHeight="1">
      <c r="C69" s="276"/>
      <c r="D69" s="407" t="s">
        <v>326</v>
      </c>
      <c r="E69" s="492"/>
      <c r="F69" s="492"/>
      <c r="G69" s="492"/>
      <c r="H69" s="492"/>
      <c r="I69" s="493"/>
      <c r="J69" s="407" t="s">
        <v>415</v>
      </c>
      <c r="K69" s="408"/>
      <c r="L69" s="408"/>
      <c r="M69" s="281"/>
      <c r="N69" s="274" t="s">
        <v>323</v>
      </c>
      <c r="O69" s="275"/>
      <c r="P69" s="272"/>
      <c r="Q69" s="150"/>
      <c r="R69" s="150"/>
      <c r="S69" s="150"/>
    </row>
    <row r="70" spans="1:19" ht="15" customHeight="1">
      <c r="C70" s="276"/>
      <c r="D70" s="494"/>
      <c r="E70" s="495"/>
      <c r="F70" s="495"/>
      <c r="G70" s="495"/>
      <c r="H70" s="495"/>
      <c r="I70" s="496"/>
      <c r="J70" s="409" t="s">
        <v>423</v>
      </c>
      <c r="K70" s="410"/>
      <c r="L70" s="410"/>
      <c r="M70" s="311">
        <f>SUM(別紙!G19:J19,別紙!N19:W19)</f>
        <v>125.92999999999999</v>
      </c>
      <c r="N70" s="278" t="s">
        <v>325</v>
      </c>
      <c r="O70" s="279"/>
      <c r="P70" s="272"/>
      <c r="Q70" s="150"/>
      <c r="R70" s="150"/>
      <c r="S70" s="150"/>
    </row>
    <row r="71" spans="1:19" ht="16.5" customHeight="1">
      <c r="C71" s="276"/>
      <c r="D71" s="411" t="s">
        <v>324</v>
      </c>
      <c r="E71" s="412"/>
      <c r="F71" s="412"/>
      <c r="G71" s="412"/>
      <c r="H71" s="412"/>
      <c r="I71" s="412"/>
      <c r="J71" s="273"/>
      <c r="K71" s="280"/>
      <c r="L71" s="273"/>
      <c r="M71" s="274"/>
      <c r="N71" s="274"/>
      <c r="O71" s="275"/>
      <c r="P71" s="272"/>
      <c r="Q71" s="150"/>
      <c r="R71" s="150"/>
      <c r="S71" s="150"/>
    </row>
    <row r="72" spans="1:19" ht="45" customHeight="1">
      <c r="C72" s="277"/>
      <c r="D72" s="413" t="s">
        <v>434</v>
      </c>
      <c r="E72" s="414"/>
      <c r="F72" s="414"/>
      <c r="G72" s="414"/>
      <c r="H72" s="414"/>
      <c r="I72" s="414"/>
      <c r="J72" s="414"/>
      <c r="K72" s="414"/>
      <c r="L72" s="414"/>
      <c r="M72" s="414"/>
      <c r="N72" s="414"/>
      <c r="O72" s="415"/>
      <c r="P72" s="272"/>
      <c r="Q72" s="377" t="s">
        <v>408</v>
      </c>
      <c r="R72" s="150"/>
      <c r="S72" s="150"/>
    </row>
    <row r="73" spans="1:19" ht="22.5" customHeight="1">
      <c r="C73" s="422" t="s">
        <v>15</v>
      </c>
      <c r="D73" s="423"/>
      <c r="E73" s="424"/>
      <c r="F73" s="489"/>
      <c r="G73" s="490"/>
      <c r="H73" s="490"/>
      <c r="I73" s="490"/>
      <c r="J73" s="490"/>
      <c r="K73" s="490"/>
      <c r="L73" s="490"/>
      <c r="M73" s="490"/>
      <c r="N73" s="490"/>
      <c r="O73" s="491"/>
    </row>
    <row r="74" spans="1:19" ht="10.15" customHeight="1">
      <c r="C74" s="374"/>
      <c r="D74" s="375"/>
      <c r="E74" s="375"/>
      <c r="F74" s="27"/>
      <c r="G74" s="27"/>
      <c r="H74" s="28"/>
      <c r="I74" s="28"/>
      <c r="J74" s="29"/>
      <c r="K74" s="29"/>
      <c r="L74" s="30"/>
      <c r="M74" s="30"/>
      <c r="N74" s="30"/>
      <c r="O74" s="28"/>
    </row>
    <row r="75" spans="1:19" ht="15" customHeight="1">
      <c r="C75" s="420" t="s">
        <v>379</v>
      </c>
      <c r="D75" s="421"/>
      <c r="E75" s="421"/>
      <c r="F75" s="421"/>
      <c r="G75" s="421"/>
      <c r="H75" s="421"/>
      <c r="I75" s="421"/>
      <c r="J75" s="421"/>
      <c r="K75" s="421"/>
      <c r="L75" s="421"/>
      <c r="M75" s="421"/>
      <c r="N75" s="421"/>
      <c r="O75" s="42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399" t="s">
        <v>416</v>
      </c>
      <c r="E78" s="399"/>
      <c r="F78" s="399"/>
      <c r="G78" s="399"/>
      <c r="H78" s="399"/>
      <c r="I78" s="399"/>
      <c r="J78" s="399"/>
      <c r="K78" s="399"/>
      <c r="L78" s="399"/>
      <c r="M78" s="399"/>
      <c r="N78" s="399"/>
      <c r="O78" s="400"/>
    </row>
    <row r="79" spans="1:19" ht="15" customHeight="1">
      <c r="C79" s="169">
        <v>2</v>
      </c>
      <c r="D79" s="399" t="s">
        <v>358</v>
      </c>
      <c r="E79" s="399"/>
      <c r="F79" s="399"/>
      <c r="G79" s="399"/>
      <c r="H79" s="399"/>
      <c r="I79" s="399"/>
      <c r="J79" s="399"/>
      <c r="K79" s="399"/>
      <c r="L79" s="399"/>
      <c r="M79" s="399"/>
      <c r="N79" s="399"/>
      <c r="O79" s="400"/>
    </row>
    <row r="80" spans="1:19" ht="15" customHeight="1">
      <c r="C80" s="169"/>
      <c r="D80" s="416" t="s">
        <v>353</v>
      </c>
      <c r="E80" s="416"/>
      <c r="F80" s="416"/>
      <c r="G80" s="416"/>
      <c r="H80" s="416"/>
      <c r="I80" s="416"/>
      <c r="J80" s="416"/>
      <c r="K80" s="416"/>
      <c r="L80" s="416"/>
      <c r="M80" s="416"/>
      <c r="N80" s="416"/>
      <c r="O80" s="417"/>
    </row>
    <row r="81" spans="3:28" ht="39" customHeight="1">
      <c r="C81" s="169"/>
      <c r="D81" s="416" t="s">
        <v>354</v>
      </c>
      <c r="E81" s="416"/>
      <c r="F81" s="416"/>
      <c r="G81" s="416"/>
      <c r="H81" s="416"/>
      <c r="I81" s="416"/>
      <c r="J81" s="416"/>
      <c r="K81" s="416"/>
      <c r="L81" s="416"/>
      <c r="M81" s="416"/>
      <c r="N81" s="416"/>
      <c r="O81" s="417"/>
    </row>
    <row r="82" spans="3:28" s="16" customFormat="1" ht="28.15" customHeight="1">
      <c r="C82" s="169">
        <v>3</v>
      </c>
      <c r="D82" s="399" t="s">
        <v>424</v>
      </c>
      <c r="E82" s="399"/>
      <c r="F82" s="399"/>
      <c r="G82" s="399"/>
      <c r="H82" s="399"/>
      <c r="I82" s="399"/>
      <c r="J82" s="399"/>
      <c r="K82" s="399"/>
      <c r="L82" s="399"/>
      <c r="M82" s="399"/>
      <c r="N82" s="399"/>
      <c r="O82" s="400"/>
    </row>
    <row r="83" spans="3:28" s="16" customFormat="1" ht="28.15" customHeight="1">
      <c r="C83" s="169">
        <v>4</v>
      </c>
      <c r="D83" s="399" t="s">
        <v>417</v>
      </c>
      <c r="E83" s="399"/>
      <c r="F83" s="399"/>
      <c r="G83" s="399"/>
      <c r="H83" s="399"/>
      <c r="I83" s="399"/>
      <c r="J83" s="399"/>
      <c r="K83" s="399"/>
      <c r="L83" s="399"/>
      <c r="M83" s="399"/>
      <c r="N83" s="399"/>
      <c r="O83" s="400"/>
    </row>
    <row r="84" spans="3:28" s="16" customFormat="1" ht="15" customHeight="1">
      <c r="C84" s="169"/>
      <c r="D84" s="170" t="s">
        <v>383</v>
      </c>
      <c r="E84" s="399" t="s">
        <v>294</v>
      </c>
      <c r="F84" s="399"/>
      <c r="G84" s="399"/>
      <c r="H84" s="399"/>
      <c r="I84" s="399"/>
      <c r="J84" s="399"/>
      <c r="K84" s="399"/>
      <c r="L84" s="399"/>
      <c r="M84" s="399"/>
      <c r="N84" s="399"/>
      <c r="O84" s="400"/>
    </row>
    <row r="85" spans="3:28" s="16" customFormat="1" ht="15" customHeight="1">
      <c r="C85" s="169"/>
      <c r="D85" s="170" t="s">
        <v>381</v>
      </c>
      <c r="E85" s="399" t="s">
        <v>390</v>
      </c>
      <c r="F85" s="399"/>
      <c r="G85" s="399"/>
      <c r="H85" s="399"/>
      <c r="I85" s="399"/>
      <c r="J85" s="399"/>
      <c r="K85" s="399"/>
      <c r="L85" s="399"/>
      <c r="M85" s="399"/>
      <c r="N85" s="399"/>
      <c r="O85" s="400"/>
      <c r="Q85" s="246" t="s">
        <v>40</v>
      </c>
      <c r="U85"/>
      <c r="V85"/>
    </row>
    <row r="86" spans="3:28" s="16" customFormat="1" ht="15" customHeight="1">
      <c r="C86" s="169"/>
      <c r="D86" s="170" t="s">
        <v>384</v>
      </c>
      <c r="E86" s="399" t="s">
        <v>391</v>
      </c>
      <c r="F86" s="399"/>
      <c r="G86" s="399"/>
      <c r="H86" s="399"/>
      <c r="I86" s="399"/>
      <c r="J86" s="399"/>
      <c r="K86" s="399"/>
      <c r="L86" s="399"/>
      <c r="M86" s="399"/>
      <c r="N86" s="399"/>
      <c r="O86" s="400"/>
      <c r="Q86" s="246" t="s">
        <v>41</v>
      </c>
      <c r="R86" s="1"/>
      <c r="T86" s="2"/>
      <c r="U86" s="2"/>
    </row>
    <row r="87" spans="3:28" s="16" customFormat="1" ht="15" customHeight="1">
      <c r="C87" s="169"/>
      <c r="D87" s="170" t="s">
        <v>385</v>
      </c>
      <c r="E87" s="399" t="s">
        <v>392</v>
      </c>
      <c r="F87" s="399"/>
      <c r="G87" s="399"/>
      <c r="H87" s="399"/>
      <c r="I87" s="399"/>
      <c r="J87" s="399"/>
      <c r="K87" s="399"/>
      <c r="L87" s="399"/>
      <c r="M87" s="399"/>
      <c r="N87" s="399"/>
      <c r="O87" s="400"/>
      <c r="Q87" s="246" t="s">
        <v>42</v>
      </c>
      <c r="R87" s="1"/>
      <c r="T87" s="2"/>
      <c r="U87" s="2"/>
    </row>
    <row r="88" spans="3:28" s="16" customFormat="1" ht="15" customHeight="1">
      <c r="C88" s="169"/>
      <c r="D88" s="170" t="s">
        <v>386</v>
      </c>
      <c r="E88" s="399" t="s">
        <v>393</v>
      </c>
      <c r="F88" s="399"/>
      <c r="G88" s="399"/>
      <c r="H88" s="399"/>
      <c r="I88" s="399"/>
      <c r="J88" s="399"/>
      <c r="K88" s="399"/>
      <c r="L88" s="399"/>
      <c r="M88" s="399"/>
      <c r="N88" s="399"/>
      <c r="O88" s="400"/>
      <c r="Q88" s="246" t="s">
        <v>44</v>
      </c>
      <c r="T88" s="2"/>
      <c r="U88" s="2"/>
    </row>
    <row r="89" spans="3:28" s="16" customFormat="1" ht="15" customHeight="1">
      <c r="C89" s="169"/>
      <c r="D89" s="170" t="s">
        <v>387</v>
      </c>
      <c r="E89" s="399" t="s">
        <v>238</v>
      </c>
      <c r="F89" s="399"/>
      <c r="G89" s="399"/>
      <c r="H89" s="399"/>
      <c r="I89" s="399"/>
      <c r="J89" s="399"/>
      <c r="K89" s="399"/>
      <c r="L89" s="399"/>
      <c r="M89" s="399"/>
      <c r="N89" s="399"/>
      <c r="O89" s="400"/>
      <c r="Q89" s="246" t="s">
        <v>43</v>
      </c>
      <c r="T89" s="2"/>
      <c r="U89" s="2"/>
    </row>
    <row r="90" spans="3:28" s="16" customFormat="1" ht="15" customHeight="1">
      <c r="C90" s="169"/>
      <c r="D90" s="170" t="s">
        <v>388</v>
      </c>
      <c r="E90" s="399" t="s">
        <v>394</v>
      </c>
      <c r="F90" s="399"/>
      <c r="G90" s="399"/>
      <c r="H90" s="399"/>
      <c r="I90" s="399"/>
      <c r="J90" s="399"/>
      <c r="K90" s="399"/>
      <c r="L90" s="399"/>
      <c r="M90" s="399"/>
      <c r="N90" s="399"/>
      <c r="O90" s="400"/>
      <c r="R90" s="36"/>
      <c r="T90" s="2"/>
      <c r="U90" s="2"/>
    </row>
    <row r="91" spans="3:28" s="16" customFormat="1" ht="15" customHeight="1">
      <c r="C91" s="169"/>
      <c r="D91" s="170" t="s">
        <v>389</v>
      </c>
      <c r="E91" s="399" t="s">
        <v>395</v>
      </c>
      <c r="F91" s="399"/>
      <c r="G91" s="399"/>
      <c r="H91" s="399"/>
      <c r="I91" s="399"/>
      <c r="J91" s="399"/>
      <c r="K91" s="399"/>
      <c r="L91" s="399"/>
      <c r="M91" s="399"/>
      <c r="N91" s="399"/>
      <c r="O91" s="400"/>
      <c r="Q91" s="19"/>
      <c r="R91" s="19"/>
      <c r="S91" s="19"/>
      <c r="T91" s="19"/>
      <c r="U91" s="19"/>
      <c r="V91" s="19"/>
      <c r="W91" s="19"/>
      <c r="X91" s="19"/>
      <c r="Y91" s="19"/>
      <c r="Z91" s="19"/>
    </row>
    <row r="92" spans="3:28" s="16" customFormat="1" ht="15" customHeight="1">
      <c r="C92" s="169"/>
      <c r="D92" s="170" t="s">
        <v>382</v>
      </c>
      <c r="E92" s="399" t="s">
        <v>396</v>
      </c>
      <c r="F92" s="399"/>
      <c r="G92" s="399"/>
      <c r="H92" s="399"/>
      <c r="I92" s="399"/>
      <c r="J92" s="399"/>
      <c r="K92" s="399"/>
      <c r="L92" s="399"/>
      <c r="M92" s="399"/>
      <c r="N92" s="399"/>
      <c r="O92" s="400"/>
      <c r="Q92" s="211"/>
      <c r="R92" s="211"/>
      <c r="S92" s="211"/>
      <c r="T92" s="211"/>
      <c r="U92" s="211"/>
      <c r="V92" s="211"/>
      <c r="W92" s="211"/>
      <c r="X92" s="211"/>
      <c r="Y92" s="211"/>
      <c r="Z92" s="211"/>
      <c r="AA92"/>
    </row>
    <row r="93" spans="3:28" s="16" customFormat="1" ht="15" customHeight="1">
      <c r="C93" s="169"/>
      <c r="D93" s="170" t="s">
        <v>233</v>
      </c>
      <c r="E93" s="399" t="s">
        <v>239</v>
      </c>
      <c r="F93" s="399"/>
      <c r="G93" s="399"/>
      <c r="H93" s="399"/>
      <c r="I93" s="399"/>
      <c r="J93" s="399"/>
      <c r="K93" s="399"/>
      <c r="L93" s="399"/>
      <c r="M93" s="399"/>
      <c r="N93" s="399"/>
      <c r="O93" s="400"/>
      <c r="Q93" s="3"/>
      <c r="R93" s="3"/>
      <c r="S93" s="3"/>
      <c r="T93" s="3"/>
      <c r="U93" s="3"/>
      <c r="V93" s="3"/>
      <c r="W93" s="3"/>
      <c r="X93" s="3"/>
      <c r="Y93" s="3"/>
      <c r="AA93" s="89"/>
    </row>
    <row r="94" spans="3:28" s="16" customFormat="1" ht="28.15" customHeight="1">
      <c r="C94" s="169"/>
      <c r="D94" s="170" t="s">
        <v>234</v>
      </c>
      <c r="E94" s="399" t="s">
        <v>377</v>
      </c>
      <c r="F94" s="399"/>
      <c r="G94" s="399"/>
      <c r="H94" s="399"/>
      <c r="I94" s="399"/>
      <c r="J94" s="399"/>
      <c r="K94" s="399"/>
      <c r="L94" s="399"/>
      <c r="M94" s="399"/>
      <c r="N94" s="399"/>
      <c r="O94" s="400"/>
      <c r="Q94" s="3"/>
      <c r="R94" s="3"/>
      <c r="S94" s="3"/>
      <c r="T94" s="3"/>
      <c r="U94" s="89"/>
      <c r="V94" s="3"/>
      <c r="W94" s="3"/>
      <c r="X94" s="3"/>
      <c r="Y94" s="3"/>
      <c r="AA94" s="89"/>
    </row>
    <row r="95" spans="3:28" s="16" customFormat="1" ht="15" customHeight="1">
      <c r="C95" s="169"/>
      <c r="D95" s="170" t="s">
        <v>235</v>
      </c>
      <c r="E95" s="399" t="s">
        <v>240</v>
      </c>
      <c r="F95" s="399"/>
      <c r="G95" s="399"/>
      <c r="H95" s="399"/>
      <c r="I95" s="399"/>
      <c r="J95" s="399"/>
      <c r="K95" s="399"/>
      <c r="L95" s="399"/>
      <c r="M95" s="399"/>
      <c r="N95" s="399"/>
      <c r="O95" s="400"/>
      <c r="Q95" s="89"/>
      <c r="R95" s="3"/>
      <c r="S95" s="3"/>
      <c r="T95" s="3"/>
      <c r="U95" s="3"/>
      <c r="V95" s="3"/>
      <c r="W95" s="3"/>
      <c r="X95" s="3"/>
      <c r="Y95" s="3"/>
      <c r="AA95" s="89"/>
      <c r="AB95" s="212"/>
    </row>
    <row r="96" spans="3:28" s="16" customFormat="1" ht="28.15" customHeight="1">
      <c r="C96" s="169"/>
      <c r="D96" s="170" t="s">
        <v>236</v>
      </c>
      <c r="E96" s="399" t="s">
        <v>378</v>
      </c>
      <c r="F96" s="399"/>
      <c r="G96" s="399"/>
      <c r="H96" s="399"/>
      <c r="I96" s="399"/>
      <c r="J96" s="399"/>
      <c r="K96" s="399"/>
      <c r="L96" s="399"/>
      <c r="M96" s="399"/>
      <c r="N96" s="399"/>
      <c r="O96" s="400"/>
      <c r="Q96" s="3"/>
      <c r="R96" s="3"/>
      <c r="S96" s="3"/>
      <c r="T96" s="3"/>
      <c r="U96" s="89"/>
      <c r="V96" s="3"/>
      <c r="W96" s="3"/>
      <c r="X96" s="3"/>
      <c r="Y96" s="3"/>
      <c r="Z96" s="3"/>
      <c r="AA96" s="89"/>
    </row>
    <row r="97" spans="1:27" ht="28.15" customHeight="1">
      <c r="A97" s="16"/>
      <c r="B97" s="16"/>
      <c r="C97" s="169"/>
      <c r="D97" s="170" t="s">
        <v>237</v>
      </c>
      <c r="E97" s="399" t="s">
        <v>241</v>
      </c>
      <c r="F97" s="399"/>
      <c r="G97" s="399"/>
      <c r="H97" s="399"/>
      <c r="I97" s="399"/>
      <c r="J97" s="399"/>
      <c r="K97" s="399"/>
      <c r="L97" s="399"/>
      <c r="M97" s="399"/>
      <c r="N97" s="399"/>
      <c r="O97" s="400"/>
      <c r="Q97" s="3"/>
      <c r="R97" s="3"/>
      <c r="S97" s="3"/>
      <c r="T97" s="3"/>
      <c r="U97" s="3"/>
      <c r="V97" s="3"/>
      <c r="W97" s="3"/>
      <c r="X97" s="3"/>
      <c r="Y97" s="3"/>
      <c r="Z97" s="3"/>
      <c r="AA97" s="3"/>
    </row>
    <row r="98" spans="1:27" ht="28.15" customHeight="1">
      <c r="A98" s="16"/>
      <c r="B98" s="16"/>
      <c r="C98" s="169">
        <v>5</v>
      </c>
      <c r="D98" s="399" t="s">
        <v>360</v>
      </c>
      <c r="E98" s="399"/>
      <c r="F98" s="399"/>
      <c r="G98" s="399"/>
      <c r="H98" s="399"/>
      <c r="I98" s="399"/>
      <c r="J98" s="399"/>
      <c r="K98" s="399"/>
      <c r="L98" s="399"/>
      <c r="M98" s="399"/>
      <c r="N98" s="399"/>
      <c r="O98" s="400"/>
      <c r="Q98" s="3"/>
      <c r="R98" s="3"/>
      <c r="S98" s="3"/>
      <c r="T98" s="3"/>
      <c r="U98" s="3"/>
      <c r="V98" s="3"/>
      <c r="W98" s="3"/>
      <c r="X98" s="3"/>
      <c r="Y98" s="3"/>
      <c r="Z98" s="3"/>
      <c r="AA98" s="3"/>
    </row>
    <row r="99" spans="1:27" ht="66" customHeight="1">
      <c r="A99" s="16"/>
      <c r="B99" s="16"/>
      <c r="C99" s="169">
        <v>6</v>
      </c>
      <c r="D99" s="416" t="s">
        <v>418</v>
      </c>
      <c r="E99" s="416"/>
      <c r="F99" s="416"/>
      <c r="G99" s="416"/>
      <c r="H99" s="416"/>
      <c r="I99" s="416"/>
      <c r="J99" s="416"/>
      <c r="K99" s="416"/>
      <c r="L99" s="416"/>
      <c r="M99" s="416"/>
      <c r="N99" s="416"/>
      <c r="O99" s="417"/>
      <c r="Q99" s="3"/>
      <c r="R99" s="3"/>
      <c r="S99" s="3"/>
      <c r="T99" s="3"/>
      <c r="U99" s="3"/>
      <c r="V99" s="3"/>
      <c r="W99" s="3"/>
      <c r="X99" s="3"/>
      <c r="Y99" s="3"/>
      <c r="Z99" s="3"/>
      <c r="AA99" s="3"/>
    </row>
    <row r="100" spans="1:27" ht="15" customHeight="1">
      <c r="A100" s="16"/>
      <c r="B100" s="16"/>
      <c r="C100" s="169">
        <v>7</v>
      </c>
      <c r="D100" s="399" t="s">
        <v>359</v>
      </c>
      <c r="E100" s="399"/>
      <c r="F100" s="399"/>
      <c r="G100" s="399"/>
      <c r="H100" s="399"/>
      <c r="I100" s="399"/>
      <c r="J100" s="399"/>
      <c r="K100" s="399"/>
      <c r="L100" s="399"/>
      <c r="M100" s="399"/>
      <c r="N100" s="399"/>
      <c r="O100" s="400"/>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5" fitToHeight="2" orientation="portrait" r:id="rId1"/>
  <headerFooter alignWithMargins="0"/>
  <rowBreaks count="1" manualBreakCount="1">
    <brk id="73"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株式会社DNPテクノパック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256</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株式会社DNPテクノパック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257</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株式会社DNPテクノパック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258</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株式会社DNPテクノパック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株式会社DNPテクノパック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00B0F0"/>
    <pageSetUpPr fitToPage="1"/>
  </sheetPr>
  <dimension ref="B1:BJ76"/>
  <sheetViews>
    <sheetView showGridLines="0" topLeftCell="A16" zoomScaleNormal="100" workbookViewId="0">
      <selection activeCell="H35" sqref="H35"/>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株式会社DNPテクノパック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v>0</v>
      </c>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0.53</v>
      </c>
      <c r="G12" s="563"/>
      <c r="H12" s="563"/>
      <c r="I12" s="222" t="s">
        <v>13</v>
      </c>
      <c r="J12" s="51"/>
      <c r="K12" s="52"/>
      <c r="L12" s="51"/>
      <c r="M12" s="567"/>
      <c r="N12" s="53"/>
      <c r="P12" s="527">
        <v>0</v>
      </c>
      <c r="Q12" s="528"/>
      <c r="R12" s="528"/>
      <c r="S12" s="528"/>
      <c r="T12" s="50" t="s">
        <v>13</v>
      </c>
      <c r="U12" s="51"/>
      <c r="V12" s="51"/>
      <c r="W12" s="51"/>
      <c r="X12" s="51"/>
      <c r="Y12"/>
      <c r="Z12"/>
      <c r="AA12"/>
      <c r="AB12"/>
      <c r="AC12" s="54"/>
      <c r="AE12" s="543"/>
      <c r="AG12" s="126"/>
      <c r="AH12" s="527">
        <v>0</v>
      </c>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v>0</v>
      </c>
      <c r="G15" s="606"/>
      <c r="H15" s="606"/>
      <c r="I15" s="42" t="s">
        <v>13</v>
      </c>
      <c r="J15" s="51"/>
      <c r="K15" s="54"/>
      <c r="L15" s="51"/>
      <c r="M15" s="567"/>
      <c r="N15" s="54"/>
      <c r="P15" s="527">
        <v>0</v>
      </c>
      <c r="Q15" s="528"/>
      <c r="R15" s="528"/>
      <c r="S15" s="528"/>
      <c r="T15" s="50" t="s">
        <v>13</v>
      </c>
      <c r="U15" s="51"/>
      <c r="V15" s="51"/>
      <c r="W15" s="51"/>
      <c r="X15" s="51"/>
      <c r="Y15"/>
      <c r="Z15"/>
      <c r="AA15"/>
      <c r="AB15"/>
      <c r="AC15" s="54"/>
      <c r="AH15" s="556">
        <v>0</v>
      </c>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v>0</v>
      </c>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v>0</v>
      </c>
      <c r="AV17" s="42" t="s">
        <v>34</v>
      </c>
      <c r="AW17" s="382"/>
    </row>
    <row r="18" spans="2:49" ht="27" customHeight="1" thickBot="1">
      <c r="K18" s="54"/>
      <c r="L18" s="51"/>
      <c r="M18" s="567"/>
      <c r="N18" s="54"/>
      <c r="P18" s="527">
        <v>0</v>
      </c>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v>0</v>
      </c>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v>0</v>
      </c>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v>0</v>
      </c>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0.5</v>
      </c>
      <c r="E24" s="557"/>
      <c r="F24" s="557"/>
      <c r="G24" s="182" t="s">
        <v>158</v>
      </c>
      <c r="H24" s="602">
        <f>+F12</f>
        <v>0.53</v>
      </c>
      <c r="I24" s="599"/>
      <c r="J24" s="182" t="s">
        <v>158</v>
      </c>
      <c r="K24" s="54"/>
      <c r="L24" s="51"/>
      <c r="M24" s="568"/>
      <c r="P24" s="556">
        <v>0</v>
      </c>
      <c r="Q24" s="575"/>
      <c r="R24" s="575"/>
      <c r="S24" s="575"/>
      <c r="T24" s="42" t="s">
        <v>13</v>
      </c>
      <c r="U24"/>
      <c r="V24"/>
      <c r="W24"/>
      <c r="X24"/>
      <c r="AC24" s="51"/>
      <c r="AD24" s="51"/>
      <c r="AE24"/>
      <c r="AF24"/>
      <c r="AG24"/>
      <c r="AH24"/>
      <c r="AI24" s="237"/>
      <c r="AJ24"/>
      <c r="AK24" s="51"/>
      <c r="AL24" s="130"/>
      <c r="AM24" s="51"/>
      <c r="AN24" s="51"/>
      <c r="AQ24" s="54"/>
      <c r="AR24" s="135"/>
      <c r="AS24" s="562">
        <f>+ROUND(AU16,2)+ROUND(AA28,2)</f>
        <v>0.53</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0.53</v>
      </c>
      <c r="Q27" s="583"/>
      <c r="R27" s="583"/>
      <c r="S27" s="583"/>
      <c r="T27" s="42" t="s">
        <v>38</v>
      </c>
      <c r="U27" s="62"/>
      <c r="V27" s="62"/>
      <c r="Y27" s="60" t="s">
        <v>39</v>
      </c>
      <c r="Z27" s="63"/>
      <c r="AH27" s="51"/>
      <c r="AI27" s="51"/>
      <c r="AJ27" s="51"/>
      <c r="AK27" s="51"/>
      <c r="AL27" s="562">
        <f>+AH18+P27</f>
        <v>0.53</v>
      </c>
      <c r="AM27" s="563"/>
      <c r="AN27" s="563"/>
      <c r="AO27" s="563"/>
      <c r="AP27" s="50" t="s">
        <v>13</v>
      </c>
      <c r="AQ27" s="239"/>
      <c r="AR27" s="117"/>
      <c r="AS27" s="527">
        <v>0</v>
      </c>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v>0.53</v>
      </c>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0.5</v>
      </c>
      <c r="E29" s="557"/>
      <c r="F29" s="557"/>
      <c r="G29" s="182" t="s">
        <v>158</v>
      </c>
      <c r="H29" s="602">
        <f>+AL27</f>
        <v>0.53</v>
      </c>
      <c r="I29" s="599"/>
      <c r="J29" s="182" t="s">
        <v>158</v>
      </c>
      <c r="M29" s="567"/>
      <c r="P29" s="54"/>
      <c r="Q29" s="133"/>
      <c r="R29" s="49" t="s">
        <v>145</v>
      </c>
      <c r="S29" s="569" t="s">
        <v>33</v>
      </c>
      <c r="T29" s="580"/>
      <c r="U29" s="580"/>
      <c r="V29" s="581"/>
      <c r="W29" s="46"/>
      <c r="X29" s="64"/>
      <c r="Y29" s="584" t="s">
        <v>191</v>
      </c>
      <c r="Z29" s="585"/>
      <c r="AA29" s="556">
        <v>0</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0.5</v>
      </c>
      <c r="E30" s="557"/>
      <c r="F30" s="557"/>
      <c r="G30" s="182" t="s">
        <v>158</v>
      </c>
      <c r="H30" s="602">
        <f>+AL30</f>
        <v>0.53</v>
      </c>
      <c r="I30" s="599"/>
      <c r="J30" s="182" t="s">
        <v>158</v>
      </c>
      <c r="M30" s="567"/>
      <c r="P30" s="54"/>
      <c r="R30" s="582">
        <f>+ROUND(AA28,2)+ROUND(AA29,2)+ROUND(AA30,2)</f>
        <v>0.53</v>
      </c>
      <c r="S30" s="583"/>
      <c r="T30" s="583"/>
      <c r="U30" s="583"/>
      <c r="V30" s="42" t="s">
        <v>16</v>
      </c>
      <c r="Y30" s="584" t="s">
        <v>148</v>
      </c>
      <c r="Z30" s="585"/>
      <c r="AA30" s="556">
        <v>0</v>
      </c>
      <c r="AB30" s="557"/>
      <c r="AC30" s="557"/>
      <c r="AD30" s="557"/>
      <c r="AE30" s="557"/>
      <c r="AF30" s="42" t="s">
        <v>13</v>
      </c>
      <c r="AL30" s="527">
        <v>0.53</v>
      </c>
      <c r="AM30" s="535"/>
      <c r="AN30" s="535"/>
      <c r="AO30" s="535"/>
      <c r="AP30" s="50" t="s">
        <v>13</v>
      </c>
      <c r="AS30" s="598"/>
      <c r="AT30" s="595"/>
      <c r="AU30" s="595"/>
      <c r="AV30" s="596"/>
      <c r="AW30" s="382"/>
    </row>
    <row r="31" spans="2:49" ht="27" customHeight="1" thickTop="1" thickBot="1">
      <c r="B31" s="588" t="s">
        <v>167</v>
      </c>
      <c r="C31" s="589"/>
      <c r="D31" s="557">
        <v>0.5</v>
      </c>
      <c r="E31" s="557"/>
      <c r="F31" s="557"/>
      <c r="G31" s="182" t="s">
        <v>158</v>
      </c>
      <c r="H31" s="602">
        <f>+AS24</f>
        <v>0.53</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v>0</v>
      </c>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株式会社DNPテクノパック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株式会社DNPテクノパック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75</v>
      </c>
      <c r="AF5" s="621" t="str">
        <f>+表紙!F47</f>
        <v>株式会社DNPテクノパック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306</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13</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13</v>
      </c>
      <c r="AS18" s="586" t="s">
        <v>139</v>
      </c>
      <c r="AT18" s="587"/>
      <c r="AU18" s="223"/>
      <c r="AV18" s="42" t="s">
        <v>13</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13</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13</v>
      </c>
      <c r="U27" s="62"/>
      <c r="V27" s="62"/>
      <c r="Y27" s="60" t="s">
        <v>30</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13</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13</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rgb="FF00B0F0"/>
    <pageSetUpPr fitToPage="1"/>
  </sheetPr>
  <dimension ref="B1:X59"/>
  <sheetViews>
    <sheetView showGridLines="0" tabSelected="1" zoomScale="70" zoomScaleNormal="100" workbookViewId="0">
      <selection activeCell="AA22" sqref="AA22"/>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68" t="s">
        <v>277</v>
      </c>
      <c r="C3" s="668"/>
      <c r="D3" s="668"/>
      <c r="E3" s="668"/>
      <c r="F3" s="668"/>
      <c r="G3" s="100"/>
      <c r="H3" s="100"/>
      <c r="I3" s="100"/>
      <c r="J3" s="100"/>
      <c r="K3" s="100"/>
      <c r="U3"/>
      <c r="V3"/>
      <c r="W3"/>
      <c r="X3" s="101"/>
    </row>
    <row r="4" spans="2:24" ht="14.1" customHeight="1">
      <c r="B4" s="668"/>
      <c r="C4" s="668"/>
      <c r="D4" s="668"/>
      <c r="E4" s="668"/>
      <c r="F4" s="668"/>
      <c r="G4" s="100"/>
      <c r="H4" s="100"/>
      <c r="I4" s="100"/>
      <c r="J4" s="100"/>
      <c r="K4" s="100"/>
      <c r="V4" s="660" t="s">
        <v>297</v>
      </c>
      <c r="W4" s="102" t="s">
        <v>87</v>
      </c>
      <c r="X4" s="103" t="s">
        <v>88</v>
      </c>
    </row>
    <row r="5" spans="2:24" ht="14.1" customHeight="1" thickBot="1">
      <c r="C5" s="100"/>
      <c r="D5" s="100"/>
      <c r="E5" s="100"/>
      <c r="F5" s="100"/>
      <c r="G5" s="100"/>
      <c r="H5" s="100"/>
      <c r="I5" s="100"/>
      <c r="J5" s="100"/>
      <c r="K5" s="100"/>
      <c r="V5" s="661"/>
      <c r="W5" s="104" t="str">
        <f>+表紙!N28</f>
        <v>○</v>
      </c>
      <c r="X5" s="104" t="str">
        <f>+表紙!O28</f>
        <v>　</v>
      </c>
    </row>
    <row r="6" spans="2:24" ht="15" customHeight="1" thickBot="1">
      <c r="B6" s="154" t="s">
        <v>79</v>
      </c>
      <c r="C6" s="154"/>
      <c r="D6" s="154"/>
      <c r="E6" s="154"/>
      <c r="F6" s="154"/>
      <c r="G6" s="154"/>
      <c r="H6" s="154"/>
      <c r="I6" s="154"/>
      <c r="J6" s="154"/>
      <c r="K6" s="154"/>
      <c r="L6" s="85"/>
      <c r="M6" s="659"/>
      <c r="N6" s="659"/>
      <c r="O6" s="85" t="s">
        <v>77</v>
      </c>
      <c r="P6" s="662" t="str">
        <f>+表紙!F47</f>
        <v>株式会社DNPテクノパック</v>
      </c>
      <c r="Q6" s="662"/>
      <c r="R6" s="662"/>
      <c r="S6" s="662"/>
      <c r="T6" s="662"/>
      <c r="U6" s="662"/>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69" t="s">
        <v>172</v>
      </c>
      <c r="D9" s="669"/>
      <c r="E9" s="669"/>
      <c r="F9" s="670"/>
      <c r="G9" s="312">
        <f>IF(OR(ｱ.特管廃油!D24&gt;0,ｱ.特管廃油!D24&lt;0),ｱ.特管廃油!D24,IF(G$19&gt;0,"0",0))</f>
        <v>137.69999999999999</v>
      </c>
      <c r="H9" s="312">
        <f>IF(OR(ｲ.特管廃酸!D24&gt;0,ｲ.特管廃酸!D24&lt;0),ｲ.特管廃酸!D24,IF(H$19&gt;0,"0",0))</f>
        <v>33</v>
      </c>
      <c r="I9" s="312">
        <f>IF(OR(ｳ.特管廃ｱﾙｶﾘ!D24&gt;0,ｳ.特管廃ｱﾙｶﾘ!D24&lt;0),ｳ.特管廃ｱﾙｶﾘ!D24,IF(I$19&gt;0,"0",0))</f>
        <v>14</v>
      </c>
      <c r="J9" s="312">
        <f>IF(OR(ｴ.感染性廃棄物!$D24&gt;0,ｴ.感染性廃棄物!$D24&lt;0),ｴ.感染性廃棄物!D24,IF(J$19&gt;0,"0",0))</f>
        <v>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0.5</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185.2</v>
      </c>
    </row>
    <row r="10" spans="2:24" ht="24" customHeight="1">
      <c r="B10" s="158" t="s">
        <v>327</v>
      </c>
      <c r="C10" s="665" t="s">
        <v>244</v>
      </c>
      <c r="D10" s="665"/>
      <c r="E10" s="665"/>
      <c r="F10" s="666"/>
      <c r="G10" s="314" t="str">
        <f>IF(OR(ｱ.特管廃油!D25&gt;0,ｱ.特管廃油!D25&lt;0),ｱ.特管廃油!D25,IF(G$19&gt;0,"0",0))</f>
        <v>0</v>
      </c>
      <c r="H10" s="314" t="str">
        <f>IF(OR(ｲ.特管廃酸!D25&gt;0,ｲ.特管廃酸!D25&lt;0),ｲ.特管廃酸!D25,IF(H$19&gt;0,"0",0))</f>
        <v>0</v>
      </c>
      <c r="I10" s="314" t="str">
        <f>IF(OR(ｳ.特管廃ｱﾙｶﾘ!D25&gt;0,ｳ.特管廃ｱﾙｶﾘ!D25&lt;0),ｳ.特管廃ｱﾙｶﾘ!D25,IF(I$19&gt;0,"0",0))</f>
        <v>0</v>
      </c>
      <c r="J10" s="314">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t="str">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51" t="s">
        <v>245</v>
      </c>
      <c r="D11" s="651"/>
      <c r="E11" s="651"/>
      <c r="F11" s="652"/>
      <c r="G11" s="316" t="str">
        <f>IF(OR(ｱ.特管廃油!D26&gt;0,ｱ.特管廃油!D26&lt;0),ｱ.特管廃油!D26,IF(G$19&gt;0,"0",0))</f>
        <v>0</v>
      </c>
      <c r="H11" s="316" t="str">
        <f>IF(OR(ｲ.特管廃酸!D26&gt;0,ｲ.特管廃酸!D26&lt;0),ｲ.特管廃酸!D26,IF(H$19&gt;0,"0",0))</f>
        <v>0</v>
      </c>
      <c r="I11" s="316" t="str">
        <f>IF(OR(ｳ.特管廃ｱﾙｶﾘ!D26&gt;0,ｳ.特管廃ｱﾙｶﾘ!D26&lt;0),ｳ.特管廃ｱﾙｶﾘ!D26,IF(I$19&gt;0,"0",0))</f>
        <v>0</v>
      </c>
      <c r="J11" s="316">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t="str">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51" t="s">
        <v>246</v>
      </c>
      <c r="D12" s="651"/>
      <c r="E12" s="651"/>
      <c r="F12" s="652"/>
      <c r="G12" s="316" t="str">
        <f>IF(OR(ｱ.特管廃油!D27&gt;0,ｱ.特管廃油!D27&lt;0),ｱ.特管廃油!D27,IF(G$19&gt;0,"0",0))</f>
        <v>0</v>
      </c>
      <c r="H12" s="316" t="str">
        <f>IF(OR(ｲ.特管廃酸!D27&gt;0,ｲ.特管廃酸!D27&lt;0),ｲ.特管廃酸!D27,IF(H$19&gt;0,"0",0))</f>
        <v>0</v>
      </c>
      <c r="I12" s="316" t="str">
        <f>IF(OR(ｳ.特管廃ｱﾙｶﾘ!D27&gt;0,ｳ.特管廃ｱﾙｶﾘ!D27&lt;0),ｳ.特管廃ｱﾙｶﾘ!D27,IF(I$19&gt;0,"0",0))</f>
        <v>0</v>
      </c>
      <c r="J12" s="316">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t="str">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67" t="s">
        <v>247</v>
      </c>
      <c r="D13" s="636"/>
      <c r="E13" s="636"/>
      <c r="F13" s="637"/>
      <c r="G13" s="316" t="str">
        <f>IF(OR(ｱ.特管廃油!D28&gt;0,ｱ.特管廃油!D28&lt;0),ｱ.特管廃油!D28,IF(G$19&gt;0,"0",0))</f>
        <v>0</v>
      </c>
      <c r="H13" s="316" t="str">
        <f>IF(OR(ｲ.特管廃酸!D28&gt;0,ｲ.特管廃酸!D28&lt;0),ｲ.特管廃酸!D28,IF(H$19&gt;0,"0",0))</f>
        <v>0</v>
      </c>
      <c r="I13" s="316" t="str">
        <f>IF(OR(ｳ.特管廃ｱﾙｶﾘ!D28&gt;0,ｳ.特管廃ｱﾙｶﾘ!D28&lt;0),ｳ.特管廃ｱﾙｶﾘ!D28,IF(I$19&gt;0,"0",0))</f>
        <v>0</v>
      </c>
      <c r="J13" s="316">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t="str">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51" t="s">
        <v>181</v>
      </c>
      <c r="D14" s="651"/>
      <c r="E14" s="651"/>
      <c r="F14" s="652"/>
      <c r="G14" s="316">
        <f>IF(OR(ｱ.特管廃油!D29&gt;0,ｱ.特管廃油!D29&lt;0),ｱ.特管廃油!D29,IF(G$19&gt;0,"0",0))</f>
        <v>137</v>
      </c>
      <c r="H14" s="316">
        <f>IF(OR(ｲ.特管廃酸!D29&gt;0,ｲ.特管廃酸!D29&lt;0),ｲ.特管廃酸!D29,IF(H$19&gt;0,"0",0))</f>
        <v>33</v>
      </c>
      <c r="I14" s="316">
        <f>IF(OR(ｳ.特管廃ｱﾙｶﾘ!D29&gt;0,ｳ.特管廃ｱﾙｶﾘ!D29&lt;0),ｳ.特管廃ｱﾙｶﾘ!D29,IF(I$19&gt;0,"0",0))</f>
        <v>14</v>
      </c>
      <c r="J14" s="316">
        <f>IF(OR(ｴ.感染性廃棄物!$D29&gt;0,ｴ.感染性廃棄物!$D29&lt;0),ｴ.感染性廃棄物!D29,IF(J$19&gt;0,"0",0))</f>
        <v>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0.5</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184.5</v>
      </c>
    </row>
    <row r="15" spans="2:24" ht="24" customHeight="1">
      <c r="B15" s="158" t="s">
        <v>184</v>
      </c>
      <c r="C15" s="651" t="s">
        <v>182</v>
      </c>
      <c r="D15" s="651"/>
      <c r="E15" s="651"/>
      <c r="F15" s="652"/>
      <c r="G15" s="316">
        <f>IF(OR(ｱ.特管廃油!D30&gt;0,ｱ.特管廃油!D30&lt;0),ｱ.特管廃油!D30,IF(G$19&gt;0,"0",0))</f>
        <v>20</v>
      </c>
      <c r="H15" s="316">
        <f>IF(OR(ｲ.特管廃酸!D30&gt;0,ｲ.特管廃酸!D30&lt;0),ｲ.特管廃酸!D30,IF(H$19&gt;0,"0",0))</f>
        <v>33</v>
      </c>
      <c r="I15" s="316">
        <f>IF(OR(ｳ.特管廃ｱﾙｶﾘ!D30&gt;0,ｳ.特管廃ｱﾙｶﾘ!D30&lt;0),ｳ.特管廃ｱﾙｶﾘ!D30,IF(I$19&gt;0,"0",0))</f>
        <v>14</v>
      </c>
      <c r="J15" s="316">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0.5</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f t="shared" si="0"/>
        <v>67.5</v>
      </c>
    </row>
    <row r="16" spans="2:24" ht="24" customHeight="1">
      <c r="B16" s="158" t="s">
        <v>185</v>
      </c>
      <c r="C16" s="651" t="s">
        <v>183</v>
      </c>
      <c r="D16" s="651"/>
      <c r="E16" s="651"/>
      <c r="F16" s="652"/>
      <c r="G16" s="316">
        <f>IF(OR(ｱ.特管廃油!D31&gt;0,ｱ.特管廃油!D31&lt;0),ｱ.特管廃油!D31,IF(G$19&gt;0,"0",0))</f>
        <v>137</v>
      </c>
      <c r="H16" s="316">
        <f>IF(OR(ｲ.特管廃酸!D31&gt;0,ｲ.特管廃酸!D31&lt;0),ｲ.特管廃酸!D31,IF(H$19&gt;0,"0",0))</f>
        <v>33</v>
      </c>
      <c r="I16" s="316">
        <f>IF(OR(ｳ.特管廃ｱﾙｶﾘ!D31&gt;0,ｳ.特管廃ｱﾙｶﾘ!D31&lt;0),ｳ.特管廃ｱﾙｶﾘ!D31,IF(I$19&gt;0,"0",0))</f>
        <v>14</v>
      </c>
      <c r="J16" s="316">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0.5</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f t="shared" si="0"/>
        <v>184.5</v>
      </c>
    </row>
    <row r="17" spans="2:24" ht="24" customHeight="1">
      <c r="B17" s="158"/>
      <c r="C17" s="651" t="s">
        <v>400</v>
      </c>
      <c r="D17" s="651"/>
      <c r="E17" s="651"/>
      <c r="F17" s="652"/>
      <c r="G17" s="316" t="str">
        <f>IF(OR(ｱ.特管廃油!D32&gt;0,ｱ.特管廃油!D32&lt;0),ｱ.特管廃油!D32,IF(G$19&gt;0,"0",0))</f>
        <v>0</v>
      </c>
      <c r="H17" s="316" t="str">
        <f>IF(OR(ｲ.特管廃酸!D32&gt;0,ｲ.特管廃酸!D32&lt;0),ｲ.特管廃酸!D32,IF(H$19&gt;0,"0",0))</f>
        <v>0</v>
      </c>
      <c r="I17" s="316" t="str">
        <f>IF(OR(ｳ.特管廃ｱﾙｶﾘ!D32&gt;0,ｳ.特管廃ｱﾙｶﾘ!D32&lt;0),ｳ.特管廃ｱﾙｶﾘ!D32,IF(I$19&gt;0,"0",0))</f>
        <v>0</v>
      </c>
      <c r="J17" s="316">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t="str">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63" t="s">
        <v>403</v>
      </c>
      <c r="E18" s="663"/>
      <c r="F18" s="664"/>
      <c r="G18" s="319" t="str">
        <f>IF(OR(ｱ.特管廃油!D33&gt;0,ｱ.特管廃油!D33&lt;0),ｱ.特管廃油!D33,IF(G$19&gt;0,"0",0))</f>
        <v>0</v>
      </c>
      <c r="H18" s="319" t="str">
        <f>IF(OR(ｲ.特管廃酸!D33&gt;0,ｲ.特管廃酸!D33&lt;0),ｲ.特管廃酸!D33,IF(H$19&gt;0,"0",0))</f>
        <v>0</v>
      </c>
      <c r="I18" s="319" t="str">
        <f>IF(OR(ｳ.特管廃ｱﾙｶﾘ!D33&gt;0,ｳ.特管廃ｱﾙｶﾘ!D33&lt;0),ｳ.特管廃ｱﾙｶﾘ!D33,IF(I$19&gt;0,"0",0))</f>
        <v>0</v>
      </c>
      <c r="J18" s="319">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t="str">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3" t="s">
        <v>302</v>
      </c>
      <c r="E19" s="653"/>
      <c r="F19" s="654"/>
      <c r="G19" s="322">
        <f t="shared" ref="G19:V19" si="1">+G37+G25+G23+G22+G21-G20</f>
        <v>71.7</v>
      </c>
      <c r="H19" s="322">
        <f t="shared" si="1"/>
        <v>38.9</v>
      </c>
      <c r="I19" s="322">
        <f t="shared" si="1"/>
        <v>14.8</v>
      </c>
      <c r="J19" s="322">
        <f t="shared" si="1"/>
        <v>0</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0.53</v>
      </c>
      <c r="U19" s="322">
        <f>+U37+U25+U23+U22+U21-U20</f>
        <v>0</v>
      </c>
      <c r="V19" s="322">
        <f t="shared" si="1"/>
        <v>0</v>
      </c>
      <c r="W19" s="322">
        <f>+W37+W25+W23+W22+W21-W20</f>
        <v>0</v>
      </c>
      <c r="X19" s="323">
        <f t="shared" ref="X19:X47" si="2">SUM(G19:W19)</f>
        <v>125.92999999999999</v>
      </c>
    </row>
    <row r="20" spans="2:24" ht="24" customHeight="1" thickBot="1">
      <c r="B20" s="156"/>
      <c r="C20" s="205" t="s">
        <v>173</v>
      </c>
      <c r="D20" s="655" t="s">
        <v>174</v>
      </c>
      <c r="E20" s="655"/>
      <c r="F20" s="656"/>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7" t="s">
        <v>215</v>
      </c>
      <c r="F21" s="658"/>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34" t="s">
        <v>282</v>
      </c>
      <c r="F22" s="635"/>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7" t="s">
        <v>216</v>
      </c>
      <c r="F23" s="648"/>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9" t="s">
        <v>203</v>
      </c>
      <c r="F25" s="650"/>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43" t="s">
        <v>136</v>
      </c>
      <c r="D26" s="365" t="s">
        <v>21</v>
      </c>
      <c r="E26" s="632" t="s">
        <v>218</v>
      </c>
      <c r="F26" s="633"/>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43"/>
      <c r="D27" s="161" t="s">
        <v>25</v>
      </c>
      <c r="E27" s="632" t="s">
        <v>219</v>
      </c>
      <c r="F27" s="633"/>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44"/>
      <c r="D28" s="64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44"/>
      <c r="D29" s="64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44"/>
      <c r="D30" s="64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44"/>
      <c r="D31" s="113" t="s">
        <v>140</v>
      </c>
      <c r="E31" s="632" t="s">
        <v>223</v>
      </c>
      <c r="F31" s="633"/>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38" t="s">
        <v>135</v>
      </c>
      <c r="D37" s="113" t="s">
        <v>141</v>
      </c>
      <c r="E37" s="645" t="s">
        <v>176</v>
      </c>
      <c r="F37" s="646"/>
      <c r="G37" s="346">
        <f t="shared" ref="G37:V37" si="7">+G38+G42</f>
        <v>71.7</v>
      </c>
      <c r="H37" s="346">
        <f t="shared" si="7"/>
        <v>38.9</v>
      </c>
      <c r="I37" s="346">
        <f t="shared" si="7"/>
        <v>14.8</v>
      </c>
      <c r="J37" s="346">
        <f t="shared" si="7"/>
        <v>0</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0.53</v>
      </c>
      <c r="U37" s="346">
        <f t="shared" si="7"/>
        <v>0</v>
      </c>
      <c r="V37" s="346">
        <f t="shared" si="7"/>
        <v>0</v>
      </c>
      <c r="W37" s="346">
        <f>+W38+W42</f>
        <v>0</v>
      </c>
      <c r="X37" s="347">
        <f t="shared" si="2"/>
        <v>125.92999999999999</v>
      </c>
    </row>
    <row r="38" spans="2:24" ht="24" customHeight="1">
      <c r="B38" s="156"/>
      <c r="C38" s="638"/>
      <c r="D38" s="195"/>
      <c r="E38" s="193" t="s">
        <v>195</v>
      </c>
      <c r="F38" s="360"/>
      <c r="G38" s="340">
        <f t="shared" ref="G38:V38" si="8">SUM(G39:G41)</f>
        <v>71.7</v>
      </c>
      <c r="H38" s="340">
        <f t="shared" si="8"/>
        <v>38.9</v>
      </c>
      <c r="I38" s="340">
        <f t="shared" si="8"/>
        <v>14.8</v>
      </c>
      <c r="J38" s="340">
        <f t="shared" si="8"/>
        <v>0</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0.53</v>
      </c>
      <c r="U38" s="340">
        <f t="shared" si="8"/>
        <v>0</v>
      </c>
      <c r="V38" s="340">
        <f t="shared" si="8"/>
        <v>0</v>
      </c>
      <c r="W38" s="340">
        <f>SUM(W39:W41)</f>
        <v>0</v>
      </c>
      <c r="X38" s="341">
        <f t="shared" si="2"/>
        <v>125.92999999999999</v>
      </c>
    </row>
    <row r="39" spans="2:24" ht="24" customHeight="1">
      <c r="B39" s="156"/>
      <c r="C39" s="638"/>
      <c r="D39" s="196"/>
      <c r="E39" s="191"/>
      <c r="F39" s="189" t="s">
        <v>175</v>
      </c>
      <c r="G39" s="342">
        <f>+ｱ.特管廃油!$AA$28</f>
        <v>71.7</v>
      </c>
      <c r="H39" s="342">
        <f>+ｲ.特管廃酸!$AA$28</f>
        <v>38.9</v>
      </c>
      <c r="I39" s="342">
        <f>+ｳ.特管廃ｱﾙｶﾘ!$AA$28</f>
        <v>14.8</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0.53</v>
      </c>
      <c r="U39" s="342">
        <f>+ｿ.有害廃酸!$AA$28</f>
        <v>0</v>
      </c>
      <c r="V39" s="342">
        <f>+ﾀ.有害廃ｱﾙｶﾘ!$AA$28</f>
        <v>0</v>
      </c>
      <c r="W39" s="342">
        <f>+ﾁ.廃水銀等!$AA$28</f>
        <v>0</v>
      </c>
      <c r="X39" s="343">
        <f t="shared" si="2"/>
        <v>125.92999999999999</v>
      </c>
    </row>
    <row r="40" spans="2:24" ht="24" customHeight="1">
      <c r="B40" s="156"/>
      <c r="C40" s="638"/>
      <c r="D40" s="196"/>
      <c r="E40" s="191"/>
      <c r="F40" s="189" t="s">
        <v>194</v>
      </c>
      <c r="G40" s="342">
        <f>+ｱ.特管廃油!$AA$29</f>
        <v>0</v>
      </c>
      <c r="H40" s="342">
        <f>+ｲ.特管廃酸!$AA$29</f>
        <v>0</v>
      </c>
      <c r="I40" s="342">
        <f>+ｳ.特管廃ｱﾙｶﾘ!$AA$29</f>
        <v>0</v>
      </c>
      <c r="J40" s="342">
        <f>+ｴ.感染性廃棄物!$AA$29</f>
        <v>0</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0</v>
      </c>
    </row>
    <row r="41" spans="2:24" ht="24" customHeight="1">
      <c r="B41" s="156"/>
      <c r="C41" s="63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3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30" t="s">
        <v>224</v>
      </c>
      <c r="E43" s="630"/>
      <c r="F43" s="631"/>
      <c r="G43" s="348">
        <f>+ｱ.特管廃油!$AL$27</f>
        <v>71.7</v>
      </c>
      <c r="H43" s="348">
        <f>+ｲ.特管廃酸!$AL$27</f>
        <v>38.9</v>
      </c>
      <c r="I43" s="348">
        <f>+ｳ.特管廃ｱﾙｶﾘ!$AL$27</f>
        <v>14.8</v>
      </c>
      <c r="J43" s="348">
        <f>+ｴ.感染性廃棄物!$AL$27</f>
        <v>0</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0.53</v>
      </c>
      <c r="U43" s="348">
        <f>+ｿ.有害廃酸!$AL$27</f>
        <v>0</v>
      </c>
      <c r="V43" s="348">
        <f>+ﾀ.有害廃ｱﾙｶﾘ!$AL$27</f>
        <v>0</v>
      </c>
      <c r="W43" s="348">
        <f>+ﾁ.廃水銀等!$AL$27</f>
        <v>0</v>
      </c>
      <c r="X43" s="349">
        <f t="shared" si="2"/>
        <v>125.92999999999999</v>
      </c>
    </row>
    <row r="44" spans="2:24" ht="24" customHeight="1">
      <c r="B44" s="156"/>
      <c r="C44" s="163"/>
      <c r="D44" s="161" t="s">
        <v>150</v>
      </c>
      <c r="E44" s="632" t="s">
        <v>178</v>
      </c>
      <c r="F44" s="633"/>
      <c r="G44" s="350">
        <f>+ｱ.特管廃油!$AL$30</f>
        <v>19.5</v>
      </c>
      <c r="H44" s="350">
        <f>+ｲ.特管廃酸!$AL$30</f>
        <v>38.9</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0.53</v>
      </c>
      <c r="U44" s="350">
        <f>+ｿ.有害廃酸!$AL$30</f>
        <v>0</v>
      </c>
      <c r="V44" s="350">
        <f>+ﾀ.有害廃ｱﾙｶﾘ!$AL$30</f>
        <v>0</v>
      </c>
      <c r="W44" s="350">
        <f>+ﾁ.廃水銀等!$AL$30</f>
        <v>0</v>
      </c>
      <c r="X44" s="351">
        <f t="shared" si="2"/>
        <v>58.93</v>
      </c>
    </row>
    <row r="45" spans="2:24" ht="24" customHeight="1">
      <c r="B45" s="156"/>
      <c r="C45" s="163"/>
      <c r="D45" s="362" t="s">
        <v>152</v>
      </c>
      <c r="E45" s="634" t="s">
        <v>179</v>
      </c>
      <c r="F45" s="635"/>
      <c r="G45" s="352">
        <f>+ｱ.特管廃油!$AS$24</f>
        <v>71.7</v>
      </c>
      <c r="H45" s="352">
        <f>+ｲ.特管廃酸!$AS$24</f>
        <v>38.9</v>
      </c>
      <c r="I45" s="352">
        <f>+ｳ.特管廃ｱﾙｶﾘ!$AS$24</f>
        <v>14.8</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0.53</v>
      </c>
      <c r="U45" s="352">
        <f>+ｿ.有害廃酸!$AS$24</f>
        <v>0</v>
      </c>
      <c r="V45" s="352">
        <f>+ﾀ.有害廃ｱﾙｶﾘ!$AS$24</f>
        <v>0</v>
      </c>
      <c r="W45" s="352">
        <f>+ﾁ.廃水銀等!$AS$24</f>
        <v>0</v>
      </c>
      <c r="X45" s="353">
        <f t="shared" si="2"/>
        <v>125.92999999999999</v>
      </c>
    </row>
    <row r="46" spans="2:24" ht="24" customHeight="1">
      <c r="B46" s="156"/>
      <c r="C46" s="163"/>
      <c r="D46" s="358" t="s">
        <v>154</v>
      </c>
      <c r="E46" s="636" t="s">
        <v>404</v>
      </c>
      <c r="F46" s="637"/>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28" t="s">
        <v>405</v>
      </c>
      <c r="F47" s="629"/>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209.39999999999998</v>
      </c>
      <c r="H55" s="385">
        <f t="shared" ref="H55:V55" si="9">IF(H9="0",+H19+H20,+H9+H19+H20)</f>
        <v>71.900000000000006</v>
      </c>
      <c r="I55" s="385">
        <f t="shared" si="9"/>
        <v>28.8</v>
      </c>
      <c r="J55" s="385">
        <f t="shared" si="9"/>
        <v>0</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1.03</v>
      </c>
      <c r="U55" s="385">
        <f t="shared" si="9"/>
        <v>0</v>
      </c>
      <c r="V55" s="385">
        <f t="shared" si="9"/>
        <v>0</v>
      </c>
      <c r="W55" s="385">
        <f>IF(W9="0",+W19+W20,+W9+W19+W20)</f>
        <v>0</v>
      </c>
      <c r="X55" s="386">
        <f>+X9+X19+X20</f>
        <v>311.13</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B1:BJ76"/>
  <sheetViews>
    <sheetView showGridLines="0" topLeftCell="A7" zoomScaleNormal="100" workbookViewId="0">
      <selection activeCell="D25" sqref="D25:F25"/>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611"/>
      <c r="C3" s="611"/>
      <c r="D3" s="611"/>
      <c r="E3" s="611"/>
      <c r="F3" s="611"/>
      <c r="G3" s="611"/>
      <c r="H3" s="611"/>
      <c r="I3" s="611"/>
      <c r="J3" s="611"/>
      <c r="K3"/>
      <c r="L3"/>
      <c r="M3"/>
      <c r="N3"/>
      <c r="O3"/>
      <c r="P3"/>
      <c r="Q3"/>
      <c r="R3"/>
      <c r="S3"/>
      <c r="T3"/>
      <c r="U3"/>
      <c r="V3"/>
      <c r="W3"/>
      <c r="X3"/>
      <c r="Y3"/>
      <c r="Z3" s="40"/>
      <c r="AA3" s="40"/>
      <c r="AB3" s="536"/>
      <c r="AC3" s="537"/>
      <c r="AD3" s="537"/>
      <c r="AE3" s="84"/>
      <c r="AF3" s="98"/>
      <c r="AG3" s="98"/>
      <c r="AH3" s="98"/>
      <c r="AI3" s="98"/>
      <c r="AJ3" s="98"/>
      <c r="AK3" s="98"/>
      <c r="AL3" s="98"/>
      <c r="AM3" s="98"/>
      <c r="AN3" s="98"/>
      <c r="AO3" s="98"/>
      <c r="AP3" s="521" t="s">
        <v>298</v>
      </c>
      <c r="AQ3" s="522"/>
      <c r="AR3" s="523"/>
      <c r="AS3" s="531" t="s">
        <v>0</v>
      </c>
      <c r="AT3" s="53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524"/>
      <c r="AQ4" s="525"/>
      <c r="AR4" s="526"/>
      <c r="AS4" s="533" t="str">
        <f>+表紙!N28</f>
        <v>○</v>
      </c>
      <c r="AT4" s="53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538" t="s">
        <v>81</v>
      </c>
      <c r="AA5" s="538"/>
      <c r="AB5" s="539"/>
      <c r="AC5" s="539"/>
      <c r="AD5" s="539"/>
      <c r="AE5" s="84" t="s">
        <v>75</v>
      </c>
      <c r="AF5" s="621" t="str">
        <f>+表紙!F47</f>
        <v>株式会社DNPテクノパック</v>
      </c>
      <c r="AG5" s="621"/>
      <c r="AH5" s="621"/>
      <c r="AI5" s="621"/>
      <c r="AJ5" s="621"/>
      <c r="AK5" s="621"/>
      <c r="AL5" s="621"/>
      <c r="AM5" s="621"/>
      <c r="AN5" s="621"/>
      <c r="AO5" s="621"/>
      <c r="AP5" s="621"/>
      <c r="AQ5" s="621"/>
      <c r="AR5" s="621"/>
      <c r="AS5" s="621"/>
      <c r="AT5" s="621"/>
      <c r="AU5" s="621"/>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48" t="s">
        <v>278</v>
      </c>
      <c r="C7" s="549"/>
      <c r="D7" s="545" t="s">
        <v>248</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1"/>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v>0</v>
      </c>
      <c r="AI9" s="535"/>
      <c r="AJ9" s="535"/>
      <c r="AK9" s="535"/>
      <c r="AL9" s="535"/>
      <c r="AM9" s="535"/>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543"/>
      <c r="AF10" s="54"/>
      <c r="AN10" s="51"/>
      <c r="AO10" s="51"/>
      <c r="AP10" s="51"/>
      <c r="AQ10" s="51"/>
      <c r="AR10" s="51"/>
      <c r="AS10"/>
      <c r="AT10"/>
      <c r="AU10"/>
      <c r="AV10"/>
      <c r="AW10" s="381"/>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1"/>
    </row>
    <row r="12" spans="2:49" ht="24.75" customHeight="1" thickTop="1" thickBot="1">
      <c r="F12" s="562">
        <f>+ROUND(P12,2)+ROUND(P15,2)+ROUND(P18,2)+ROUND(P24,2)+P27-ROUND(F15,2)</f>
        <v>71.7</v>
      </c>
      <c r="G12" s="563"/>
      <c r="H12" s="563"/>
      <c r="I12" s="222" t="s">
        <v>189</v>
      </c>
      <c r="J12" s="51"/>
      <c r="K12" s="52"/>
      <c r="L12" s="51"/>
      <c r="M12" s="567"/>
      <c r="N12" s="53"/>
      <c r="P12" s="527">
        <v>0</v>
      </c>
      <c r="Q12" s="528"/>
      <c r="R12" s="528"/>
      <c r="S12" s="528"/>
      <c r="T12" s="50" t="s">
        <v>22</v>
      </c>
      <c r="U12" s="51"/>
      <c r="V12" s="51"/>
      <c r="W12" s="51"/>
      <c r="X12" s="51"/>
      <c r="Y12"/>
      <c r="Z12"/>
      <c r="AA12"/>
      <c r="AB12"/>
      <c r="AC12" s="54"/>
      <c r="AE12" s="543"/>
      <c r="AG12" s="126"/>
      <c r="AH12" s="527">
        <v>0</v>
      </c>
      <c r="AI12" s="535"/>
      <c r="AJ12" s="535"/>
      <c r="AK12" s="535"/>
      <c r="AL12" s="535"/>
      <c r="AM12" s="535"/>
      <c r="AN12" s="50" t="s">
        <v>13</v>
      </c>
      <c r="AO12" s="51"/>
      <c r="AP12" s="51"/>
      <c r="AQ12" s="51"/>
      <c r="AR12" s="51"/>
      <c r="AS12"/>
      <c r="AT12"/>
      <c r="AU12"/>
      <c r="AV12"/>
      <c r="AW12" s="381"/>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9" t="s">
        <v>23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1"/>
    </row>
    <row r="15" spans="2:49" ht="24.75" customHeight="1" thickBot="1">
      <c r="F15" s="605">
        <v>0</v>
      </c>
      <c r="G15" s="606"/>
      <c r="H15" s="606"/>
      <c r="I15" s="42" t="s">
        <v>189</v>
      </c>
      <c r="J15" s="51"/>
      <c r="K15" s="54"/>
      <c r="L15" s="51"/>
      <c r="M15" s="567"/>
      <c r="N15" s="54"/>
      <c r="P15" s="527">
        <v>0</v>
      </c>
      <c r="Q15" s="528"/>
      <c r="R15" s="528"/>
      <c r="S15" s="528"/>
      <c r="T15" s="50" t="s">
        <v>13</v>
      </c>
      <c r="U15" s="51"/>
      <c r="V15" s="51"/>
      <c r="W15" s="51"/>
      <c r="X15" s="51"/>
      <c r="Y15"/>
      <c r="Z15"/>
      <c r="AA15"/>
      <c r="AB15"/>
      <c r="AC15" s="54"/>
      <c r="AH15" s="556">
        <v>0</v>
      </c>
      <c r="AI15" s="557"/>
      <c r="AJ15" s="557"/>
      <c r="AK15" s="557"/>
      <c r="AL15" s="557"/>
      <c r="AM15" s="557"/>
      <c r="AN15" s="42" t="s">
        <v>13</v>
      </c>
      <c r="AO15"/>
      <c r="AS15" s="60" t="s">
        <v>30</v>
      </c>
      <c r="AT15" s="61"/>
      <c r="AW15" s="381"/>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31</v>
      </c>
      <c r="AT16" s="587"/>
      <c r="AU16" s="223">
        <v>0</v>
      </c>
      <c r="AV16" s="42" t="s">
        <v>13</v>
      </c>
      <c r="AW16" s="381"/>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v>0</v>
      </c>
      <c r="AV17" s="42" t="s">
        <v>34</v>
      </c>
      <c r="AW17" s="381"/>
    </row>
    <row r="18" spans="2:49" ht="27" customHeight="1" thickBot="1">
      <c r="K18" s="54"/>
      <c r="L18" s="51"/>
      <c r="M18" s="567"/>
      <c r="N18" s="54"/>
      <c r="P18" s="527">
        <v>0</v>
      </c>
      <c r="Q18" s="528"/>
      <c r="R18" s="528"/>
      <c r="S18" s="528"/>
      <c r="T18" s="50" t="s">
        <v>14</v>
      </c>
      <c r="U18"/>
      <c r="V18" s="227"/>
      <c r="W18"/>
      <c r="X18" s="181"/>
      <c r="Y18" s="562">
        <f>+ROUND(AH9,2)+ROUND(AH12,2)+ROUND(AH15,2)+AH18</f>
        <v>0</v>
      </c>
      <c r="Z18" s="563"/>
      <c r="AA18" s="563"/>
      <c r="AB18" s="50" t="s">
        <v>4</v>
      </c>
      <c r="AC18" s="179"/>
      <c r="AD18" s="180"/>
      <c r="AE18" s="567"/>
      <c r="AH18" s="582">
        <f>+ROUND(AO18,2)+ROUND(AO21,2)</f>
        <v>0</v>
      </c>
      <c r="AI18" s="599"/>
      <c r="AJ18" s="599"/>
      <c r="AK18" s="599"/>
      <c r="AL18" s="42" t="s">
        <v>13</v>
      </c>
      <c r="AM18" s="53"/>
      <c r="AO18" s="251">
        <f>+ROUND(AU16,2)+ROUND(AU17,2)+ROUND(AU18,2)</f>
        <v>0</v>
      </c>
      <c r="AP18" s="42" t="s">
        <v>34</v>
      </c>
      <c r="AS18" s="586" t="s">
        <v>139</v>
      </c>
      <c r="AT18" s="587"/>
      <c r="AU18" s="223">
        <v>0</v>
      </c>
      <c r="AV18" s="42" t="s">
        <v>26</v>
      </c>
      <c r="AW18" s="609"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10"/>
    </row>
    <row r="20" spans="2:49" ht="27" customHeight="1" thickTop="1" thickBot="1">
      <c r="K20" s="54"/>
      <c r="L20" s="51"/>
      <c r="M20" s="567"/>
      <c r="N20" s="54"/>
      <c r="P20" s="43" t="s">
        <v>48</v>
      </c>
      <c r="Q20" s="552" t="s">
        <v>208</v>
      </c>
      <c r="R20" s="552"/>
      <c r="S20" s="552"/>
      <c r="T20" s="553"/>
      <c r="U20" s="122"/>
      <c r="V20" s="228"/>
      <c r="W20" s="230"/>
      <c r="X20" s="231"/>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10"/>
    </row>
    <row r="21" spans="2:49" ht="25.15" customHeight="1" thickBot="1">
      <c r="B21" s="600" t="s">
        <v>420</v>
      </c>
      <c r="C21" s="600"/>
      <c r="D21" s="600"/>
      <c r="E21" s="600"/>
      <c r="F21" s="600"/>
      <c r="G21" s="600"/>
      <c r="H21" s="600"/>
      <c r="I21" s="600"/>
      <c r="J21" s="600"/>
      <c r="K21" s="54"/>
      <c r="L21" s="51"/>
      <c r="M21" s="567"/>
      <c r="N21" s="54"/>
      <c r="P21" s="527">
        <v>0</v>
      </c>
      <c r="Q21" s="574"/>
      <c r="R21" s="574"/>
      <c r="S21" s="574"/>
      <c r="T21" s="50" t="s">
        <v>13</v>
      </c>
      <c r="U21" s="122"/>
      <c r="V21" s="122"/>
      <c r="W21" s="122"/>
      <c r="X21" s="122"/>
      <c r="Y21" s="562">
        <f>+P18-Y18</f>
        <v>0</v>
      </c>
      <c r="Z21" s="563"/>
      <c r="AA21" s="563"/>
      <c r="AB21" s="50" t="s">
        <v>4</v>
      </c>
      <c r="AC21" s="122"/>
      <c r="AD21" s="51"/>
      <c r="AE21" s="568"/>
      <c r="AG21" s="51"/>
      <c r="AH21" s="51"/>
      <c r="AI21" s="54"/>
      <c r="AJ21" s="51"/>
      <c r="AK21" s="51"/>
      <c r="AL21" s="51"/>
      <c r="AM21" s="51"/>
      <c r="AN21" s="136"/>
      <c r="AO21" s="223">
        <v>0</v>
      </c>
      <c r="AP21" s="42" t="s">
        <v>38</v>
      </c>
      <c r="AQ21" s="178"/>
      <c r="AR21" s="51"/>
      <c r="AS21"/>
      <c r="AT21"/>
      <c r="AU21"/>
      <c r="AV21"/>
      <c r="AW21" s="381"/>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1"/>
    </row>
    <row r="24" spans="2:49" ht="27" customHeight="1" thickBot="1">
      <c r="B24" s="588" t="s">
        <v>160</v>
      </c>
      <c r="C24" s="589"/>
      <c r="D24" s="557">
        <v>137.69999999999999</v>
      </c>
      <c r="E24" s="557"/>
      <c r="F24" s="557"/>
      <c r="G24" s="182" t="s">
        <v>158</v>
      </c>
      <c r="H24" s="602">
        <f>+F12</f>
        <v>71.7</v>
      </c>
      <c r="I24" s="599"/>
      <c r="J24" s="182" t="s">
        <v>158</v>
      </c>
      <c r="K24" s="54"/>
      <c r="L24" s="51"/>
      <c r="M24" s="568"/>
      <c r="P24" s="556">
        <v>0</v>
      </c>
      <c r="Q24" s="575"/>
      <c r="R24" s="575"/>
      <c r="S24" s="575"/>
      <c r="T24" s="42" t="s">
        <v>34</v>
      </c>
      <c r="U24"/>
      <c r="V24"/>
      <c r="W24"/>
      <c r="X24"/>
      <c r="AC24" s="51"/>
      <c r="AD24" s="51"/>
      <c r="AE24"/>
      <c r="AF24"/>
      <c r="AG24"/>
      <c r="AH24"/>
      <c r="AI24" s="237"/>
      <c r="AJ24"/>
      <c r="AK24" s="51"/>
      <c r="AL24" s="130"/>
      <c r="AM24" s="51"/>
      <c r="AN24" s="51"/>
      <c r="AQ24" s="54"/>
      <c r="AR24" s="135"/>
      <c r="AS24" s="562">
        <f>+ROUND(AU16,2)+ROUND(AA28,2)</f>
        <v>71.7</v>
      </c>
      <c r="AT24" s="563"/>
      <c r="AU24" s="563"/>
      <c r="AV24" s="50" t="s">
        <v>13</v>
      </c>
      <c r="AW24" s="381"/>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1"/>
    </row>
    <row r="27" spans="2:49" ht="27" customHeight="1" thickBot="1">
      <c r="B27" s="588" t="s">
        <v>164</v>
      </c>
      <c r="C27" s="589"/>
      <c r="D27" s="557">
        <v>0</v>
      </c>
      <c r="E27" s="557"/>
      <c r="F27" s="557"/>
      <c r="G27" s="182" t="s">
        <v>158</v>
      </c>
      <c r="H27" s="602">
        <f>+Y21</f>
        <v>0</v>
      </c>
      <c r="I27" s="599"/>
      <c r="J27" s="182" t="s">
        <v>158</v>
      </c>
      <c r="M27" s="567"/>
      <c r="P27" s="582">
        <f>+R30+ROUND(R33,2)</f>
        <v>71.7</v>
      </c>
      <c r="Q27" s="583"/>
      <c r="R27" s="583"/>
      <c r="S27" s="583"/>
      <c r="T27" s="42" t="s">
        <v>38</v>
      </c>
      <c r="U27" s="62"/>
      <c r="V27" s="62"/>
      <c r="Y27" s="60" t="s">
        <v>39</v>
      </c>
      <c r="Z27" s="63"/>
      <c r="AH27" s="51"/>
      <c r="AI27" s="51"/>
      <c r="AJ27" s="51"/>
      <c r="AK27" s="51"/>
      <c r="AL27" s="562">
        <f>+AH18+P27</f>
        <v>71.7</v>
      </c>
      <c r="AM27" s="563"/>
      <c r="AN27" s="563"/>
      <c r="AO27" s="563"/>
      <c r="AP27" s="50" t="s">
        <v>13</v>
      </c>
      <c r="AQ27" s="239"/>
      <c r="AR27" s="117"/>
      <c r="AS27" s="527">
        <v>0</v>
      </c>
      <c r="AT27" s="535"/>
      <c r="AU27" s="535"/>
      <c r="AV27" s="50" t="s">
        <v>13</v>
      </c>
      <c r="AW27" s="381"/>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v>71.7</v>
      </c>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88" t="s">
        <v>165</v>
      </c>
      <c r="C29" s="589"/>
      <c r="D29" s="557">
        <v>137</v>
      </c>
      <c r="E29" s="557"/>
      <c r="F29" s="557"/>
      <c r="G29" s="182" t="s">
        <v>158</v>
      </c>
      <c r="H29" s="602">
        <f>+AL27</f>
        <v>71.7</v>
      </c>
      <c r="I29" s="599"/>
      <c r="J29" s="182" t="s">
        <v>158</v>
      </c>
      <c r="M29" s="567"/>
      <c r="P29" s="54"/>
      <c r="Q29" s="133"/>
      <c r="R29" s="49" t="s">
        <v>144</v>
      </c>
      <c r="S29" s="569" t="s">
        <v>33</v>
      </c>
      <c r="T29" s="580"/>
      <c r="U29" s="580"/>
      <c r="V29" s="581"/>
      <c r="W29" s="46"/>
      <c r="X29" s="64"/>
      <c r="Y29" s="584" t="s">
        <v>191</v>
      </c>
      <c r="Z29" s="585"/>
      <c r="AA29" s="556">
        <v>0</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1"/>
    </row>
    <row r="30" spans="2:49" ht="27" customHeight="1" thickBot="1">
      <c r="B30" s="588" t="s">
        <v>166</v>
      </c>
      <c r="C30" s="589"/>
      <c r="D30" s="557">
        <v>20</v>
      </c>
      <c r="E30" s="557"/>
      <c r="F30" s="557"/>
      <c r="G30" s="182" t="s">
        <v>158</v>
      </c>
      <c r="H30" s="602">
        <f>+AL30</f>
        <v>19.5</v>
      </c>
      <c r="I30" s="599"/>
      <c r="J30" s="182" t="s">
        <v>158</v>
      </c>
      <c r="M30" s="567"/>
      <c r="P30" s="54"/>
      <c r="R30" s="582">
        <f>+ROUND(AA28,2)+ROUND(AA29,2)+ROUND(AA30,2)</f>
        <v>71.7</v>
      </c>
      <c r="S30" s="583"/>
      <c r="T30" s="583"/>
      <c r="U30" s="583"/>
      <c r="V30" s="42" t="s">
        <v>16</v>
      </c>
      <c r="Y30" s="584" t="s">
        <v>148</v>
      </c>
      <c r="Z30" s="585"/>
      <c r="AA30" s="556">
        <v>0</v>
      </c>
      <c r="AB30" s="557"/>
      <c r="AC30" s="557"/>
      <c r="AD30" s="557"/>
      <c r="AE30" s="557"/>
      <c r="AF30" s="42" t="s">
        <v>13</v>
      </c>
      <c r="AL30" s="527">
        <v>19.5</v>
      </c>
      <c r="AM30" s="535"/>
      <c r="AN30" s="535"/>
      <c r="AO30" s="535"/>
      <c r="AP30" s="50" t="s">
        <v>13</v>
      </c>
      <c r="AS30" s="598"/>
      <c r="AT30" s="595"/>
      <c r="AU30" s="595"/>
      <c r="AV30" s="596"/>
      <c r="AW30" s="381"/>
    </row>
    <row r="31" spans="2:49" ht="27" customHeight="1" thickTop="1" thickBot="1">
      <c r="B31" s="588" t="s">
        <v>167</v>
      </c>
      <c r="C31" s="589"/>
      <c r="D31" s="557">
        <v>137</v>
      </c>
      <c r="E31" s="557"/>
      <c r="F31" s="557"/>
      <c r="G31" s="182" t="s">
        <v>158</v>
      </c>
      <c r="H31" s="602">
        <f>+AS24</f>
        <v>71.7</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v>0</v>
      </c>
      <c r="AT31" s="592"/>
      <c r="AU31" s="592"/>
      <c r="AV31" s="152" t="s">
        <v>13</v>
      </c>
      <c r="AW31" s="381"/>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1"/>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1"/>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519" t="s">
        <v>295</v>
      </c>
      <c r="N4" s="93" t="s">
        <v>87</v>
      </c>
      <c r="O4" s="94" t="s">
        <v>88</v>
      </c>
    </row>
    <row r="5" spans="1:16" ht="20.100000000000001" customHeight="1" thickBot="1">
      <c r="A5" s="17" t="e">
        <f>+#REF!</f>
        <v>#REF!</v>
      </c>
      <c r="C5" s="16" t="s">
        <v>285</v>
      </c>
      <c r="M5" s="661"/>
      <c r="N5" s="209" t="str">
        <f>+表紙!N28</f>
        <v>○</v>
      </c>
      <c r="O5" s="210" t="str">
        <f>+表紙!O28</f>
        <v>　</v>
      </c>
    </row>
    <row r="6" spans="1:16" ht="13.5">
      <c r="C6" s="420" t="s">
        <v>380</v>
      </c>
      <c r="D6" s="687"/>
      <c r="E6" s="687"/>
      <c r="F6" s="687"/>
      <c r="G6" s="687"/>
      <c r="H6" s="687"/>
      <c r="I6" s="687"/>
      <c r="J6" s="687"/>
      <c r="K6" s="687"/>
      <c r="L6" s="687"/>
      <c r="M6" s="687"/>
      <c r="N6" s="687"/>
      <c r="O6" s="687"/>
    </row>
    <row r="7" spans="1:16" ht="7.9" customHeight="1">
      <c r="C7" s="73"/>
      <c r="D7" s="74"/>
      <c r="E7" s="74"/>
      <c r="F7" s="74"/>
      <c r="G7" s="74"/>
      <c r="H7" s="74"/>
      <c r="I7" s="74"/>
      <c r="J7" s="74"/>
      <c r="K7" s="74"/>
      <c r="L7" s="74"/>
      <c r="M7" s="74"/>
      <c r="N7" s="74"/>
      <c r="O7" s="75"/>
    </row>
    <row r="8" spans="1:16" ht="12" customHeight="1">
      <c r="C8" s="441" t="s">
        <v>286</v>
      </c>
      <c r="D8" s="688"/>
      <c r="E8" s="688"/>
      <c r="F8" s="688"/>
      <c r="G8" s="688"/>
      <c r="H8" s="688"/>
      <c r="I8" s="688"/>
      <c r="J8" s="688"/>
      <c r="K8" s="688"/>
      <c r="L8" s="688"/>
      <c r="M8" s="688"/>
      <c r="N8" s="688"/>
      <c r="O8" s="689"/>
      <c r="P8" s="15"/>
    </row>
    <row r="9" spans="1:16" ht="12" customHeight="1">
      <c r="C9" s="690"/>
      <c r="D9" s="691"/>
      <c r="E9" s="691"/>
      <c r="F9" s="691"/>
      <c r="G9" s="691"/>
      <c r="H9" s="691"/>
      <c r="I9" s="691"/>
      <c r="J9" s="691"/>
      <c r="K9" s="691"/>
      <c r="L9" s="691"/>
      <c r="M9" s="691"/>
      <c r="N9" s="691"/>
      <c r="O9" s="692"/>
    </row>
    <row r="10" spans="1:16" ht="10.15" customHeight="1">
      <c r="C10" s="76"/>
      <c r="O10" s="77"/>
    </row>
    <row r="11" spans="1:16" ht="13.5">
      <c r="C11" s="76"/>
      <c r="L11" s="693" t="str">
        <f>+表紙!L34</f>
        <v>令和    ７年   ６月  ２３日</v>
      </c>
      <c r="M11" s="694"/>
      <c r="N11" s="694"/>
      <c r="O11" s="695"/>
    </row>
    <row r="12" spans="1:16" ht="1.1499999999999999" customHeight="1">
      <c r="C12" s="76"/>
      <c r="O12" s="78"/>
    </row>
    <row r="13" spans="1:16" ht="13.5">
      <c r="C13" s="699" t="str">
        <f>+表紙!C36</f>
        <v>横浜市長</v>
      </c>
      <c r="D13" s="700"/>
      <c r="E13" s="700"/>
      <c r="F13" s="700"/>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96" t="str">
        <f>+表紙!J39</f>
        <v>神奈川県横浜市都筑区池辺町3500</v>
      </c>
      <c r="K16" s="696"/>
      <c r="L16" s="697"/>
      <c r="M16" s="697"/>
      <c r="N16" s="697"/>
      <c r="O16" s="698"/>
    </row>
    <row r="17" spans="1:17" ht="26.25" customHeight="1">
      <c r="C17" s="76"/>
      <c r="H17" s="18" t="s">
        <v>7</v>
      </c>
      <c r="I17" s="18"/>
      <c r="J17" s="696" t="str">
        <f>+表紙!J40</f>
        <v>株式会社DNPテクノパック
工場長　谷古宇　学</v>
      </c>
      <c r="K17" s="696"/>
      <c r="L17" s="697"/>
      <c r="M17" s="697"/>
      <c r="N17" s="697"/>
      <c r="O17" s="698"/>
    </row>
    <row r="18" spans="1:17">
      <c r="C18" s="76"/>
      <c r="J18" s="16" t="s">
        <v>8</v>
      </c>
      <c r="O18" s="77"/>
    </row>
    <row r="19" spans="1:17">
      <c r="C19" s="76"/>
      <c r="J19" s="19" t="s">
        <v>9</v>
      </c>
      <c r="K19" s="19"/>
      <c r="L19" s="701" t="str">
        <f>IF(+表紙!L42="","",+表紙!L42)</f>
        <v>045-933-1111</v>
      </c>
      <c r="M19" s="701"/>
      <c r="N19" s="701"/>
      <c r="O19" s="702"/>
    </row>
    <row r="20" spans="1:17" ht="8.4499999999999993" customHeight="1">
      <c r="C20" s="76"/>
      <c r="J20" s="19"/>
      <c r="K20" s="19"/>
      <c r="O20" s="77"/>
    </row>
    <row r="21" spans="1:17" ht="6" customHeight="1">
      <c r="C21" s="76"/>
      <c r="O21" s="77"/>
    </row>
    <row r="22" spans="1:17" ht="30" customHeight="1">
      <c r="A22" s="17">
        <v>4</v>
      </c>
      <c r="C22" s="450" t="str">
        <f>表紙!C45</f>
        <v>　廃棄物の処理及び清掃に関する法律第12条の２第11項の規定に基づき、令和６年度の特別管理産業廃棄物処理計画の実施状況を報告します。</v>
      </c>
      <c r="D22" s="716"/>
      <c r="E22" s="716"/>
      <c r="F22" s="716"/>
      <c r="G22" s="716"/>
      <c r="H22" s="716"/>
      <c r="I22" s="716"/>
      <c r="J22" s="716"/>
      <c r="K22" s="716"/>
      <c r="L22" s="716"/>
      <c r="M22" s="716"/>
      <c r="N22" s="716"/>
      <c r="O22" s="717"/>
    </row>
    <row r="23" spans="1:17" ht="7.5" customHeight="1">
      <c r="C23" s="79"/>
      <c r="D23" s="20"/>
      <c r="E23" s="20"/>
      <c r="F23" s="20"/>
      <c r="G23" s="20"/>
      <c r="H23" s="20"/>
      <c r="I23" s="20"/>
      <c r="J23" s="20"/>
      <c r="K23" s="20"/>
      <c r="L23" s="20"/>
      <c r="M23" s="20"/>
      <c r="N23" s="20"/>
      <c r="O23" s="80"/>
    </row>
    <row r="24" spans="1:17" ht="21" customHeight="1">
      <c r="C24" s="435" t="s">
        <v>10</v>
      </c>
      <c r="D24" s="514"/>
      <c r="E24" s="515"/>
      <c r="F24" s="706" t="str">
        <f>+表紙!F47</f>
        <v>株式会社DNPテクノパック</v>
      </c>
      <c r="G24" s="707"/>
      <c r="H24" s="708"/>
      <c r="I24" s="708"/>
      <c r="J24" s="708"/>
      <c r="K24" s="708"/>
      <c r="L24" s="708"/>
      <c r="M24" s="425" t="s">
        <v>409</v>
      </c>
      <c r="N24" s="711"/>
      <c r="O24" s="712"/>
    </row>
    <row r="25" spans="1:17" ht="21" customHeight="1">
      <c r="C25" s="516"/>
      <c r="D25" s="517"/>
      <c r="E25" s="518"/>
      <c r="F25" s="709"/>
      <c r="G25" s="710"/>
      <c r="H25" s="710"/>
      <c r="I25" s="710"/>
      <c r="J25" s="710"/>
      <c r="K25" s="710"/>
      <c r="L25" s="710"/>
      <c r="M25" s="713">
        <f>表紙!M48</f>
        <v>2307</v>
      </c>
      <c r="N25" s="714"/>
      <c r="O25" s="715"/>
    </row>
    <row r="26" spans="1:17" ht="18.600000000000001" customHeight="1">
      <c r="C26" s="435" t="s">
        <v>11</v>
      </c>
      <c r="D26" s="436"/>
      <c r="E26" s="437"/>
      <c r="F26" s="718" t="str">
        <f>+表紙!F49</f>
        <v>神奈川県横浜市都筑区池辺町3500番地</v>
      </c>
      <c r="G26" s="719"/>
      <c r="H26" s="719"/>
      <c r="I26" s="719"/>
      <c r="J26" s="719"/>
      <c r="K26" s="719"/>
      <c r="L26" s="115" t="s">
        <v>134</v>
      </c>
      <c r="M26" s="207"/>
      <c r="N26" s="682" t="str">
        <f>IF(+表紙!N49="","",+表紙!N49)</f>
        <v>045-933-1111</v>
      </c>
      <c r="O26" s="683"/>
    </row>
    <row r="27" spans="1:17" ht="18.600000000000001" customHeight="1">
      <c r="C27" s="438"/>
      <c r="D27" s="439"/>
      <c r="E27" s="440"/>
      <c r="F27" s="720"/>
      <c r="G27" s="721"/>
      <c r="H27" s="721"/>
      <c r="I27" s="721"/>
      <c r="J27" s="721"/>
      <c r="K27" s="721"/>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677" t="str">
        <f>IF(+表紙!F52="","",+表紙!F52)</f>
        <v>Ｅ15－印刷・同関連業</v>
      </c>
      <c r="G29" s="679"/>
      <c r="H29" s="679"/>
      <c r="I29" s="679"/>
      <c r="J29" s="25" t="s">
        <v>47</v>
      </c>
      <c r="K29" s="25"/>
      <c r="L29" s="684" t="str">
        <f>IF(+表紙!L52="","",+表紙!L52)</f>
        <v>印刷・同関連業</v>
      </c>
      <c r="M29" s="684"/>
      <c r="N29" s="685"/>
      <c r="O29" s="686"/>
      <c r="Q29" s="21"/>
    </row>
    <row r="30" spans="1:17" ht="19.5" customHeight="1">
      <c r="C30" s="288"/>
      <c r="D30" s="299" t="s">
        <v>19</v>
      </c>
      <c r="E30" s="300" t="s">
        <v>339</v>
      </c>
      <c r="F30" s="677" t="s">
        <v>340</v>
      </c>
      <c r="G30" s="389"/>
      <c r="H30" s="678"/>
      <c r="I30" s="677" t="s">
        <v>341</v>
      </c>
      <c r="J30" s="392"/>
      <c r="K30" s="474"/>
      <c r="L30" s="680">
        <f>IF(+表紙!L53="","",+表紙!L53)</f>
        <v>22868</v>
      </c>
      <c r="M30" s="681"/>
      <c r="N30" s="301" t="s">
        <v>342</v>
      </c>
      <c r="O30" s="298"/>
      <c r="Q30" s="21"/>
    </row>
    <row r="31" spans="1:17" ht="19.5" customHeight="1">
      <c r="C31" s="288"/>
      <c r="D31" s="287"/>
      <c r="E31" s="302"/>
      <c r="F31" s="677" t="s">
        <v>343</v>
      </c>
      <c r="G31" s="389"/>
      <c r="H31" s="678"/>
      <c r="I31" s="679" t="s">
        <v>344</v>
      </c>
      <c r="J31" s="392"/>
      <c r="K31" s="392"/>
      <c r="L31" s="680" t="str">
        <f>IF(+表紙!L54="","",+表紙!L54)</f>
        <v/>
      </c>
      <c r="M31" s="681"/>
      <c r="N31" s="301" t="s">
        <v>342</v>
      </c>
      <c r="O31" s="298"/>
      <c r="Q31" s="21"/>
    </row>
    <row r="32" spans="1:17" ht="19.5" customHeight="1">
      <c r="C32" s="288"/>
      <c r="D32" s="395" t="s">
        <v>345</v>
      </c>
      <c r="E32" s="396"/>
      <c r="F32" s="677" t="s">
        <v>346</v>
      </c>
      <c r="G32" s="389"/>
      <c r="H32" s="678"/>
      <c r="I32" s="679" t="s">
        <v>347</v>
      </c>
      <c r="J32" s="392"/>
      <c r="K32" s="392"/>
      <c r="L32" s="680" t="str">
        <f>IF(+表紙!L55="","",+表紙!L55)</f>
        <v/>
      </c>
      <c r="M32" s="681"/>
      <c r="N32" s="301" t="s">
        <v>348</v>
      </c>
      <c r="O32" s="298"/>
      <c r="Q32" s="21"/>
    </row>
    <row r="33" spans="3:17" ht="19.5" customHeight="1">
      <c r="C33" s="288"/>
      <c r="D33" s="395"/>
      <c r="E33" s="396"/>
      <c r="F33" s="677" t="s">
        <v>349</v>
      </c>
      <c r="G33" s="389"/>
      <c r="H33" s="678"/>
      <c r="I33" s="679" t="s">
        <v>350</v>
      </c>
      <c r="J33" s="392"/>
      <c r="K33" s="392"/>
      <c r="L33" s="680" t="str">
        <f>IF(+表紙!L56="","",+表紙!L56)</f>
        <v/>
      </c>
      <c r="M33" s="681"/>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671" t="str">
        <f>IF(+表紙!F58="","",+表紙!F58)</f>
        <v/>
      </c>
      <c r="G35" s="672"/>
      <c r="H35" s="672"/>
      <c r="I35" s="672"/>
      <c r="J35" s="672"/>
      <c r="K35" s="672"/>
      <c r="L35" s="672"/>
      <c r="M35" s="672"/>
      <c r="N35" s="672"/>
      <c r="O35" s="673"/>
      <c r="Q35" s="21"/>
    </row>
    <row r="36" spans="3:17" ht="19.5" customHeight="1">
      <c r="C36" s="293"/>
      <c r="D36" s="309" t="s">
        <v>24</v>
      </c>
      <c r="E36" s="310" t="s">
        <v>352</v>
      </c>
      <c r="F36" s="674">
        <f>IF(+表紙!F59="","",+表紙!F59)</f>
        <v>461</v>
      </c>
      <c r="G36" s="675"/>
      <c r="H36" s="675"/>
      <c r="I36" s="675"/>
      <c r="J36" s="675"/>
      <c r="K36" s="675"/>
      <c r="L36" s="675"/>
      <c r="M36" s="675"/>
      <c r="N36" s="675"/>
      <c r="O36" s="676"/>
      <c r="Q36" s="21"/>
    </row>
    <row r="37" spans="3:17" ht="33.75" customHeight="1">
      <c r="C37" s="478" t="s">
        <v>287</v>
      </c>
      <c r="D37" s="479"/>
      <c r="E37" s="480"/>
      <c r="F37" s="703" t="str">
        <f>+表紙!F60</f>
        <v>令和 ６ 年 ４ 月 １ 日 ～ 令和 ７ 年 ３ 月 31 日（ １ 年間）</v>
      </c>
      <c r="G37" s="704"/>
      <c r="H37" s="704"/>
      <c r="I37" s="704"/>
      <c r="J37" s="704"/>
      <c r="K37" s="704"/>
      <c r="L37" s="704"/>
      <c r="M37" s="704"/>
      <c r="N37" s="704"/>
      <c r="O37" s="705"/>
    </row>
    <row r="38" spans="3:17" ht="30" customHeight="1">
      <c r="C38" s="167" t="s">
        <v>288</v>
      </c>
      <c r="D38" s="282"/>
      <c r="E38" s="168"/>
      <c r="F38" s="22"/>
      <c r="G38" s="22"/>
      <c r="H38" s="23"/>
      <c r="I38" s="23"/>
      <c r="J38" s="24"/>
      <c r="K38" s="24"/>
      <c r="L38" s="25"/>
      <c r="M38" s="25"/>
      <c r="N38" s="25"/>
      <c r="O38" s="26"/>
    </row>
    <row r="39" spans="3:17" ht="18" customHeight="1">
      <c r="C39" s="722"/>
      <c r="D39" s="475" t="s">
        <v>225</v>
      </c>
      <c r="E39" s="476"/>
      <c r="F39" s="476"/>
      <c r="G39" s="477"/>
      <c r="H39" s="475" t="s">
        <v>242</v>
      </c>
      <c r="I39" s="477"/>
      <c r="J39" s="475" t="s">
        <v>226</v>
      </c>
      <c r="K39" s="476"/>
      <c r="L39" s="477"/>
      <c r="M39" s="475" t="s">
        <v>243</v>
      </c>
      <c r="N39" s="476"/>
      <c r="O39" s="477"/>
    </row>
    <row r="40" spans="3:17" ht="25.15" customHeight="1">
      <c r="C40" s="723"/>
      <c r="D40" s="401" t="s">
        <v>227</v>
      </c>
      <c r="E40" s="402"/>
      <c r="F40" s="402"/>
      <c r="G40" s="403"/>
      <c r="H40" s="224">
        <f>+表紙!H63</f>
        <v>185.2</v>
      </c>
      <c r="I40" s="216" t="s">
        <v>4</v>
      </c>
      <c r="J40" s="404" t="s">
        <v>293</v>
      </c>
      <c r="K40" s="405"/>
      <c r="L40" s="406"/>
      <c r="M40" s="724">
        <f>+表紙!M63</f>
        <v>184.5</v>
      </c>
      <c r="N40" s="725">
        <f>+表紙!N63</f>
        <v>0</v>
      </c>
      <c r="O40" s="378" t="s">
        <v>4</v>
      </c>
    </row>
    <row r="41" spans="3:17" ht="25.15" customHeight="1">
      <c r="C41" s="723"/>
      <c r="D41" s="401" t="s">
        <v>289</v>
      </c>
      <c r="E41" s="402"/>
      <c r="F41" s="402"/>
      <c r="G41" s="403"/>
      <c r="H41" s="224" t="str">
        <f>+表紙!H64</f>
        <v>0</v>
      </c>
      <c r="I41" s="216" t="s">
        <v>4</v>
      </c>
      <c r="J41" s="404" t="s">
        <v>229</v>
      </c>
      <c r="K41" s="405"/>
      <c r="L41" s="406"/>
      <c r="M41" s="724">
        <f>+表紙!M64</f>
        <v>67.5</v>
      </c>
      <c r="N41" s="725">
        <f>+表紙!N64</f>
        <v>0</v>
      </c>
      <c r="O41" s="26" t="s">
        <v>4</v>
      </c>
    </row>
    <row r="42" spans="3:17" ht="25.15" customHeight="1">
      <c r="C42" s="723"/>
      <c r="D42" s="401" t="s">
        <v>290</v>
      </c>
      <c r="E42" s="402"/>
      <c r="F42" s="402"/>
      <c r="G42" s="403"/>
      <c r="H42" s="224" t="str">
        <f>+表紙!H65</f>
        <v>0</v>
      </c>
      <c r="I42" s="216" t="s">
        <v>4</v>
      </c>
      <c r="J42" s="401" t="s">
        <v>230</v>
      </c>
      <c r="K42" s="402"/>
      <c r="L42" s="403"/>
      <c r="M42" s="726">
        <f>+表紙!M65</f>
        <v>184.5</v>
      </c>
      <c r="N42" s="727">
        <f>+表紙!N65</f>
        <v>0</v>
      </c>
      <c r="O42" s="256" t="s">
        <v>4</v>
      </c>
    </row>
    <row r="43" spans="3:17" ht="25.15" customHeight="1">
      <c r="C43" s="166"/>
      <c r="D43" s="401" t="s">
        <v>291</v>
      </c>
      <c r="E43" s="402"/>
      <c r="F43" s="402"/>
      <c r="G43" s="403"/>
      <c r="H43" s="224" t="str">
        <f>+表紙!H66</f>
        <v>0</v>
      </c>
      <c r="I43" s="216" t="s">
        <v>4</v>
      </c>
      <c r="J43" s="401" t="s">
        <v>231</v>
      </c>
      <c r="K43" s="402"/>
      <c r="L43" s="403"/>
      <c r="M43" s="726" t="str">
        <f>+表紙!M66</f>
        <v>0</v>
      </c>
      <c r="N43" s="727">
        <f>+表紙!N66</f>
        <v>0</v>
      </c>
      <c r="O43" s="256" t="s">
        <v>4</v>
      </c>
    </row>
    <row r="44" spans="3:17" ht="25.15" customHeight="1">
      <c r="C44" s="215"/>
      <c r="D44" s="401" t="s">
        <v>292</v>
      </c>
      <c r="E44" s="402"/>
      <c r="F44" s="402"/>
      <c r="G44" s="403"/>
      <c r="H44" s="224" t="str">
        <f>+表紙!H67</f>
        <v>0</v>
      </c>
      <c r="I44" s="216" t="s">
        <v>4</v>
      </c>
      <c r="J44" s="401" t="s">
        <v>232</v>
      </c>
      <c r="K44" s="402"/>
      <c r="L44" s="403"/>
      <c r="M44" s="726" t="str">
        <f>+表紙!M67</f>
        <v>0</v>
      </c>
      <c r="N44" s="727">
        <f>+表紙!N67</f>
        <v>0</v>
      </c>
      <c r="O44" s="256" t="s">
        <v>4</v>
      </c>
    </row>
    <row r="45" spans="3:17" ht="23.45" customHeight="1">
      <c r="C45" s="507" t="s">
        <v>322</v>
      </c>
      <c r="D45" s="412"/>
      <c r="E45" s="412"/>
      <c r="F45" s="412"/>
      <c r="G45" s="412"/>
      <c r="H45" s="412"/>
      <c r="I45" s="412"/>
      <c r="J45" s="273"/>
      <c r="K45" s="273"/>
      <c r="L45" s="273"/>
      <c r="M45" s="274"/>
      <c r="N45" s="274"/>
      <c r="O45" s="275"/>
    </row>
    <row r="46" spans="3:17" ht="13.15" customHeight="1">
      <c r="C46" s="276"/>
      <c r="D46" s="407" t="s">
        <v>326</v>
      </c>
      <c r="E46" s="492"/>
      <c r="F46" s="492"/>
      <c r="G46" s="492"/>
      <c r="H46" s="492"/>
      <c r="I46" s="493"/>
      <c r="J46" s="407" t="str">
        <f>表紙!J69</f>
        <v>前々年度（令和５年度）</v>
      </c>
      <c r="K46" s="408"/>
      <c r="L46" s="408"/>
      <c r="M46" s="274" t="str">
        <f>IF(表紙!M69="","",表紙!M69)</f>
        <v/>
      </c>
      <c r="N46" s="274" t="s">
        <v>329</v>
      </c>
      <c r="O46" s="275"/>
    </row>
    <row r="47" spans="3:17" ht="13.15" customHeight="1">
      <c r="C47" s="276"/>
      <c r="D47" s="494"/>
      <c r="E47" s="495"/>
      <c r="F47" s="495"/>
      <c r="G47" s="495"/>
      <c r="H47" s="495"/>
      <c r="I47" s="496"/>
      <c r="J47" s="409" t="str">
        <f>表紙!J70</f>
        <v>前 年 度（令和６年度）</v>
      </c>
      <c r="K47" s="410"/>
      <c r="L47" s="410"/>
      <c r="M47" s="278">
        <f>IF(表紙!M70="","",表紙!M70)</f>
        <v>125.92999999999999</v>
      </c>
      <c r="N47" s="278" t="s">
        <v>325</v>
      </c>
      <c r="O47" s="279"/>
    </row>
    <row r="48" spans="3:17" ht="10.9" customHeight="1">
      <c r="C48" s="276"/>
      <c r="D48" s="411" t="s">
        <v>324</v>
      </c>
      <c r="E48" s="412"/>
      <c r="F48" s="412"/>
      <c r="G48" s="412"/>
      <c r="H48" s="412"/>
      <c r="I48" s="412"/>
      <c r="J48" s="273"/>
      <c r="K48" s="280"/>
      <c r="L48" s="273"/>
      <c r="M48" s="274"/>
      <c r="N48" s="274"/>
      <c r="O48" s="275"/>
    </row>
    <row r="49" spans="1:15" ht="49.5" customHeight="1">
      <c r="C49" s="277"/>
      <c r="D49" s="731" t="str">
        <f>IF(表紙!D72="","",表紙!D72)</f>
        <v>・電子マニフェスト（JWNET）導入済み、全面運用中</v>
      </c>
      <c r="E49" s="732"/>
      <c r="F49" s="732"/>
      <c r="G49" s="732"/>
      <c r="H49" s="732"/>
      <c r="I49" s="732"/>
      <c r="J49" s="732"/>
      <c r="K49" s="732"/>
      <c r="L49" s="732"/>
      <c r="M49" s="732"/>
      <c r="N49" s="732"/>
      <c r="O49" s="733"/>
    </row>
    <row r="50" spans="1:15" ht="12.6" customHeight="1">
      <c r="C50" s="728" t="s">
        <v>15</v>
      </c>
      <c r="D50" s="729"/>
      <c r="E50" s="730"/>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420" t="s">
        <v>379</v>
      </c>
      <c r="D52" s="687"/>
      <c r="E52" s="687"/>
      <c r="F52" s="687"/>
      <c r="G52" s="687"/>
      <c r="H52" s="687"/>
      <c r="I52" s="687"/>
      <c r="J52" s="687"/>
      <c r="K52" s="687"/>
      <c r="L52" s="687"/>
      <c r="M52" s="687"/>
      <c r="N52" s="687"/>
      <c r="O52" s="687"/>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399" t="str">
        <f>表紙!D78</f>
        <v>　当該年度（令和７年度）の６月30日までに提出してください。</v>
      </c>
      <c r="E55" s="399"/>
      <c r="F55" s="399"/>
      <c r="G55" s="399"/>
      <c r="H55" s="399"/>
      <c r="I55" s="399"/>
      <c r="J55" s="399"/>
      <c r="K55" s="399"/>
      <c r="L55" s="399"/>
      <c r="M55" s="399"/>
      <c r="N55" s="399"/>
      <c r="O55" s="400"/>
    </row>
    <row r="56" spans="1:15" ht="15" customHeight="1">
      <c r="C56" s="169">
        <v>2</v>
      </c>
      <c r="D56" s="399" t="s">
        <v>358</v>
      </c>
      <c r="E56" s="399"/>
      <c r="F56" s="399"/>
      <c r="G56" s="399"/>
      <c r="H56" s="399"/>
      <c r="I56" s="399"/>
      <c r="J56" s="399"/>
      <c r="K56" s="399"/>
      <c r="L56" s="399"/>
      <c r="M56" s="399"/>
      <c r="N56" s="399"/>
      <c r="O56" s="400"/>
    </row>
    <row r="57" spans="1:15" ht="15" customHeight="1">
      <c r="C57" s="169"/>
      <c r="D57" s="416" t="s">
        <v>353</v>
      </c>
      <c r="E57" s="416"/>
      <c r="F57" s="416"/>
      <c r="G57" s="416"/>
      <c r="H57" s="416"/>
      <c r="I57" s="416"/>
      <c r="J57" s="416"/>
      <c r="K57" s="416"/>
      <c r="L57" s="416"/>
      <c r="M57" s="416"/>
      <c r="N57" s="416"/>
      <c r="O57" s="417"/>
    </row>
    <row r="58" spans="1:15" ht="39" customHeight="1">
      <c r="C58" s="169"/>
      <c r="D58" s="416" t="s">
        <v>354</v>
      </c>
      <c r="E58" s="416"/>
      <c r="F58" s="416"/>
      <c r="G58" s="416"/>
      <c r="H58" s="416"/>
      <c r="I58" s="416"/>
      <c r="J58" s="416"/>
      <c r="K58" s="416"/>
      <c r="L58" s="416"/>
      <c r="M58" s="416"/>
      <c r="N58" s="416"/>
      <c r="O58" s="417"/>
    </row>
    <row r="59" spans="1:15" ht="28.15" customHeight="1">
      <c r="A59" s="16"/>
      <c r="B59" s="16"/>
      <c r="C59" s="169">
        <v>3</v>
      </c>
      <c r="D59" s="399" t="str">
        <f>表紙!D82</f>
        <v>　「特別管理産業廃棄物処理計画における目標値」の欄には、前年度（令和６年度）提出の特別管理産業廃棄物処理計画に記載した目標量を記入してください。</v>
      </c>
      <c r="E59" s="399"/>
      <c r="F59" s="399"/>
      <c r="G59" s="399"/>
      <c r="H59" s="399"/>
      <c r="I59" s="399"/>
      <c r="J59" s="399"/>
      <c r="K59" s="399"/>
      <c r="L59" s="399"/>
      <c r="M59" s="399"/>
      <c r="N59" s="399"/>
      <c r="O59" s="400"/>
    </row>
    <row r="60" spans="1:15" ht="28.15" customHeight="1">
      <c r="A60" s="16"/>
      <c r="B60" s="16"/>
      <c r="C60" s="169">
        <v>4</v>
      </c>
      <c r="D60" s="399" t="str">
        <f>表紙!D83</f>
        <v>　第2面（様式５-２）には、前年度（令和６年度）の特別管理産業廃棄物処理実績に関して①～⑭の欄のそれぞれに、(1)から(14)に掲げる量を記入してください。</v>
      </c>
      <c r="E60" s="399"/>
      <c r="F60" s="399"/>
      <c r="G60" s="399"/>
      <c r="H60" s="399"/>
      <c r="I60" s="399"/>
      <c r="J60" s="399"/>
      <c r="K60" s="399"/>
      <c r="L60" s="399"/>
      <c r="M60" s="399"/>
      <c r="N60" s="399"/>
      <c r="O60" s="400"/>
    </row>
    <row r="61" spans="1:15" ht="15" customHeight="1">
      <c r="A61" s="16"/>
      <c r="B61" s="16"/>
      <c r="C61" s="169"/>
      <c r="D61" s="170" t="s">
        <v>361</v>
      </c>
      <c r="E61" s="399" t="s">
        <v>294</v>
      </c>
      <c r="F61" s="399"/>
      <c r="G61" s="399"/>
      <c r="H61" s="399"/>
      <c r="I61" s="399"/>
      <c r="J61" s="399"/>
      <c r="K61" s="399"/>
      <c r="L61" s="399"/>
      <c r="M61" s="399"/>
      <c r="N61" s="399"/>
      <c r="O61" s="400"/>
    </row>
    <row r="62" spans="1:15" ht="15" customHeight="1">
      <c r="A62" s="16"/>
      <c r="B62" s="16"/>
      <c r="C62" s="169"/>
      <c r="D62" s="170" t="s">
        <v>362</v>
      </c>
      <c r="E62" s="399" t="s">
        <v>364</v>
      </c>
      <c r="F62" s="399"/>
      <c r="G62" s="399"/>
      <c r="H62" s="399"/>
      <c r="I62" s="399"/>
      <c r="J62" s="399"/>
      <c r="K62" s="399"/>
      <c r="L62" s="399"/>
      <c r="M62" s="399"/>
      <c r="N62" s="399"/>
      <c r="O62" s="400"/>
    </row>
    <row r="63" spans="1:15" ht="15" customHeight="1">
      <c r="A63" s="16"/>
      <c r="B63" s="16"/>
      <c r="C63" s="169"/>
      <c r="D63" s="170" t="s">
        <v>363</v>
      </c>
      <c r="E63" s="399" t="s">
        <v>365</v>
      </c>
      <c r="F63" s="399"/>
      <c r="G63" s="399"/>
      <c r="H63" s="399"/>
      <c r="I63" s="399"/>
      <c r="J63" s="399"/>
      <c r="K63" s="399"/>
      <c r="L63" s="399"/>
      <c r="M63" s="399"/>
      <c r="N63" s="399"/>
      <c r="O63" s="400"/>
    </row>
    <row r="64" spans="1:15" ht="15" customHeight="1">
      <c r="A64" s="16"/>
      <c r="B64" s="16"/>
      <c r="C64" s="169"/>
      <c r="D64" s="170" t="s">
        <v>366</v>
      </c>
      <c r="E64" s="399" t="s">
        <v>367</v>
      </c>
      <c r="F64" s="399"/>
      <c r="G64" s="399"/>
      <c r="H64" s="399"/>
      <c r="I64" s="399"/>
      <c r="J64" s="399"/>
      <c r="K64" s="399"/>
      <c r="L64" s="399"/>
      <c r="M64" s="399"/>
      <c r="N64" s="399"/>
      <c r="O64" s="400"/>
    </row>
    <row r="65" spans="1:15" ht="15" customHeight="1">
      <c r="A65" s="16"/>
      <c r="B65" s="16"/>
      <c r="C65" s="169"/>
      <c r="D65" s="170" t="s">
        <v>368</v>
      </c>
      <c r="E65" s="399" t="s">
        <v>369</v>
      </c>
      <c r="F65" s="399"/>
      <c r="G65" s="399"/>
      <c r="H65" s="399"/>
      <c r="I65" s="399"/>
      <c r="J65" s="399"/>
      <c r="K65" s="399"/>
      <c r="L65" s="399"/>
      <c r="M65" s="399"/>
      <c r="N65" s="399"/>
      <c r="O65" s="400"/>
    </row>
    <row r="66" spans="1:15" ht="15" customHeight="1">
      <c r="A66" s="16"/>
      <c r="B66" s="16"/>
      <c r="C66" s="169"/>
      <c r="D66" s="170" t="s">
        <v>370</v>
      </c>
      <c r="E66" s="399" t="s">
        <v>238</v>
      </c>
      <c r="F66" s="399"/>
      <c r="G66" s="399"/>
      <c r="H66" s="399"/>
      <c r="I66" s="399"/>
      <c r="J66" s="399"/>
      <c r="K66" s="399"/>
      <c r="L66" s="399"/>
      <c r="M66" s="399"/>
      <c r="N66" s="399"/>
      <c r="O66" s="400"/>
    </row>
    <row r="67" spans="1:15" ht="15" customHeight="1">
      <c r="A67" s="16"/>
      <c r="B67" s="16"/>
      <c r="C67" s="169"/>
      <c r="D67" s="170" t="s">
        <v>371</v>
      </c>
      <c r="E67" s="399" t="s">
        <v>372</v>
      </c>
      <c r="F67" s="399"/>
      <c r="G67" s="399"/>
      <c r="H67" s="399"/>
      <c r="I67" s="399"/>
      <c r="J67" s="399"/>
      <c r="K67" s="399"/>
      <c r="L67" s="399"/>
      <c r="M67" s="399"/>
      <c r="N67" s="399"/>
      <c r="O67" s="400"/>
    </row>
    <row r="68" spans="1:15" ht="15" customHeight="1">
      <c r="A68" s="16"/>
      <c r="B68" s="16"/>
      <c r="C68" s="169"/>
      <c r="D68" s="170" t="s">
        <v>373</v>
      </c>
      <c r="E68" s="399" t="s">
        <v>374</v>
      </c>
      <c r="F68" s="399"/>
      <c r="G68" s="399"/>
      <c r="H68" s="399"/>
      <c r="I68" s="399"/>
      <c r="J68" s="399"/>
      <c r="K68" s="399"/>
      <c r="L68" s="399"/>
      <c r="M68" s="399"/>
      <c r="N68" s="399"/>
      <c r="O68" s="400"/>
    </row>
    <row r="69" spans="1:15" ht="15" customHeight="1">
      <c r="A69" s="16"/>
      <c r="B69" s="16"/>
      <c r="C69" s="169"/>
      <c r="D69" s="170" t="s">
        <v>375</v>
      </c>
      <c r="E69" s="399" t="s">
        <v>376</v>
      </c>
      <c r="F69" s="399"/>
      <c r="G69" s="399"/>
      <c r="H69" s="399"/>
      <c r="I69" s="399"/>
      <c r="J69" s="399"/>
      <c r="K69" s="399"/>
      <c r="L69" s="399"/>
      <c r="M69" s="399"/>
      <c r="N69" s="399"/>
      <c r="O69" s="400"/>
    </row>
    <row r="70" spans="1:15" ht="15" customHeight="1">
      <c r="A70" s="16"/>
      <c r="B70" s="16"/>
      <c r="C70" s="169"/>
      <c r="D70" s="170" t="s">
        <v>233</v>
      </c>
      <c r="E70" s="399" t="s">
        <v>239</v>
      </c>
      <c r="F70" s="399"/>
      <c r="G70" s="399"/>
      <c r="H70" s="399"/>
      <c r="I70" s="399"/>
      <c r="J70" s="399"/>
      <c r="K70" s="399"/>
      <c r="L70" s="399"/>
      <c r="M70" s="399"/>
      <c r="N70" s="399"/>
      <c r="O70" s="400"/>
    </row>
    <row r="71" spans="1:15" ht="28.15" customHeight="1">
      <c r="A71" s="16"/>
      <c r="B71" s="16"/>
      <c r="C71" s="169"/>
      <c r="D71" s="170" t="s">
        <v>234</v>
      </c>
      <c r="E71" s="399" t="s">
        <v>377</v>
      </c>
      <c r="F71" s="399"/>
      <c r="G71" s="399"/>
      <c r="H71" s="399"/>
      <c r="I71" s="399"/>
      <c r="J71" s="399"/>
      <c r="K71" s="399"/>
      <c r="L71" s="399"/>
      <c r="M71" s="399"/>
      <c r="N71" s="399"/>
      <c r="O71" s="400"/>
    </row>
    <row r="72" spans="1:15" ht="15" customHeight="1">
      <c r="A72" s="16"/>
      <c r="B72" s="16"/>
      <c r="C72" s="169"/>
      <c r="D72" s="170" t="s">
        <v>235</v>
      </c>
      <c r="E72" s="399" t="s">
        <v>240</v>
      </c>
      <c r="F72" s="399"/>
      <c r="G72" s="399"/>
      <c r="H72" s="399"/>
      <c r="I72" s="399"/>
      <c r="J72" s="399"/>
      <c r="K72" s="399"/>
      <c r="L72" s="399"/>
      <c r="M72" s="399"/>
      <c r="N72" s="399"/>
      <c r="O72" s="400"/>
    </row>
    <row r="73" spans="1:15" ht="28.15" customHeight="1">
      <c r="A73" s="16"/>
      <c r="B73" s="16"/>
      <c r="C73" s="169"/>
      <c r="D73" s="170" t="s">
        <v>236</v>
      </c>
      <c r="E73" s="399" t="s">
        <v>378</v>
      </c>
      <c r="F73" s="399"/>
      <c r="G73" s="399"/>
      <c r="H73" s="399"/>
      <c r="I73" s="399"/>
      <c r="J73" s="399"/>
      <c r="K73" s="399"/>
      <c r="L73" s="399"/>
      <c r="M73" s="399"/>
      <c r="N73" s="399"/>
      <c r="O73" s="400"/>
    </row>
    <row r="74" spans="1:15" ht="28.15" customHeight="1">
      <c r="A74" s="16"/>
      <c r="B74" s="16"/>
      <c r="C74" s="169"/>
      <c r="D74" s="170" t="s">
        <v>237</v>
      </c>
      <c r="E74" s="399" t="s">
        <v>241</v>
      </c>
      <c r="F74" s="399"/>
      <c r="G74" s="399"/>
      <c r="H74" s="399"/>
      <c r="I74" s="399"/>
      <c r="J74" s="399"/>
      <c r="K74" s="399"/>
      <c r="L74" s="399"/>
      <c r="M74" s="399"/>
      <c r="N74" s="399"/>
      <c r="O74" s="400"/>
    </row>
    <row r="75" spans="1:15" ht="28.15" customHeight="1">
      <c r="A75" s="16"/>
      <c r="B75" s="16"/>
      <c r="C75" s="169">
        <v>5</v>
      </c>
      <c r="D75" s="399" t="s">
        <v>360</v>
      </c>
      <c r="E75" s="399"/>
      <c r="F75" s="399"/>
      <c r="G75" s="399"/>
      <c r="H75" s="399"/>
      <c r="I75" s="399"/>
      <c r="J75" s="399"/>
      <c r="K75" s="399"/>
      <c r="L75" s="399"/>
      <c r="M75" s="399"/>
      <c r="N75" s="399"/>
      <c r="O75" s="400"/>
    </row>
    <row r="76" spans="1:15" ht="66.75" customHeight="1">
      <c r="A76" s="16"/>
      <c r="B76" s="16"/>
      <c r="C76" s="169">
        <v>6</v>
      </c>
      <c r="D76" s="416"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416"/>
      <c r="F76" s="416"/>
      <c r="G76" s="416"/>
      <c r="H76" s="416"/>
      <c r="I76" s="416"/>
      <c r="J76" s="416"/>
      <c r="K76" s="416"/>
      <c r="L76" s="416"/>
      <c r="M76" s="416"/>
      <c r="N76" s="416"/>
      <c r="O76" s="417"/>
    </row>
    <row r="77" spans="1:15" ht="15" customHeight="1">
      <c r="A77" s="16"/>
      <c r="B77" s="16"/>
      <c r="C77" s="169">
        <v>7</v>
      </c>
      <c r="D77" s="399" t="s">
        <v>359</v>
      </c>
      <c r="E77" s="399"/>
      <c r="F77" s="399"/>
      <c r="G77" s="399"/>
      <c r="H77" s="399"/>
      <c r="I77" s="399"/>
      <c r="J77" s="399"/>
      <c r="K77" s="399"/>
      <c r="L77" s="399"/>
      <c r="M77" s="399"/>
      <c r="N77" s="399"/>
      <c r="O77" s="400"/>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B1:BJ76"/>
  <sheetViews>
    <sheetView showGridLines="0" topLeftCell="A15" zoomScaleNormal="100" workbookViewId="0">
      <selection activeCell="Z24" sqref="Z24"/>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株式会社DNPテクノパック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249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v>0</v>
      </c>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38.9</v>
      </c>
      <c r="G12" s="563"/>
      <c r="H12" s="563"/>
      <c r="I12" s="222" t="s">
        <v>13</v>
      </c>
      <c r="J12" s="51"/>
      <c r="K12" s="52"/>
      <c r="L12" s="51"/>
      <c r="M12" s="567"/>
      <c r="N12" s="53"/>
      <c r="P12" s="527">
        <v>0</v>
      </c>
      <c r="Q12" s="528"/>
      <c r="R12" s="528"/>
      <c r="S12" s="528"/>
      <c r="T12" s="50" t="s">
        <v>13</v>
      </c>
      <c r="U12" s="51"/>
      <c r="V12" s="51"/>
      <c r="W12" s="51"/>
      <c r="X12" s="51"/>
      <c r="Y12"/>
      <c r="Z12"/>
      <c r="AA12"/>
      <c r="AB12"/>
      <c r="AC12" s="54"/>
      <c r="AE12" s="543"/>
      <c r="AG12" s="126"/>
      <c r="AH12" s="527">
        <v>0</v>
      </c>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v>0</v>
      </c>
      <c r="G15" s="606"/>
      <c r="H15" s="606"/>
      <c r="I15" s="42" t="s">
        <v>13</v>
      </c>
      <c r="J15" s="51"/>
      <c r="K15" s="54"/>
      <c r="L15" s="51"/>
      <c r="M15" s="567"/>
      <c r="N15" s="54"/>
      <c r="P15" s="527">
        <v>0</v>
      </c>
      <c r="Q15" s="528"/>
      <c r="R15" s="528"/>
      <c r="S15" s="528"/>
      <c r="T15" s="50" t="s">
        <v>13</v>
      </c>
      <c r="U15" s="51"/>
      <c r="V15" s="51"/>
      <c r="W15" s="51"/>
      <c r="X15" s="51"/>
      <c r="Y15"/>
      <c r="Z15"/>
      <c r="AA15"/>
      <c r="AB15"/>
      <c r="AC15" s="54"/>
      <c r="AH15" s="556">
        <v>0</v>
      </c>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v>0</v>
      </c>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v>0</v>
      </c>
      <c r="AV17" s="42" t="s">
        <v>34</v>
      </c>
      <c r="AW17" s="382"/>
    </row>
    <row r="18" spans="2:49" ht="27" customHeight="1" thickBot="1">
      <c r="K18" s="54"/>
      <c r="L18" s="51"/>
      <c r="M18" s="567"/>
      <c r="N18" s="54"/>
      <c r="P18" s="527">
        <v>0</v>
      </c>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v>0</v>
      </c>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v>0</v>
      </c>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v>0</v>
      </c>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33</v>
      </c>
      <c r="E24" s="557"/>
      <c r="F24" s="557"/>
      <c r="G24" s="182" t="s">
        <v>158</v>
      </c>
      <c r="H24" s="602">
        <f>+F12</f>
        <v>38.9</v>
      </c>
      <c r="I24" s="599"/>
      <c r="J24" s="182" t="s">
        <v>158</v>
      </c>
      <c r="K24" s="54"/>
      <c r="L24" s="51"/>
      <c r="M24" s="568"/>
      <c r="P24" s="556">
        <v>0</v>
      </c>
      <c r="Q24" s="575"/>
      <c r="R24" s="575"/>
      <c r="S24" s="575"/>
      <c r="T24" s="42" t="s">
        <v>13</v>
      </c>
      <c r="U24"/>
      <c r="V24"/>
      <c r="W24"/>
      <c r="X24"/>
      <c r="AC24" s="51"/>
      <c r="AD24" s="51"/>
      <c r="AE24"/>
      <c r="AF24"/>
      <c r="AG24"/>
      <c r="AH24"/>
      <c r="AI24" s="237"/>
      <c r="AJ24"/>
      <c r="AK24" s="51"/>
      <c r="AL24" s="130"/>
      <c r="AM24" s="51"/>
      <c r="AN24" s="51"/>
      <c r="AQ24" s="54"/>
      <c r="AR24" s="135"/>
      <c r="AS24" s="562">
        <f>+ROUND(AU16,2)+ROUND(AA28,2)</f>
        <v>38.9</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38.9</v>
      </c>
      <c r="Q27" s="583"/>
      <c r="R27" s="583"/>
      <c r="S27" s="583"/>
      <c r="T27" s="42" t="s">
        <v>38</v>
      </c>
      <c r="U27" s="62"/>
      <c r="V27" s="62"/>
      <c r="Y27" s="60" t="s">
        <v>39</v>
      </c>
      <c r="Z27" s="63"/>
      <c r="AH27" s="51"/>
      <c r="AI27" s="51"/>
      <c r="AJ27" s="51"/>
      <c r="AK27" s="51"/>
      <c r="AL27" s="562">
        <f>+AH18+P27</f>
        <v>38.9</v>
      </c>
      <c r="AM27" s="563"/>
      <c r="AN27" s="563"/>
      <c r="AO27" s="563"/>
      <c r="AP27" s="50" t="s">
        <v>13</v>
      </c>
      <c r="AQ27" s="239"/>
      <c r="AR27" s="117"/>
      <c r="AS27" s="527">
        <v>0</v>
      </c>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v>38.9</v>
      </c>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33</v>
      </c>
      <c r="E29" s="557"/>
      <c r="F29" s="557"/>
      <c r="G29" s="182" t="s">
        <v>158</v>
      </c>
      <c r="H29" s="602">
        <f>+AL27</f>
        <v>38.9</v>
      </c>
      <c r="I29" s="599"/>
      <c r="J29" s="182" t="s">
        <v>158</v>
      </c>
      <c r="M29" s="567"/>
      <c r="P29" s="54"/>
      <c r="Q29" s="133"/>
      <c r="R29" s="49" t="s">
        <v>145</v>
      </c>
      <c r="S29" s="569" t="s">
        <v>33</v>
      </c>
      <c r="T29" s="580"/>
      <c r="U29" s="580"/>
      <c r="V29" s="581"/>
      <c r="W29" s="46"/>
      <c r="X29" s="64"/>
      <c r="Y29" s="584" t="s">
        <v>191</v>
      </c>
      <c r="Z29" s="585"/>
      <c r="AA29" s="556">
        <v>0</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33</v>
      </c>
      <c r="E30" s="557"/>
      <c r="F30" s="557"/>
      <c r="G30" s="182" t="s">
        <v>158</v>
      </c>
      <c r="H30" s="602">
        <f>+AL30</f>
        <v>38.9</v>
      </c>
      <c r="I30" s="599"/>
      <c r="J30" s="182" t="s">
        <v>158</v>
      </c>
      <c r="M30" s="567"/>
      <c r="P30" s="54"/>
      <c r="R30" s="582">
        <f>+ROUND(AA28,2)+ROUND(AA29,2)+ROUND(AA30,2)</f>
        <v>38.9</v>
      </c>
      <c r="S30" s="583"/>
      <c r="T30" s="583"/>
      <c r="U30" s="583"/>
      <c r="V30" s="42" t="s">
        <v>16</v>
      </c>
      <c r="Y30" s="584" t="s">
        <v>148</v>
      </c>
      <c r="Z30" s="585"/>
      <c r="AA30" s="556">
        <v>0</v>
      </c>
      <c r="AB30" s="557"/>
      <c r="AC30" s="557"/>
      <c r="AD30" s="557"/>
      <c r="AE30" s="557"/>
      <c r="AF30" s="42" t="s">
        <v>13</v>
      </c>
      <c r="AL30" s="527">
        <v>38.9</v>
      </c>
      <c r="AM30" s="535"/>
      <c r="AN30" s="535"/>
      <c r="AO30" s="535"/>
      <c r="AP30" s="50" t="s">
        <v>13</v>
      </c>
      <c r="AS30" s="598"/>
      <c r="AT30" s="595"/>
      <c r="AU30" s="595"/>
      <c r="AV30" s="596"/>
      <c r="AW30" s="382"/>
    </row>
    <row r="31" spans="2:49" ht="27" customHeight="1" thickTop="1" thickBot="1">
      <c r="B31" s="588" t="s">
        <v>167</v>
      </c>
      <c r="C31" s="589"/>
      <c r="D31" s="557">
        <v>33</v>
      </c>
      <c r="E31" s="557"/>
      <c r="F31" s="557"/>
      <c r="G31" s="182" t="s">
        <v>158</v>
      </c>
      <c r="H31" s="602">
        <f>+AS24</f>
        <v>38.9</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v>0</v>
      </c>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pageSetUpPr fitToPage="1"/>
  </sheetPr>
  <dimension ref="B1:BJ76"/>
  <sheetViews>
    <sheetView showGridLines="0" topLeftCell="A19" zoomScaleNormal="100" workbookViewId="0">
      <selection activeCell="AE37" sqref="AE37"/>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株式会社DNPテクノパック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v>0</v>
      </c>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14.8</v>
      </c>
      <c r="G12" s="563"/>
      <c r="H12" s="563"/>
      <c r="I12" s="222" t="s">
        <v>13</v>
      </c>
      <c r="J12" s="51"/>
      <c r="K12" s="52"/>
      <c r="L12" s="51"/>
      <c r="M12" s="567"/>
      <c r="N12" s="53"/>
      <c r="P12" s="527">
        <v>0</v>
      </c>
      <c r="Q12" s="528"/>
      <c r="R12" s="528"/>
      <c r="S12" s="528"/>
      <c r="T12" s="50" t="s">
        <v>13</v>
      </c>
      <c r="U12" s="51"/>
      <c r="V12" s="51"/>
      <c r="W12" s="51"/>
      <c r="X12" s="51"/>
      <c r="Y12"/>
      <c r="Z12"/>
      <c r="AA12"/>
      <c r="AB12"/>
      <c r="AC12" s="54"/>
      <c r="AE12" s="543"/>
      <c r="AG12" s="126"/>
      <c r="AH12" s="527">
        <v>0</v>
      </c>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v>0</v>
      </c>
      <c r="G15" s="606"/>
      <c r="H15" s="606"/>
      <c r="I15" s="42" t="s">
        <v>13</v>
      </c>
      <c r="J15" s="51"/>
      <c r="K15" s="54"/>
      <c r="L15" s="51"/>
      <c r="M15" s="567"/>
      <c r="N15" s="54"/>
      <c r="P15" s="527">
        <v>0</v>
      </c>
      <c r="Q15" s="528"/>
      <c r="R15" s="528"/>
      <c r="S15" s="528"/>
      <c r="T15" s="50" t="s">
        <v>13</v>
      </c>
      <c r="U15" s="51"/>
      <c r="V15" s="51"/>
      <c r="W15" s="51"/>
      <c r="X15" s="51"/>
      <c r="Y15"/>
      <c r="Z15"/>
      <c r="AA15"/>
      <c r="AB15"/>
      <c r="AC15" s="54"/>
      <c r="AH15" s="556">
        <v>0</v>
      </c>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v>0</v>
      </c>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v>0</v>
      </c>
      <c r="AV17" s="42" t="s">
        <v>34</v>
      </c>
      <c r="AW17" s="382"/>
    </row>
    <row r="18" spans="2:49" ht="27" customHeight="1" thickBot="1">
      <c r="K18" s="54"/>
      <c r="L18" s="51"/>
      <c r="M18" s="567"/>
      <c r="N18" s="54"/>
      <c r="P18" s="527">
        <v>0</v>
      </c>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v>0</v>
      </c>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v>0</v>
      </c>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v>0</v>
      </c>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14</v>
      </c>
      <c r="E24" s="557"/>
      <c r="F24" s="557"/>
      <c r="G24" s="182" t="s">
        <v>158</v>
      </c>
      <c r="H24" s="602">
        <f>+F12</f>
        <v>14.8</v>
      </c>
      <c r="I24" s="599"/>
      <c r="J24" s="182" t="s">
        <v>158</v>
      </c>
      <c r="K24" s="54"/>
      <c r="L24" s="51"/>
      <c r="M24" s="568"/>
      <c r="P24" s="556">
        <v>0</v>
      </c>
      <c r="Q24" s="575"/>
      <c r="R24" s="575"/>
      <c r="S24" s="575"/>
      <c r="T24" s="42" t="s">
        <v>13</v>
      </c>
      <c r="U24"/>
      <c r="V24"/>
      <c r="W24"/>
      <c r="X24"/>
      <c r="AC24" s="51"/>
      <c r="AD24" s="51"/>
      <c r="AE24"/>
      <c r="AF24"/>
      <c r="AG24"/>
      <c r="AH24"/>
      <c r="AI24" s="237"/>
      <c r="AJ24"/>
      <c r="AK24" s="51"/>
      <c r="AL24" s="130"/>
      <c r="AM24" s="51"/>
      <c r="AN24" s="51"/>
      <c r="AQ24" s="54"/>
      <c r="AR24" s="135"/>
      <c r="AS24" s="562">
        <f>+ROUND(AU16,2)+ROUND(AA28,2)</f>
        <v>14.8</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14.8</v>
      </c>
      <c r="Q27" s="583"/>
      <c r="R27" s="583"/>
      <c r="S27" s="583"/>
      <c r="T27" s="42" t="s">
        <v>38</v>
      </c>
      <c r="U27" s="62"/>
      <c r="V27" s="62"/>
      <c r="Y27" s="60" t="s">
        <v>39</v>
      </c>
      <c r="Z27" s="63"/>
      <c r="AH27" s="51"/>
      <c r="AI27" s="51"/>
      <c r="AJ27" s="51"/>
      <c r="AK27" s="51"/>
      <c r="AL27" s="562">
        <f>+AH18+P27</f>
        <v>14.8</v>
      </c>
      <c r="AM27" s="563"/>
      <c r="AN27" s="563"/>
      <c r="AO27" s="563"/>
      <c r="AP27" s="50" t="s">
        <v>13</v>
      </c>
      <c r="AQ27" s="239"/>
      <c r="AR27" s="117"/>
      <c r="AS27" s="527">
        <v>0</v>
      </c>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v>14.8</v>
      </c>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14</v>
      </c>
      <c r="E29" s="557"/>
      <c r="F29" s="557"/>
      <c r="G29" s="182" t="s">
        <v>158</v>
      </c>
      <c r="H29" s="602">
        <f>+AL27</f>
        <v>14.8</v>
      </c>
      <c r="I29" s="599"/>
      <c r="J29" s="182" t="s">
        <v>158</v>
      </c>
      <c r="M29" s="567"/>
      <c r="P29" s="54"/>
      <c r="Q29" s="133"/>
      <c r="R29" s="49" t="s">
        <v>145</v>
      </c>
      <c r="S29" s="569" t="s">
        <v>33</v>
      </c>
      <c r="T29" s="580"/>
      <c r="U29" s="580"/>
      <c r="V29" s="581"/>
      <c r="W29" s="46"/>
      <c r="X29" s="64"/>
      <c r="Y29" s="584" t="s">
        <v>191</v>
      </c>
      <c r="Z29" s="585"/>
      <c r="AA29" s="556">
        <v>0</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14</v>
      </c>
      <c r="E30" s="557"/>
      <c r="F30" s="557"/>
      <c r="G30" s="182" t="s">
        <v>158</v>
      </c>
      <c r="H30" s="602">
        <f>+AL30</f>
        <v>0</v>
      </c>
      <c r="I30" s="599"/>
      <c r="J30" s="182" t="s">
        <v>158</v>
      </c>
      <c r="M30" s="567"/>
      <c r="P30" s="54"/>
      <c r="R30" s="582">
        <f>+ROUND(AA28,2)+ROUND(AA29,2)+ROUND(AA30,2)</f>
        <v>14.8</v>
      </c>
      <c r="S30" s="583"/>
      <c r="T30" s="583"/>
      <c r="U30" s="583"/>
      <c r="V30" s="42" t="s">
        <v>16</v>
      </c>
      <c r="Y30" s="584" t="s">
        <v>148</v>
      </c>
      <c r="Z30" s="585"/>
      <c r="AA30" s="556">
        <v>0</v>
      </c>
      <c r="AB30" s="557"/>
      <c r="AC30" s="557"/>
      <c r="AD30" s="557"/>
      <c r="AE30" s="557"/>
      <c r="AF30" s="42" t="s">
        <v>13</v>
      </c>
      <c r="AL30" s="527">
        <v>0</v>
      </c>
      <c r="AM30" s="535"/>
      <c r="AN30" s="535"/>
      <c r="AO30" s="535"/>
      <c r="AP30" s="50" t="s">
        <v>13</v>
      </c>
      <c r="AS30" s="598"/>
      <c r="AT30" s="595"/>
      <c r="AU30" s="595"/>
      <c r="AV30" s="596"/>
      <c r="AW30" s="382"/>
    </row>
    <row r="31" spans="2:49" ht="27" customHeight="1" thickTop="1" thickBot="1">
      <c r="B31" s="588" t="s">
        <v>167</v>
      </c>
      <c r="C31" s="589"/>
      <c r="D31" s="557">
        <v>14</v>
      </c>
      <c r="E31" s="557"/>
      <c r="F31" s="557"/>
      <c r="G31" s="182" t="s">
        <v>158</v>
      </c>
      <c r="H31" s="602">
        <f>+AS24</f>
        <v>14.8</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v>0</v>
      </c>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株式会社DNPテクノパック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株式会社DNPテクノパック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株式会社DNPテクノパック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株式会社DNPテクノパック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48" t="s">
        <v>278</v>
      </c>
      <c r="C7" s="549"/>
      <c r="D7" s="545" t="s">
        <v>254</v>
      </c>
      <c r="E7" s="546"/>
      <c r="F7" s="546"/>
      <c r="G7" s="546"/>
      <c r="H7" s="546"/>
      <c r="I7" s="547"/>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株式会社DNPテクノパック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48" t="s">
        <v>278</v>
      </c>
      <c r="C7" s="549"/>
      <c r="D7" s="545" t="s">
        <v>255</v>
      </c>
      <c r="E7" s="546"/>
      <c r="F7" s="546"/>
      <c r="G7" s="546"/>
      <c r="H7" s="546"/>
      <c r="I7" s="547"/>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46"/>
      <c r="N8" s="146"/>
      <c r="O8" s="146"/>
      <c r="P8" s="146"/>
      <c r="Q8" s="146"/>
      <c r="R8" s="146"/>
      <c r="S8" s="146"/>
      <c r="T8" s="146"/>
      <c r="U8" s="146"/>
      <c r="V8" s="146"/>
      <c r="W8" s="146"/>
      <c r="X8" s="146"/>
      <c r="Y8" s="146"/>
      <c r="Z8" s="146"/>
      <c r="AA8" s="146"/>
      <c r="AB8" s="146"/>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2025-06-24T09:56:33Z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