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E18D172B-65A1-4F02-9D25-66385E58485C}" xr6:coauthVersionLast="47" xr6:coauthVersionMax="47" xr10:uidLastSave="{00000000-0000-0000-0000-000000000000}"/>
  <bookViews>
    <workbookView xWindow="-120" yWindow="-120" windowWidth="20730" windowHeight="11040" tabRatio="808" firstSheet="10" activeTab="1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38" i="94" s="1"/>
  <c r="I37" i="94" s="1"/>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X34" i="94" s="1"/>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Q19" i="94" s="1"/>
  <c r="R40" i="94"/>
  <c r="M41" i="94"/>
  <c r="Q41" i="94"/>
  <c r="J41" i="94"/>
  <c r="K41" i="94"/>
  <c r="L41" i="94"/>
  <c r="O41" i="94"/>
  <c r="R41" i="94"/>
  <c r="U45" i="94"/>
  <c r="Y18" i="77"/>
  <c r="P16" i="77" s="1"/>
  <c r="K50" i="94" s="1"/>
  <c r="J38" i="94" l="1"/>
  <c r="J37" i="94" s="1"/>
  <c r="J19" i="94"/>
  <c r="J14" i="94" s="1"/>
  <c r="P16" i="82"/>
  <c r="U50" i="94" s="1"/>
  <c r="R45" i="94"/>
  <c r="Q18" i="94"/>
  <c r="Q17" i="94"/>
  <c r="Q16" i="94"/>
  <c r="Q15" i="94"/>
  <c r="Q14" i="94"/>
  <c r="Q13" i="94"/>
  <c r="Q12" i="94"/>
  <c r="Q11" i="94"/>
  <c r="Q10" i="94"/>
  <c r="Q9" i="94"/>
  <c r="Q55" i="94" s="1"/>
  <c r="J10" i="94"/>
  <c r="J9" i="94"/>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J12" i="94" l="1"/>
  <c r="J15" i="94"/>
  <c r="J18" i="94"/>
  <c r="J17" i="94"/>
  <c r="J55" i="94"/>
  <c r="J16" i="94"/>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37D59C90-5D00-48A2-B21D-E70876D0FE73}">
      <text>
        <r>
          <rPr>
            <b/>
            <sz val="11"/>
            <color indexed="81"/>
            <rFont val="ＭＳ Ｐゴシック"/>
            <family val="3"/>
            <charset val="128"/>
          </rPr>
          <t xml:space="preserve">産業分類をメニューから選んでください。
</t>
        </r>
      </text>
    </comment>
    <comment ref="L52" authorId="0" shapeId="0" xr:uid="{14BFE9A4-D2DC-4716-8541-E3C271B6613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 ref="M70" authorId="0" shapeId="0" xr:uid="{265E1C17-D92F-4CC4-8F04-470DB4A79211}">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2DCC66B-EC50-48E1-BF01-D0AB5847B96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85895BA-D7F1-437A-8CF7-35905DE949E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51F9109C-5B99-409F-8EF1-EBC9AD2574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21925032-2817-4B4E-8FC5-9E3BFADDF3F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137BB4A-395A-4A71-B7A2-E792D29623AC}">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B59A1FA-CC89-41EB-9C32-D840B930A3D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B241D590-3120-4639-81B1-2ACB16ED940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645735D-BAF0-4167-8748-8C0514960A3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1054E02-42D0-4579-B3DF-4E3435A132D3}">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AD582E43-7F98-43A3-A7E4-F0508E78124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1AB0D2F-9B47-4609-96C4-7B00999E2A8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5516151-911C-4A81-A5BE-8FA38DBBB7FC}">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E80D77CB-D089-404B-AE94-D2B1FDDA6988}">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19DA4E0E-FAB0-4051-898B-0209973E085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CB72E1E-067E-4500-9E3C-97DD63882B6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491DDDBC-6B8E-4B81-8829-6D265D056C88}">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C62628DD-655F-4D1B-96B4-2AFBC3184FE2}">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16DAD84-E8B1-42EA-B204-27649CEC75D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2094F2A-3091-4017-BB7A-307F652C5AB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BD39135A-73E3-4A1E-9096-C0F1E043AAD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89FFC07F-1205-473A-A323-40CC5E1ED9C8}">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72FC18A-047D-4252-BB4D-6CD51B89EBB2}">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CC91DE10-37D9-4D88-BDBE-20A62BD6465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446CB9B-AD6B-4E57-B23E-103A0AC541FE}">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885EB20-2814-4A50-93DB-8DFDA33E0B7E}">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249D019-946E-4E75-9891-91B4F177983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D8A4CBBD-0BD9-4FC1-BE11-11408178FFB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486B6BD-22D3-40EC-8E1B-D6B5D393124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4B74C3B-0560-495B-99B5-D4754EEF3D7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3C81E803-EF81-427A-AC3D-A618113FAB62}">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9A547C8D-7C61-457B-86D0-FB8841FA614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7C129D6-0793-46E9-B4D5-4718F8F463E7}">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A6DCF178-F92F-4F2E-8446-AA5C36B0D43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74FD0FBE-54CF-4E2E-A861-09D82EA92DEF}">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9AAE20F-D124-489E-A46D-86BC0B3FF75B}">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9DA2C91-8AFA-445F-9658-513C6E8A25D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A2271FB0-BC5D-4611-B12D-5867288FD85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9CB1A0B-7E1C-4332-B7EA-FFACE779165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3E5487-E4CF-4056-A3C6-CFACC7B8502E}">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91A22452-C396-49AE-811E-286FB55B056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56D696C3-0E74-4DBE-96FE-467041009CE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200F92D-0294-47B9-BAFB-523A76E459D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106CB551-D0DE-4440-9272-B077EC88BAB5}">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A5F35490-FD41-4CA8-AAEE-DA6965647E87}">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B428158-4B31-44A3-8D20-92A040507D55}">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F85877C-0370-4379-9E6B-4757E740720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185F89DF-C5C7-4928-B228-7DFE7615DA7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BF98A47-3CFE-4D05-BE2B-F56C0802DD2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2A3038D-CA0D-4CE7-9742-6396687E553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EEEE9459-2D5E-4285-A85C-61ED1989923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AAC5D0-F82B-48ED-804F-ED4AA3CD257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23A7604-4DCF-4C67-B6D8-9CA368FEC9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B6264C3D-DC7B-43A8-BA87-A75E9668F10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E4194C01-5FCB-4A52-A102-962097C68576}">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FB63156-28C4-4A6D-826F-B9FDB5F87FA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3313BAA-BF44-478C-8147-BD9F089D263A}">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B26E2EE5-3061-41E1-9B66-D0DAB32239A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D6E6D06-22D7-4C87-BEEA-E812A2E190E3}">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783C124-E2E5-446D-9767-FFF5BA1D499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2C3C8301-4A7D-445C-8742-1D7473BDFD7C}">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9D7CD2A-B080-49A7-838C-E7E62F23DF87}">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80423A3-DA45-4A44-9AB9-FD508F6D02BD}">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F9B68AE9-3599-4DEE-8515-2F24407E8289}">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6924B29A-D4B7-4314-AA12-EBCB1E53B90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C15C721-5197-4161-AC66-BAE6EBF5CFE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2B57BD8-DCE2-4B44-973E-8E80402B7AA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10BE4FF-128A-4A68-A377-2DFBE2E1737B}">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5D296FB-E116-4850-B62A-A4A0519A9869}">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7F55057-B4AD-4DC2-A6A6-AF48137BC9D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125F6BA-C618-4E38-9A80-3638B76EAAB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9D6875C-F28D-459B-8878-8CEC7CEDA13F}">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7AEE66C-C31B-4027-871D-5FDFC3E4A1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7EA9F34A-52CA-445D-90E0-9725B507ED9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8BFAF9C5-AAB3-4C64-B10C-9CAF72C135C1}">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9021CF1-FC91-44FB-8F39-F35962E5318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35FF426D-F617-48B2-9666-138513185C5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4111EFFF-4990-4BE8-9883-69941B10AB1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BE15B22-F37D-4E07-9C12-BE6582327681}">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F4CCD-E0C2-4172-B7FB-3EB9D3763A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E858A243-95F3-4842-A033-2EC2D8A070B1}">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BA8B27F0-F222-4201-A0E3-59488806B6A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B790D4A-176B-4279-9730-5BB9184F6FC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1C524C4C-BB44-4FD6-94CE-0C1E78BA98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DF42A98-579E-4C57-87C9-E7A7465156F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6D16CD4-794C-429B-B8F7-806FB67146A6}">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2490C3-9184-4EC4-8321-62469003772B}">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5D302F50-DA4F-4277-8C8A-47D1A4D8CE5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7FE495A-37A6-4B1D-A2C1-3FC6FAD046F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3660C68-706F-4BE4-8C09-C4EEAB46566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AF351BBE-07C1-4295-B0F1-392425C1B48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6142E54-6433-4A34-B4F7-B7B3C116392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82B9BEE9-A57A-41D6-BCA7-96EF213D131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E8B9EBDD-2398-4AF8-A9EB-C9A9D62F1F7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7566258-BEFF-44F7-84E8-0A8C1A5E921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A26331-DE9A-434F-985F-662241590F7C}">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1967014A-BA97-468C-A536-254982A9AA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EC26663-99F1-4265-A87D-87DE990C9C8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B3EEEFF2-624B-403D-B5E7-55ECC65B222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3BF2539-99C3-4EB3-AA8B-12B951FC0BC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37566DA-9591-421F-B618-2D2C5C18D73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83346E72-4743-45D3-8EE1-EB16E81D05C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D812FC1A-9E15-4E1C-99EF-F59C0C2C28A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D5B139B-920B-455F-A790-1366940FFB7A}">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F48B178-8987-44CF-A6CE-5B97ABCCFF92}">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6B9D3EA-948C-4ED6-946A-508988DC0697}">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2C89B8-45AE-4FEE-8B92-76EBC50F29CB}">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B0462DB-DAA8-4573-95B2-F33B9A915FF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C1D27FC2-D1EB-42C0-8079-2DC5C459AE1B}">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DBC5299-366B-419B-9AA1-EC0C0AC0E175}">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46022B2-4F3F-418C-8F55-D85D538BE5E4}">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5DD46BDC-1588-4041-B574-F7474471E1C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86458185-CE0C-4641-8045-778A3472898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D1D6936-234F-4DB3-A5BC-A626B51D0AC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9C935A-FB1D-4133-A968-5750B6D293E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956A2CAE-5764-44F2-A011-889963B76879}">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C7B28DC-5C87-4B16-83C5-113F9DBD1B0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423D4F9-690B-4546-A310-D1B9A5DA3B8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73CDC89B-4979-4040-B8FF-2DCCE4FF7A0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4EC4EA-150A-4D9C-A0D7-456CF9565BF2}">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766A441-220E-4626-A40E-0E5BF23BE176}">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380306A6-27CD-483B-80CF-C768C3FA42A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7B888124-62FD-471B-826D-E4E430150EE2}">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E800942-49FB-4281-8FCE-5BEBC88F142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BF6E515-A43C-49B2-9065-95D98317575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4B530250-E4EA-4231-AD2D-E1FEB087F54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79F36D1-1B84-4401-94CF-CA24DEA48E7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37C0AD0-9C52-4048-AD1A-6CB65EE4D1F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13553DE1-BC52-4037-8B5F-25BA0B0D74C5}">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2F2AD72-71F0-40C9-8369-1CC785A4142B}">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DD2AC01-AF4D-48C4-B9EC-2F14639128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03227FE7-FD88-42F1-A7A0-26FA9937311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3BC571D9-5F4F-428D-B547-56243A4E14A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8CFBD6B-3853-4634-8893-C6C7F3646A5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75CE283-4D64-4825-9762-471FC086B7B7}">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231EB068-37EB-408B-9033-D443C1005B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53206D9-82C5-4A5E-A975-B492CBE4661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947C18E-A11D-4DF4-BE26-46ED835095E9}">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23BE49E2-A6A6-47CF-B9DB-61E296D6E19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600-00000C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00000000-0006-0000-0600-000011000000}">
      <text>
        <r>
          <rPr>
            <sz val="9"/>
            <color indexed="81"/>
            <rFont val="ＭＳ Ｐゴシック"/>
            <family val="3"/>
            <charset val="128"/>
          </rPr>
          <t>同上</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013B6E4-3D11-4950-825C-C328DAF1969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ABEF886-D54D-4DE1-9190-84339C7256B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459622C1-34C8-47B7-964E-C7BA8B5AB7F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024ACF5A-5C91-4050-B4CC-BDE49FE4F6E3}">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6B4BF6D-E16F-4AE0-BB6C-48B18DA1CFF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0E9B83C-491D-499B-BB75-0CF02D787B4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同上</t>
        </r>
      </text>
    </comment>
    <comment ref="D30" authorId="0" shapeId="0" xr:uid="{BA3BEEC1-CB49-4EE3-B894-D5D3E4507AD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80847394-20BB-4014-8641-BEC0330C4015}">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590901E-E671-4805-BC06-CF73988111E5}">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F9204AA-A68B-4178-8C1D-755D82788A2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E88A38C-E03D-4215-8430-D6644F36C66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A3453C1-1C5B-4341-830B-B63E1285116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64C2D569-BA6C-4A30-975D-0E7E76A4B20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F35078E5-3D55-4DDD-BAC7-1C459F62734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D19DADD-686F-4B88-9806-C132FD95DFF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18EFAE-F102-405D-8B5D-B878877937F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2885B96C-3493-4A15-9CDD-FEF1F8FA828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0654590-A324-497F-823B-6724E71D1DE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7A2547E-B783-4A24-BE4A-D0AD9EAF56C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F199D939-8816-40AA-8B17-F0C7D615F75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F360F67-AA2D-4437-B7A5-C42EC9D2AF9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221FB4B-2364-41EA-8591-3502F01CA4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6190A38F-8584-4252-89F1-570D0C16A54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4787A426-E983-4018-AF38-6430970E5E0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15C8E18-3362-42F5-AC27-A2C46DEE656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B40968B-FE65-47D3-8B8F-F986375B839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29D7B73F-3238-4F81-B8BE-89A1AD0026C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626FCC-5F21-4666-BA09-45642438485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CAFE169-21F1-4ECF-93B2-7E16BE41E16A}">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B1F710CA-47A4-4E29-A99B-8FCFFC7B364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<sst xmlns="http://schemas.openxmlformats.org/spreadsheetml/2006/main" count="2830" uniqueCount="434">
  <si>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</si>
  <si>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</si>
  <si>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</si>
  <si>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</si>
  <si>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</si>
  <si>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</si>
  <si>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</si>
  <si>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</si>
  <si>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</si>
  <si>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</si>
  <si>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</si>
  <si>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</si>
  <si>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</si>
  <si>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</si>
  <si>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</si>
  <si>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</si>
  <si>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</si>
  <si>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</si>
  <si>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</si>
  <si>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</si>
  <si>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</si>
  <si>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</si>
  <si>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</si>
  <si>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</si>
  <si>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</si>
  <si>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</si>
  <si>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</si>
  <si>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</si>
  <si>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</si>
  <si>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</si>
  <si>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</si>
  <si>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</si>
  <si>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</si>
  <si>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</si>
  <si>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</si>
  <si>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</si>
  <si>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</si>
  <si>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</si>
  <si>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</si>
  <si>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</si>
  <si>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</si>
  <si>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</si>
  <si>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</si>
  <si>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</si>
  <si>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</si>
  <si>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</si>
  <si>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</si>
  <si>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</si>
  <si>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</si>
  <si>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</si>
  <si>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</si>
  <si>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</si>
  <si>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</si>
  <si>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</si>
  <si>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</si>
  <si>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</si>
  <si>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</si>
  <si>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</si>
  <si>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</si>
  <si>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</si>
  <si>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</si>
  <si>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</si>
  <si>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</si>
  <si>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</si>
  <si>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</si>
  <si>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</si>
  <si>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</si>
  <si>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</si>
  <si>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</si>
  <si>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</si>
  <si>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</si>
  <si>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</si>
  <si>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</si>
  <si>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</si>
  <si>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</si>
  <si>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</si>
  <si>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</si>
  <si>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</si>
  <si>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</si>
  <si>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</si>
  <si>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</si>
  <si>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</si>
  <si>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</si>
  <si>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</si>
  <si>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</si>
  <si>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</si>
  <si>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</si>
  <si>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</si>
  <si>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</si>
  <si>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</si>
  <si>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</si>
  <si>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</si>
  <si>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</si>
  <si>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</si>
  <si>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</si>
  <si>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</si>
  <si>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</si>
  <si>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</si>
  <si>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</si>
  <si>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</si>
  <si>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</si>
  <si>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</si>
  <si>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</si>
  <si>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</si>
  <si>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</si>
  <si>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</si>
  <si>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</si>
  <si>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</si>
  <si>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</si>
  <si>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</si>
  <si>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</si>
  <si>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</si>
  <si>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</si>
  <si>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</si>
  <si>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</si>
  <si>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</si>
  <si>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</si>
  <si>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</si>
  <si>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</si>
  <si>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</si>
  <si>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</si>
  <si>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</si>
  <si>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</si>
  <si>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</si>
  <si>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</si>
  <si>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</si>
  <si>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</si>
  <si>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</si>
  <si>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</si>
  <si>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</si>
  <si>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</si>
  <si>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</si>
  <si>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</si>
  <si>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</si>
  <si>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</si>
  <si>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</si>
  <si>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</si>
  <si>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</si>
  <si>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</si>
  <si>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</si>
  <si>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</si>
  <si>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</si>
  <si>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</si>
  <si>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</si>
  <si>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</si>
  <si>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</si>
  <si>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</si>
  <si>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</si>
  <si>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</si>
  <si>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</si>
  <si>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</si>
  <si>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</si>
  <si>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</si>
  <si>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</si>
  <si>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</si>
  <si>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</si>
  <si>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</si>
  <si>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</si>
  <si>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</si>
  <si>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</si>
  <si>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</si>
  <si>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</si>
  <si>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</si>
  <si>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</si>
  <si>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</si>
  <si>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</si>
  <si>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</si>
  <si>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</si>
  <si>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</si>
  <si>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</si>
  <si>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</si>
  <si>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</si>
  <si>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</si>
  <si>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</si>
  <si>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</si>
  <si>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</si>
  <si>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</si>
  <si>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</si>
  <si>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</si>
  <si>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</si>
  <si>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</si>
  <si>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</si>
  <si>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</si>
  <si>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</si>
  <si>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</si>
  <si>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</si>
  <si>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</si>
  <si>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</si>
  <si>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</si>
  <si>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</si>
  <si>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</si>
  <si>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</si>
  <si>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</si>
  <si>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</si>
  <si>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</si>
  <si>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</si>
  <si>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</si>
  <si>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</si>
  <si>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</si>
  <si>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</si>
  <si>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</si>
  <si>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</si>
  <si>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</si>
  <si>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</si>
  <si>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</si>
  <si>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</si>
  <si>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</si>
  <si>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</si>
  <si>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</si>
  <si>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</si>
  <si>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</si>
  <si>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</si>
  <si>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</si>
  <si>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</si>
  <si>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</si>
  <si>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</si>
  <si>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</si>
  <si>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</si>
  <si>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</si>
  <si>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</si>
  <si>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</si>
  <si>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</si>
  <si>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</si>
  <si>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</si>
  <si>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</si>
  <si>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</si>
  <si>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</si>
  <si>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</si>
  <si>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</si>
  <si>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</si>
  <si>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</si>
  <si>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</si>
  <si>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</si>
  <si>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</si>
  <si>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</si>
  <si>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</si>
  <si>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</si>
  <si>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</si>
  <si>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</si>
  <si>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</si>
  <si>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</si>
  <si>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</si>
  <si>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</si>
  <si>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</si>
  <si>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</si>
  <si>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</si>
  <si>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</si>
  <si>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</si>
  <si>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</si>
  <si>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</si>
  <si>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</si>
  <si>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</si>
  <si>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</si>
  <si>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</si>
  <si>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</si>
  <si>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</si>
  <si>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</si>
  <si>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</si>
  <si>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</si>
  <si>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</si>
  <si>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</si>
  <si>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</si>
  <si>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</si>
  <si>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</si>
  <si>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</si>
  <si>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</si>
  <si>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</si>
  <si>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</si>
  <si>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</si>
  <si>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</si>
  <si>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</si>
  <si>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</si>
  <si>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</si>
  <si>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</si>
  <si>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</si>
  <si>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</si>
  <si>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</si>
  <si>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</si>
  <si>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</si>
  <si>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</si>
  <si>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</si>
  <si>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</si>
  <si>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</si>
  <si>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</si>
  <si>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</si>
  <si>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</si>
  <si>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</si>
  <si>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</si>
  <si>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</si>
  <si>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</si>
  <si>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</si>
  <si>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</si>
  <si>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</si>
  <si>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</si>
  <si>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</si>
  <si>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</si>
  <si>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</si>
  <si>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</si>
  <si>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</si>
  <si>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</si>
  <si>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</si>
  <si>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</si>
  <si>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</si>
  <si>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</si>
  <si>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</si>
  <si>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</si>
  <si>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</si>
  <si>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</si>
  <si>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</si>
  <si>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</si>
  <si>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</si>
  <si>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</si>
  <si>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</si>
  <si>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</si>
  <si>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</si>
  <si>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</si>
  <si>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</si>
  <si>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</si>
  <si>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</si>
  <si>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</si>
  <si>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</si>
  <si>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</si>
  <si>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</si>
  <si>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</si>
  <si>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</si>
  <si>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</si>
  <si>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</si>
  <si>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</si>
  <si>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</si>
  <si>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</si>
  <si>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</si>
  <si>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</si>
  <si>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</si>
  <si>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</si>
  <si>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</si>
  <si>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</si>
  <si>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</si>
  <si>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</si>
  <si>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</si>
  <si>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</si>
  <si>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</si>
  <si>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</si>
  <si>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</si>
  <si>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</si>
  <si>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</si>
  <si>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</si>
  <si>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</si>
  <si>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</si>
  <si>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</si>
  <si>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</si>
  <si>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</si>
  <si>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</si>
  <si>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</si>
  <si>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</si>
  <si>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</si>
  <si>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</si>
  <si>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</si>
  <si>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</si>
  <si>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</si>
  <si>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</si>
  <si>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</si>
  <si>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</si>
  <si>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</si>
  <si>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</si>
  <si>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</si>
  <si>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</si>
  <si>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</si>
  <si>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</si>
  <si>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</si>
  <si>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</si>
  <si>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</si>
  <si>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</si>
  <si>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</si>
  <si>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</si>
  <si>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</si>
  <si>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</si>
  <si>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</si>
  <si>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</si>
  <si>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</si>
  <si>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</si>
  <si>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</si>
  <si>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</si>
  <si>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</si>
  <si>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</si>
  <si>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</si>
  <si>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</si>
  <si>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</si>
  <si>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</si>
  <si>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</si>
  <si>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</si>
  <si>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</si>
  <si>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</si>
  <si>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</si>
  <si>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</si>
  <si>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</si>
  <si>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</si>
  <si>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</si>
  <si>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</si>
  <si>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</si>
  <si>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</si>
  <si>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</si>
  <si>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</si>
  <si>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</si>
  <si>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</si>
  <si>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</si>
  <si>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</si>
  <si>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</si>
  <si>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</si>
  <si>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</si>
  <si>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</si>
  <si>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</si>
  <si>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</si>
  <si>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</si>
  <si>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</si>
  <si>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</si>
  <si>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</si>
  <si>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</si>
  <si>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</si>
  <si>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</si>
  <si>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</si>
  <si>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</si>
  <si>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</si>
  <si>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</si>
  <si>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</si>
  <si>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</si>
  <si>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t>
  </si>
  <si>
    <t>令和   7 年 8   月 14   日</t>
    <phoneticPr fontId="3"/>
  </si>
  <si>
    <t>横浜市保土ヶ谷区神戸町106</t>
    <phoneticPr fontId="3"/>
  </si>
  <si>
    <t>株式会社保健科学研究所
代表取締役　久川　聡</t>
    <rPh sb="0" eb="11">
      <t>カブシキガイシャホケンカガクケンキュウジョ</t>
    </rPh>
    <rPh sb="12" eb="17">
      <t>ダイヒョウトリシマリヤク</t>
    </rPh>
    <rPh sb="18" eb="20">
      <t>クガワ</t>
    </rPh>
    <rPh sb="21" eb="22">
      <t>サトシ</t>
    </rPh>
    <phoneticPr fontId="3"/>
  </si>
  <si>
    <t>045ｰ333-1661</t>
    <phoneticPr fontId="3"/>
  </si>
  <si>
    <t>保健科学総合研究所　第2ラボラトリー</t>
    <phoneticPr fontId="3"/>
  </si>
  <si>
    <t>横浜市保土ヶ谷区神戸町56番地</t>
    <phoneticPr fontId="3"/>
  </si>
  <si>
    <t>045-333-1661</t>
    <phoneticPr fontId="3"/>
  </si>
  <si>
    <t>医療に附帯するサービス業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</si>
</sst>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34">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Alignment="1">
      <alignment vertical="center" shrinkToFit="1"/>
    </xf>
    <xf numFmtId="0" fontId="7" fillId="0" borderId="39"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Border="1" applyAlignment="1">
      <alignment horizontal="center" vertical="center"/>
    </xf>
    <xf numFmtId="0" fontId="4" fillId="0" borderId="54" xfId="0" applyFont="1" applyBorder="1">
      <alignment vertical="center"/>
    </xf>
    <xf numFmtId="0" fontId="4" fillId="0" borderId="10" xfId="0" applyFont="1" applyBorder="1" applyAlignment="1">
      <alignment horizontal="distributed" vertical="center"/>
    </xf>
    <xf numFmtId="0" fontId="4" fillId="0" borderId="44" xfId="4" applyFont="1" applyBorder="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1" xfId="0" applyFont="1" applyBorder="1">
      <alignment vertical="center"/>
    </xf>
    <xf numFmtId="0" fontId="5" fillId="0" borderId="52" xfId="0" applyFont="1" applyBorder="1">
      <alignment vertical="center"/>
    </xf>
    <xf numFmtId="49" fontId="5" fillId="0" borderId="56" xfId="0" applyNumberFormat="1" applyFont="1" applyBorder="1">
      <alignment vertical="center"/>
    </xf>
    <xf numFmtId="0" fontId="5" fillId="0" borderId="56" xfId="0" applyFont="1" applyBorder="1" applyAlignment="1">
      <alignment vertical="center" shrinkToFit="1"/>
    </xf>
    <xf numFmtId="49" fontId="5" fillId="0" borderId="70" xfId="0" applyNumberFormat="1" applyFont="1" applyBorder="1">
      <alignment vertical="center"/>
    </xf>
    <xf numFmtId="0" fontId="5" fillId="0" borderId="56" xfId="0" applyFont="1" applyBorder="1">
      <alignment vertical="center"/>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lignment vertical="center"/>
    </xf>
    <xf numFmtId="0" fontId="5" fillId="0" borderId="71" xfId="0" applyFont="1" applyBorder="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Alignment="1">
      <alignment horizontal="center"/>
    </xf>
    <xf numFmtId="0" fontId="0" fillId="0" borderId="1" xfId="0" applyBorder="1">
      <alignment vertical="center"/>
    </xf>
    <xf numFmtId="0" fontId="0" fillId="0" borderId="44" xfId="4" applyFont="1" applyBorder="1" applyAlignment="1">
      <alignment vertical="top"/>
    </xf>
    <xf numFmtId="0" fontId="6" fillId="0" borderId="74" xfId="0" applyFont="1" applyBorder="1" applyAlignment="1">
      <alignment horizontal="center" vertical="center"/>
    </xf>
    <xf numFmtId="0" fontId="6" fillId="0" borderId="61"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xf numFmtId="0" fontId="29" fillId="0" borderId="0" xfId="0" applyFont="1">
      <alignment vertical="center"/>
    </xf>
    <xf numFmtId="0" fontId="29"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2" fillId="0" borderId="9" xfId="0" applyFont="1" applyBorder="1" applyAlignment="1">
      <alignment vertical="center" shrinkToFit="1"/>
    </xf>
    <xf numFmtId="0" fontId="4" fillId="0" borderId="14" xfId="0" applyFont="1" applyBorder="1" applyAlignment="1">
      <alignment horizontal="center" vertical="center" shrinkToFit="1"/>
    </xf>
    <xf numFmtId="0" fontId="4" fillId="0" borderId="11" xfId="4" applyFont="1" applyBorder="1" applyAlignment="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Border="1" applyAlignment="1">
      <alignment vertical="center" shrinkToFit="1"/>
    </xf>
    <xf numFmtId="0" fontId="0" fillId="0" borderId="9" xfId="0"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1" fillId="0" borderId="0" xfId="2"/>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4" fillId="0" borderId="0" xfId="4" applyFont="1"/>
    <xf numFmtId="0" fontId="35" fillId="0" borderId="0" xfId="4" applyFont="1"/>
    <xf numFmtId="0" fontId="19" fillId="0" borderId="0" xfId="4" applyFont="1" applyAlignment="1">
      <alignment vertical="top" wrapText="1"/>
    </xf>
    <xf numFmtId="0" fontId="4" fillId="0" borderId="1" xfId="4" applyFont="1" applyBorder="1" applyAlignment="1">
      <alignment vertical="center" wrapText="1"/>
    </xf>
    <xf numFmtId="40" fontId="4" fillId="0" borderId="1" xfId="1" applyNumberFormat="1" applyFont="1" applyFill="1" applyBorder="1" applyAlignment="1" applyProtection="1">
      <alignment horizontal="right" vertical="center"/>
    </xf>
    <xf numFmtId="0" fontId="4" fillId="0" borderId="12" xfId="4" applyFont="1" applyBorder="1" applyAlignment="1">
      <alignment vertical="center" wrapText="1"/>
    </xf>
    <xf numFmtId="0" fontId="4" fillId="0" borderId="44" xfId="4" applyFont="1" applyBorder="1" applyAlignment="1">
      <alignment horizontal="left" vertical="center"/>
    </xf>
    <xf numFmtId="0" fontId="1" fillId="0" borderId="57" xfId="4" applyFont="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Border="1" applyAlignment="1">
      <alignment vertical="center" wrapText="1"/>
    </xf>
    <xf numFmtId="0" fontId="4" fillId="0" borderId="1" xfId="4" applyFont="1" applyBorder="1" applyAlignment="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0" fillId="0" borderId="10" xfId="0" applyBorder="1" applyAlignment="1">
      <alignment vertical="center" shrinkToFit="1"/>
    </xf>
    <xf numFmtId="0" fontId="0" fillId="0" borderId="10" xfId="0" applyBorder="1" applyAlignment="1">
      <alignment horizontal="center" vertical="center" shrinkToFit="1"/>
    </xf>
    <xf numFmtId="0" fontId="4" fillId="0" borderId="19" xfId="4" applyFont="1" applyBorder="1" applyAlignment="1">
      <alignment horizontal="center" vertical="center"/>
    </xf>
    <xf numFmtId="0" fontId="4" fillId="0" borderId="11" xfId="0" applyFont="1" applyBorder="1" applyAlignment="1">
      <alignment horizontal="left" vertical="center" wrapText="1"/>
    </xf>
    <xf numFmtId="0" fontId="4" fillId="0" borderId="54" xfId="4" applyFont="1" applyBorder="1" applyAlignment="1">
      <alignment horizontal="distributed" vertical="center"/>
    </xf>
    <xf numFmtId="0" fontId="4" fillId="0" borderId="12" xfId="0" applyFont="1" applyBorder="1" applyAlignment="1">
      <alignment vertical="center" wrapText="1"/>
    </xf>
    <xf numFmtId="0" fontId="4" fillId="0" borderId="10" xfId="0" applyFont="1" applyBorder="1" applyAlignment="1">
      <alignment horizontal="left" vertical="center"/>
    </xf>
    <xf numFmtId="0" fontId="4" fillId="0" borderId="13"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40" fontId="4" fillId="4" borderId="19" xfId="1" applyNumberFormat="1" applyFont="1" applyFill="1" applyBorder="1" applyAlignment="1">
      <alignment horizontal="right" vertical="center"/>
    </xf>
    <xf numFmtId="0" fontId="4" fillId="7" borderId="11" xfId="0" applyFont="1" applyFill="1" applyBorder="1" applyAlignment="1" applyProtection="1">
      <alignment horizontal="left" vertical="center" wrapText="1"/>
      <protection locked="0"/>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0" fillId="0" borderId="0" xfId="4" applyFont="1"/>
    <xf numFmtId="0" fontId="1" fillId="0" borderId="1" xfId="0" applyFont="1" applyBorder="1">
      <alignment vertical="center"/>
    </xf>
    <xf numFmtId="0" fontId="1" fillId="0" borderId="9" xfId="0" applyFont="1" applyBorder="1" applyAlignment="1">
      <alignment vertical="center" shrinkToFit="1"/>
    </xf>
    <xf numFmtId="0" fontId="1" fillId="0" borderId="10" xfId="0" applyFont="1" applyBorder="1" applyAlignment="1">
      <alignment horizontal="center" vertical="center" shrinkToFit="1"/>
    </xf>
    <xf numFmtId="0" fontId="4" fillId="7" borderId="10" xfId="0" applyFont="1" applyFill="1" applyBorder="1" applyAlignment="1" applyProtection="1">
      <alignment horizontal="left" vertical="center"/>
      <protection locked="0"/>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38" fillId="0" borderId="10"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8" fillId="0" borderId="44" xfId="4" applyFont="1" applyBorder="1" applyAlignment="1">
      <alignment vertical="center" wrapText="1"/>
    </xf>
    <xf numFmtId="0" fontId="8" fillId="0" borderId="13" xfId="4" applyFont="1" applyBorder="1" applyAlignment="1">
      <alignment vertical="center" wrapText="1"/>
    </xf>
    <xf numFmtId="0" fontId="19" fillId="0" borderId="44" xfId="4" applyFont="1" applyBorder="1" applyAlignment="1">
      <alignment horizontal="center" vertical="top" wrapText="1"/>
    </xf>
    <xf numFmtId="0" fontId="19" fillId="0" borderId="0" xfId="4" applyFont="1" applyAlignment="1">
      <alignment horizontal="center" vertical="top" wrapText="1"/>
    </xf>
    <xf numFmtId="0" fontId="4" fillId="0" borderId="0" xfId="0" applyFont="1" applyAlignment="1">
      <alignment vertical="top" wrapText="1"/>
    </xf>
    <xf numFmtId="0" fontId="4" fillId="0" borderId="13" xfId="0" applyFont="1" applyBorder="1" applyAlignment="1">
      <alignment vertical="top"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54" xfId="4" applyFont="1" applyBorder="1" applyAlignment="1">
      <alignment horizontal="center" vertical="center" wrapText="1"/>
    </xf>
    <xf numFmtId="0" fontId="4" fillId="0" borderId="1" xfId="4" applyFont="1" applyBorder="1" applyAlignment="1">
      <alignment horizontal="center" vertical="center" wrapText="1"/>
    </xf>
    <xf numFmtId="0" fontId="4" fillId="0" borderId="57" xfId="4" applyFont="1" applyBorder="1" applyAlignment="1">
      <alignment horizontal="center" vertical="center" wrapText="1"/>
    </xf>
    <xf numFmtId="0" fontId="4" fillId="0" borderId="9" xfId="4" applyFont="1" applyBorder="1" applyAlignment="1">
      <alignment horizontal="center" vertical="center" wrapText="1"/>
    </xf>
    <xf numFmtId="0" fontId="4" fillId="0" borderId="54" xfId="4" applyFont="1" applyBorder="1" applyAlignment="1">
      <alignment horizontal="left" vertical="center"/>
    </xf>
    <xf numFmtId="0" fontId="4" fillId="0" borderId="1" xfId="4" applyFont="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0" fontId="4" fillId="0" borderId="0" xfId="0" applyFont="1" applyAlignment="1">
      <alignment horizontal="left" vertical="top" wrapText="1"/>
    </xf>
    <xf numFmtId="0" fontId="4" fillId="0" borderId="13" xfId="0" applyFont="1" applyBorder="1" applyAlignment="1">
      <alignment horizontal="left" vertical="top" wrapText="1"/>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0" xfId="4" applyFont="1" applyAlignment="1">
      <alignment horizontal="center"/>
    </xf>
    <xf numFmtId="0" fontId="1" fillId="0" borderId="0" xfId="0" applyFont="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Border="1" applyAlignment="1">
      <alignment horizontal="center" vertical="center" shrinkToFit="1"/>
    </xf>
    <xf numFmtId="0" fontId="1" fillId="0" borderId="9" xfId="0" applyFont="1" applyBorder="1" applyAlignment="1">
      <alignment horizontal="center" vertical="center" shrinkToFit="1"/>
    </xf>
    <xf numFmtId="0" fontId="4" fillId="0" borderId="54"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5" fillId="0" borderId="29" xfId="4" applyFont="1" applyBorder="1" applyAlignment="1">
      <alignment horizontal="center" vertical="center" wrapText="1"/>
    </xf>
    <xf numFmtId="0" fontId="1" fillId="0" borderId="0" xfId="0" applyFont="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applyAlignment="1">
      <alignment vertical="center" wrapText="1"/>
    </xf>
    <xf numFmtId="0" fontId="1" fillId="0" borderId="0" xfId="0" applyFont="1" applyAlignment="1">
      <alignment vertical="center" wrapText="1"/>
    </xf>
    <xf numFmtId="0" fontId="1" fillId="0" borderId="30"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57" xfId="0" applyFont="1" applyFill="1" applyBorder="1" applyProtection="1">
      <alignment vertical="center"/>
      <protection locked="0"/>
    </xf>
    <xf numFmtId="0" fontId="4" fillId="5" borderId="9" xfId="0" applyFont="1" applyFill="1" applyBorder="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38" fillId="0" borderId="138" xfId="0" applyFont="1" applyBorder="1">
      <alignment vertical="center"/>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lignment horizontal="center" vertical="center" wrapText="1"/>
    </xf>
    <xf numFmtId="0" fontId="4" fillId="3" borderId="10" xfId="4" applyFont="1" applyFill="1" applyBorder="1" applyAlignment="1">
      <alignment horizontal="center" vertical="center" wrapText="1"/>
    </xf>
    <xf numFmtId="0" fontId="4" fillId="3" borderId="11" xfId="4" applyFont="1" applyFill="1" applyBorder="1" applyAlignment="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7" xfId="4" applyFont="1" applyBorder="1" applyAlignment="1">
      <alignment horizontal="center" vertical="center"/>
    </xf>
    <xf numFmtId="0" fontId="4" fillId="0" borderId="9" xfId="4" applyFont="1" applyBorder="1" applyAlignment="1">
      <alignment horizontal="center" vertical="center"/>
    </xf>
    <xf numFmtId="0" fontId="4" fillId="0" borderId="14" xfId="4" applyFont="1" applyBorder="1" applyAlignment="1">
      <alignment horizontal="center" vertical="center"/>
    </xf>
    <xf numFmtId="0" fontId="4" fillId="5" borderId="93" xfId="4" applyFont="1" applyFill="1" applyBorder="1" applyAlignment="1">
      <alignment horizontal="center" shrinkToFit="1"/>
    </xf>
    <xf numFmtId="0" fontId="30" fillId="0" borderId="0" xfId="2"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54" xfId="4" applyFont="1" applyBorder="1" applyAlignment="1">
      <alignment horizontal="left" vertical="center" wrapText="1"/>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181" fontId="4" fillId="3" borderId="110" xfId="1" applyNumberFormat="1" applyFont="1" applyFill="1" applyBorder="1" applyAlignment="1" applyProtection="1">
      <alignment vertical="center" shrinkToFit="1"/>
      <protection locked="0"/>
    </xf>
    <xf numFmtId="181" fontId="0" fillId="0" borderId="111" xfId="0" applyNumberFormat="1" applyBorder="1" applyProtection="1">
      <alignment vertical="center"/>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181" fontId="4" fillId="3" borderId="111"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181" fontId="4" fillId="3" borderId="10" xfId="1" applyNumberFormat="1" applyFont="1" applyFill="1" applyBorder="1" applyAlignment="1" applyProtection="1">
      <alignment vertical="center" shrinkToFit="1"/>
      <protection locked="0"/>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38" fontId="4" fillId="0" borderId="10" xfId="1" applyFont="1" applyBorder="1" applyAlignment="1">
      <alignment vertical="center" wrapText="1"/>
    </xf>
    <xf numFmtId="38" fontId="4" fillId="0" borderId="11" xfId="1" applyFont="1" applyBorder="1" applyAlignment="1">
      <alignment vertical="center" wrapText="1"/>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38" fontId="27" fillId="0" borderId="0" xfId="1" applyFont="1" applyAlignment="1">
      <alignment vertical="center" wrapText="1"/>
    </xf>
    <xf numFmtId="38" fontId="4" fillId="0" borderId="19" xfId="1" applyFont="1" applyBorder="1" applyAlignment="1">
      <alignment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181" fontId="4" fillId="4" borderId="19" xfId="1" applyNumberFormat="1" applyFont="1" applyFill="1" applyBorder="1" applyAlignment="1">
      <alignment vertical="center" shrinkToFit="1"/>
    </xf>
    <xf numFmtId="181" fontId="0" fillId="4" borderId="10" xfId="1" applyNumberFormat="1" applyFont="1" applyFill="1" applyBorder="1" applyAlignment="1">
      <alignment vertical="center" shrinkToFi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4" fillId="0" borderId="108" xfId="1" applyFont="1" applyBorder="1" applyAlignment="1">
      <alignment horizontal="center" vertical="center" wrapText="1"/>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4" borderId="10"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107" xfId="1" applyNumberFormat="1" applyFont="1" applyFill="1" applyBorder="1" applyAlignment="1">
      <alignment vertical="center" shrinkToFi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38" fontId="2" fillId="0" borderId="0" xfId="1" applyFont="1" applyAlignment="1">
      <alignment horizontal="center" vertical="center" textRotation="180" wrapTex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131" xfId="0" applyFont="1" applyBorder="1" applyAlignment="1">
      <alignment vertical="center" shrinkToFit="1"/>
    </xf>
    <xf numFmtId="0" fontId="6" fillId="0" borderId="0" xfId="0" applyFont="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4" fillId="0" borderId="57" xfId="0" applyFont="1" applyBorder="1" applyAlignment="1">
      <alignment horizontal="left" vertical="center" wrapText="1"/>
    </xf>
    <xf numFmtId="0" fontId="0" fillId="0" borderId="9" xfId="0" applyBorder="1" applyAlignment="1">
      <alignment horizontal="left" vertical="center"/>
    </xf>
    <xf numFmtId="0" fontId="0" fillId="0" borderId="14" xfId="0" applyBorder="1" applyAlignment="1">
      <alignment horizontal="left" vertical="center"/>
    </xf>
    <xf numFmtId="0" fontId="4" fillId="0" borderId="19" xfId="0" applyFont="1" applyBorder="1" applyAlignment="1">
      <alignment horizontal="left" vertical="center" wrapText="1"/>
    </xf>
    <xf numFmtId="0" fontId="38" fillId="0" borderId="10" xfId="0" applyFont="1" applyBorder="1" applyAlignment="1">
      <alignment horizontal="left" vertical="center"/>
    </xf>
    <xf numFmtId="0" fontId="38" fillId="0" borderId="11" xfId="0" applyFont="1" applyBorder="1" applyAlignment="1">
      <alignment horizontal="left" vertical="center"/>
    </xf>
    <xf numFmtId="0" fontId="4" fillId="0" borderId="19" xfId="0" applyFont="1" applyBorder="1" applyAlignment="1">
      <alignment horizontal="center" vertical="center" wrapText="1"/>
    </xf>
    <xf numFmtId="0" fontId="0" fillId="0" borderId="11" xfId="0" applyBorder="1" applyAlignment="1">
      <alignment horizontal="center" vertical="center" wrapText="1"/>
    </xf>
    <xf numFmtId="0" fontId="4" fillId="0" borderId="10" xfId="0" applyFont="1" applyBorder="1" applyAlignment="1">
      <alignment horizontal="center" vertical="center" wrapText="1"/>
    </xf>
    <xf numFmtId="182" fontId="4" fillId="0" borderId="139" xfId="4" applyNumberFormat="1" applyFont="1" applyBorder="1" applyAlignment="1">
      <alignment horizontal="center" vertical="center" wrapText="1"/>
    </xf>
    <xf numFmtId="0" fontId="0" fillId="0" borderId="10" xfId="0" applyBorder="1" applyAlignment="1">
      <alignment horizontal="center" vertical="center" wrapText="1"/>
    </xf>
    <xf numFmtId="0" fontId="4" fillId="0" borderId="1" xfId="0" applyFont="1" applyBorder="1" applyAlignment="1">
      <alignment vertical="center" wrapText="1" shrinkToFit="1"/>
    </xf>
    <xf numFmtId="0" fontId="4" fillId="0" borderId="12" xfId="0" applyFont="1" applyBorder="1" applyAlignment="1">
      <alignment vertical="center" wrapText="1" shrinkToFit="1"/>
    </xf>
    <xf numFmtId="0" fontId="4" fillId="0" borderId="10" xfId="4"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0" fillId="0" borderId="0" xfId="0" applyAlignment="1">
      <alignment horizontal="center"/>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0" xfId="0" applyNumberFormat="1" applyFont="1" applyBorder="1" applyAlignment="1"/>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0" xfId="0" applyNumberFormat="1" applyBorder="1" applyAlignment="1">
      <alignment horizontal="left" vertical="center" wrapText="1"/>
    </xf>
    <xf numFmtId="178" fontId="0" fillId="0" borderId="29"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0" xfId="4" applyFont="1" applyBorder="1" applyAlignment="1">
      <alignment horizontal="left"/>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1" xfId="4" applyFont="1" applyBorder="1" applyAlignment="1">
      <alignment horizontal="center" vertical="center" wrapText="1"/>
    </xf>
    <xf numFmtId="178" fontId="4" fillId="0" borderId="54"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57" xfId="0" applyNumberFormat="1" applyFont="1" applyBorder="1">
      <alignment vertical="center"/>
    </xf>
    <xf numFmtId="178" fontId="4" fillId="0" borderId="9" xfId="0" applyNumberFormat="1" applyFont="1" applyBorder="1">
      <alignment vertical="center"/>
    </xf>
    <xf numFmtId="0" fontId="0" fillId="0" borderId="1" xfId="0" applyBorder="1" applyAlignment="1">
      <alignment horizontal="center" vertical="center"/>
    </xf>
    <xf numFmtId="0" fontId="0" fillId="0" borderId="12" xfId="0" applyBorder="1" applyAlignment="1">
      <alignment horizontal="center" vertical="center"/>
    </xf>
    <xf numFmtId="179" fontId="4" fillId="0" borderId="57" xfId="0" applyNumberFormat="1" applyFont="1" applyBorder="1" applyAlignment="1">
      <alignment horizontal="center" vertical="center" wrapText="1"/>
    </xf>
    <xf numFmtId="179" fontId="4" fillId="0" borderId="9" xfId="0" applyNumberFormat="1" applyFont="1" applyBorder="1" applyAlignment="1">
      <alignment horizontal="center" vertical="center" wrapText="1"/>
    </xf>
    <xf numFmtId="179" fontId="4" fillId="0" borderId="14" xfId="0" applyNumberFormat="1" applyFont="1" applyBorder="1" applyAlignment="1">
      <alignment horizontal="center" vertical="center" wrapText="1"/>
    </xf>
    <xf numFmtId="0" fontId="2" fillId="0" borderId="0" xfId="4" applyAlignment="1">
      <alignment vertical="top" wrapText="1"/>
    </xf>
    <xf numFmtId="0" fontId="2" fillId="0" borderId="30" xfId="4" applyBorder="1" applyAlignment="1">
      <alignment vertical="top" wrapText="1"/>
    </xf>
    <xf numFmtId="178" fontId="4" fillId="0" borderId="54"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57" xfId="4" applyNumberFormat="1" applyFont="1" applyBorder="1" applyAlignment="1">
      <alignment vertical="center" wrapText="1"/>
    </xf>
    <xf numFmtId="178" fontId="4" fillId="0" borderId="9" xfId="4" applyNumberFormat="1" applyFont="1" applyBorder="1" applyAlignment="1">
      <alignment vertical="center" wrapText="1"/>
    </xf>
    <xf numFmtId="0" fontId="0" fillId="0" borderId="56" xfId="4" applyFont="1" applyBorder="1" applyAlignment="1">
      <alignment horizontal="center" vertical="center"/>
    </xf>
    <xf numFmtId="0" fontId="2" fillId="0" borderId="56" xfId="4" applyBorder="1" applyAlignment="1">
      <alignment horizontal="center" vertical="center"/>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4" fillId="0" borderId="57" xfId="4" applyFont="1" applyBorder="1" applyAlignment="1">
      <alignment vertical="top" wrapText="1"/>
    </xf>
    <xf numFmtId="0" fontId="4" fillId="0" borderId="9" xfId="4" applyFont="1" applyBorder="1" applyAlignment="1">
      <alignment vertical="top" wrapText="1"/>
    </xf>
    <xf numFmtId="0" fontId="4" fillId="0" borderId="14" xfId="4" applyFont="1" applyBorder="1" applyAlignment="1">
      <alignment vertical="top"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847850" y="2200275"/>
          <a:ext cx="657225" cy="63817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838325" y="2181225"/>
          <a:ext cx="657225"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838325" y="2200275"/>
          <a:ext cx="657225" cy="63817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838325" y="2190750"/>
          <a:ext cx="657225" cy="638175"/>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838325" y="2200275"/>
          <a:ext cx="657225" cy="638175"/>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838325" y="2181225"/>
          <a:ext cx="657225" cy="63817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838325" y="2219325"/>
          <a:ext cx="657225"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838325" y="2190750"/>
          <a:ext cx="657225" cy="63817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838325" y="2190750"/>
          <a:ext cx="657225" cy="63817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50"/>
  <sheetViews>
    <sheetView showGridLines="0" view="pageBreakPreview" topLeftCell="A66" zoomScaleNormal="100" zoomScaleSheetLayoutView="100" workbookViewId="0">
      <selection activeCell="M70" sqref="M70"/>
    </sheetView>
  </sheetViews>
  <sheetFormatPr defaultColWidth="9" defaultRowHeight="12"/>
  <cols>
    <col min="1" max="1" width="1.125" style="17" customWidth="1"/>
    <col min="2" max="2" width="3.375" style="17" customWidth="1"/>
    <col min="3" max="3" width="3.375" style="16" customWidth="1"/>
    <col min="4" max="4" width="3.75" style="16" customWidth="1"/>
    <col min="5" max="5" width="9.875" style="16" customWidth="1"/>
    <col min="6" max="6" width="2.75" style="16" customWidth="1"/>
    <col min="7" max="7" width="7.875" style="16" customWidth="1"/>
    <col min="8" max="8" width="13.75" style="16" customWidth="1"/>
    <col min="9" max="9" width="5.75" style="16" customWidth="1"/>
    <col min="10" max="10" width="3.75" style="16" customWidth="1"/>
    <col min="11" max="11" width="10.75" style="16" customWidth="1"/>
    <col min="12" max="12" width="9.375" style="16" customWidth="1"/>
    <col min="13" max="13" width="7.75" style="16" customWidth="1"/>
    <col min="14" max="14" width="6.75" style="16" customWidth="1"/>
    <col min="15" max="15" width="7.75" style="16" customWidth="1"/>
    <col min="16" max="16" width="2.25" style="16" customWidth="1"/>
    <col min="17" max="18" width="9" style="16"/>
    <col min="19" max="19" width="10.75" style="16" customWidth="1"/>
    <col min="20" max="20" width="9" style="16"/>
    <col min="21" max="21" width="13.375" style="16" customWidth="1"/>
    <col min="22" max="27" width="9" style="16"/>
    <col min="28" max="28" width="33.75" style="16" customWidth="1"/>
    <col min="29" max="16384" width="9" style="16"/>
  </cols>
  <sheetData>
    <row r="2" spans="1:25" ht="13.5">
      <c r="C2" s="15" t="s">
        <v>50</v>
      </c>
    </row>
    <row r="3" spans="1:25" ht="13.5">
      <c r="C3" s="15" t="s">
        <v>284</v>
      </c>
    </row>
    <row r="4" spans="1:25" s="71" customFormat="1" ht="13.5">
      <c r="A4" s="70"/>
      <c r="B4" s="70"/>
      <c r="C4" s="15" t="s">
        <v>334</v>
      </c>
      <c r="E4" s="90"/>
    </row>
    <row r="5" spans="1:25" s="268" customFormat="1" ht="13.5">
      <c r="A5" s="266"/>
      <c r="B5" s="266"/>
      <c r="C5" s="271" t="s">
        <v>315</v>
      </c>
      <c r="E5" s="269"/>
    </row>
    <row r="6" spans="1:25" ht="13.5">
      <c r="C6" s="15"/>
    </row>
    <row r="7" spans="1:25" ht="13.5">
      <c r="C7" s="15" t="s">
        <v>2</v>
      </c>
      <c r="Q7" s="15"/>
    </row>
    <row r="8" spans="1:25" s="268" customFormat="1" ht="13.5">
      <c r="A8" s="266"/>
      <c r="B8" s="266"/>
      <c r="C8" s="271" t="s">
        <v>318</v>
      </c>
      <c r="W8" s="267"/>
      <c r="X8" s="267"/>
      <c r="Y8" s="270"/>
    </row>
    <row r="9" spans="1:25" s="268" customFormat="1" ht="13.5">
      <c r="A9" s="266"/>
      <c r="B9" s="266"/>
      <c r="C9" s="267"/>
      <c r="D9" s="271" t="s">
        <v>411</v>
      </c>
      <c r="W9" s="267"/>
      <c r="X9" s="267"/>
      <c r="Y9" s="270"/>
    </row>
    <row r="10" spans="1:25" s="268" customFormat="1" ht="13.5">
      <c r="A10" s="266"/>
      <c r="B10" s="266"/>
      <c r="E10" s="271" t="s">
        <v>397</v>
      </c>
      <c r="W10" s="267"/>
      <c r="X10" s="267"/>
      <c r="Y10" s="270"/>
    </row>
    <row r="11" spans="1:25" ht="13.5">
      <c r="C11" s="271" t="s">
        <v>319</v>
      </c>
      <c r="W11" s="15"/>
      <c r="X11" s="15"/>
      <c r="Y11" s="253"/>
    </row>
    <row r="12" spans="1:25" ht="13.5">
      <c r="C12" s="271" t="s">
        <v>320</v>
      </c>
      <c r="Q12" s="15"/>
      <c r="R12" s="15"/>
      <c r="S12" s="86"/>
    </row>
    <row r="13" spans="1:25" ht="13.5">
      <c r="C13" s="271" t="s">
        <v>321</v>
      </c>
      <c r="X13" s="15"/>
      <c r="Y13" s="253"/>
    </row>
    <row r="14" spans="1:25" ht="13.5">
      <c r="C14" s="15"/>
      <c r="X14" s="15"/>
      <c r="Y14" s="253"/>
    </row>
    <row r="15" spans="1:25" ht="13.5">
      <c r="B15" s="70"/>
      <c r="C15" s="271" t="s">
        <v>412</v>
      </c>
      <c r="D15" s="71"/>
      <c r="E15" s="71"/>
      <c r="W15" s="15"/>
      <c r="X15" s="15"/>
      <c r="Y15" s="253"/>
    </row>
    <row r="16" spans="1:25" s="71" customFormat="1" ht="13.5">
      <c r="A16" s="70"/>
      <c r="B16" s="70"/>
      <c r="C16" s="15" t="s">
        <v>312</v>
      </c>
      <c r="W16" s="15"/>
      <c r="X16" s="264"/>
      <c r="Y16" s="264"/>
    </row>
    <row r="17" spans="1:25" ht="36.75" customHeight="1">
      <c r="C17" s="498" t="s">
        <v>313</v>
      </c>
      <c r="D17" s="499"/>
      <c r="E17" s="499"/>
      <c r="F17" s="499"/>
      <c r="G17" s="499"/>
      <c r="H17" s="499"/>
      <c r="I17" s="499"/>
      <c r="J17" s="499"/>
      <c r="K17" s="499"/>
      <c r="L17" s="499"/>
      <c r="M17" s="499"/>
      <c r="N17" s="499"/>
      <c r="O17" s="499"/>
      <c r="P17" s="499"/>
      <c r="Q17" s="499"/>
      <c r="R17" s="499"/>
      <c r="S17" s="265"/>
      <c r="T17" s="265"/>
      <c r="U17" s="265"/>
      <c r="V17" s="265"/>
      <c r="W17" s="265"/>
      <c r="X17" s="265"/>
      <c r="Y17" s="253"/>
    </row>
    <row r="19" spans="1:25" ht="13.5">
      <c r="C19" s="15" t="s">
        <v>3</v>
      </c>
      <c r="Q19" s="15"/>
      <c r="R19" s="15"/>
      <c r="S19" s="86"/>
    </row>
    <row r="20" spans="1:25" ht="13.5">
      <c r="C20" s="500"/>
      <c r="D20" s="501"/>
      <c r="E20" s="15" t="s">
        <v>49</v>
      </c>
      <c r="Q20" s="15"/>
      <c r="R20" s="86"/>
      <c r="S20" s="86"/>
    </row>
    <row r="21" spans="1:25" ht="13.5">
      <c r="C21" s="502" t="s">
        <v>330</v>
      </c>
      <c r="D21" s="503"/>
      <c r="E21" s="15" t="s">
        <v>314</v>
      </c>
      <c r="Q21" s="15"/>
      <c r="R21" s="86"/>
      <c r="S21" s="86"/>
    </row>
    <row r="22" spans="1:25" ht="13.5">
      <c r="C22" s="504" t="s">
        <v>331</v>
      </c>
      <c r="D22" s="504"/>
      <c r="E22" s="15" t="s">
        <v>1</v>
      </c>
      <c r="Q22" s="15"/>
      <c r="R22" s="86"/>
      <c r="S22" s="86"/>
    </row>
    <row r="23" spans="1:25" ht="13.5">
      <c r="C23" s="505" t="s">
        <v>332</v>
      </c>
      <c r="D23" s="506"/>
      <c r="E23" s="15" t="s">
        <v>46</v>
      </c>
      <c r="Q23" s="15"/>
      <c r="R23" s="15"/>
      <c r="S23" s="86"/>
    </row>
    <row r="24" spans="1:25" ht="13.5">
      <c r="C24" s="497" t="s">
        <v>333</v>
      </c>
      <c r="D24" s="497"/>
      <c r="E24" s="271" t="s">
        <v>316</v>
      </c>
      <c r="Q24" s="15"/>
      <c r="R24" s="15"/>
      <c r="S24" s="86"/>
    </row>
    <row r="25" spans="1:25" ht="13.5">
      <c r="C25"/>
      <c r="D25"/>
      <c r="E25" s="271" t="s">
        <v>317</v>
      </c>
      <c r="Q25" s="15"/>
      <c r="R25" s="15"/>
      <c r="S25" s="86"/>
    </row>
    <row r="26" spans="1:25" ht="14.25" thickBot="1">
      <c r="E26" s="366"/>
      <c r="O26" s="95" t="s">
        <v>133</v>
      </c>
      <c r="Q26" s="15"/>
      <c r="R26" s="15"/>
      <c r="S26" s="86"/>
    </row>
    <row r="27" spans="1:25" ht="13.5">
      <c r="A27" s="16">
        <v>14</v>
      </c>
      <c r="M27" s="519" t="s">
        <v>296</v>
      </c>
      <c r="N27" s="93" t="s">
        <v>87</v>
      </c>
      <c r="O27" s="94" t="s">
        <v>88</v>
      </c>
      <c r="Q27" s="15"/>
      <c r="R27" s="15"/>
      <c r="S27" s="86"/>
    </row>
    <row r="28" spans="1:25" ht="20.100000000000001" customHeight="1" thickBot="1">
      <c r="A28" s="17">
        <f>+R91</f>
        <v>0</v>
      </c>
      <c r="C28" s="16" t="s">
        <v>285</v>
      </c>
      <c r="M28" s="520"/>
      <c r="N28" s="219" t="s">
        <v>425</v>
      </c>
      <c r="O28" s="220" t="s">
        <v>130</v>
      </c>
      <c r="Q28" s="15"/>
      <c r="R28" s="15"/>
      <c r="S28" s="253"/>
    </row>
    <row r="29" spans="1:25" ht="13.5">
      <c r="C29" s="420" t="s">
        <v>380</v>
      </c>
      <c r="D29" s="421"/>
      <c r="E29" s="421"/>
      <c r="F29" s="421"/>
      <c r="G29" s="421"/>
      <c r="H29" s="421"/>
      <c r="I29" s="421"/>
      <c r="J29" s="421"/>
      <c r="K29" s="421"/>
      <c r="L29" s="421"/>
      <c r="M29" s="421"/>
      <c r="N29" s="421"/>
      <c r="O29" s="421"/>
      <c r="Q29" s="15"/>
      <c r="R29" s="15"/>
      <c r="S29" s="253"/>
    </row>
    <row r="30" spans="1:25" ht="13.5">
      <c r="C30" s="73"/>
      <c r="D30" s="74"/>
      <c r="E30" s="74"/>
      <c r="F30" s="74"/>
      <c r="G30" s="74"/>
      <c r="H30" s="74"/>
      <c r="I30" s="74"/>
      <c r="J30" s="74"/>
      <c r="K30" s="74"/>
      <c r="L30" s="74"/>
      <c r="M30" s="74"/>
      <c r="N30" s="74"/>
      <c r="O30" s="75"/>
      <c r="Q30" s="15"/>
      <c r="R30" s="15"/>
      <c r="S30" s="253"/>
      <c r="U30" s="87"/>
    </row>
    <row r="31" spans="1:25" ht="12" customHeight="1">
      <c r="C31" s="441" t="s">
        <v>286</v>
      </c>
      <c r="D31" s="442"/>
      <c r="E31" s="442"/>
      <c r="F31" s="442"/>
      <c r="G31" s="442"/>
      <c r="H31" s="442"/>
      <c r="I31" s="442"/>
      <c r="J31" s="442"/>
      <c r="K31" s="442"/>
      <c r="L31" s="442"/>
      <c r="M31" s="442"/>
      <c r="N31" s="442"/>
      <c r="O31" s="443"/>
      <c r="P31" s="15"/>
      <c r="Q31" s="15"/>
      <c r="S31" s="15"/>
      <c r="T31" s="15"/>
      <c r="U31" s="253"/>
    </row>
    <row r="32" spans="1:25" ht="12" customHeight="1">
      <c r="C32" s="444"/>
      <c r="D32" s="445"/>
      <c r="E32" s="445"/>
      <c r="F32" s="445"/>
      <c r="G32" s="445"/>
      <c r="H32" s="445"/>
      <c r="I32" s="445"/>
      <c r="J32" s="445"/>
      <c r="K32" s="445"/>
      <c r="L32" s="445"/>
      <c r="M32" s="445"/>
      <c r="N32" s="445"/>
      <c r="O32" s="446"/>
      <c r="Q32" s="15"/>
      <c r="R32" s="15"/>
      <c r="S32" s="253"/>
    </row>
    <row r="33" spans="1:19" ht="10.15" customHeight="1">
      <c r="C33" s="76"/>
      <c r="O33" s="77"/>
      <c r="Q33" s="15"/>
      <c r="R33" s="15"/>
      <c r="S33" s="15"/>
    </row>
    <row r="34" spans="1:19" ht="14.25">
      <c r="C34" s="76"/>
      <c r="L34" s="447" t="s">
        <v>426</v>
      </c>
      <c r="M34" s="448"/>
      <c r="N34" s="448"/>
      <c r="O34" s="449"/>
      <c r="Q34" s="15"/>
      <c r="R34" s="15"/>
      <c r="S34" s="15"/>
    </row>
    <row r="35" spans="1:19" ht="13.5">
      <c r="C35" s="76"/>
      <c r="O35" s="78"/>
      <c r="Q35" s="15"/>
      <c r="R35" s="15"/>
      <c r="S35" s="15"/>
    </row>
    <row r="36" spans="1:19" ht="13.5">
      <c r="C36" s="467" t="s">
        <v>41</v>
      </c>
      <c r="D36" s="468"/>
      <c r="E36" s="468"/>
      <c r="F36" s="468"/>
      <c r="G36" s="253" t="s">
        <v>5</v>
      </c>
      <c r="O36" s="77"/>
      <c r="Q36" s="15"/>
      <c r="R36" s="15"/>
      <c r="S36" s="15"/>
    </row>
    <row r="37" spans="1:19" ht="7.5" customHeight="1">
      <c r="C37" s="76"/>
      <c r="O37" s="77"/>
      <c r="Q37" s="15"/>
      <c r="R37" s="15"/>
      <c r="S37" s="253"/>
    </row>
    <row r="38" spans="1:19" ht="13.5">
      <c r="A38" s="17">
        <v>3</v>
      </c>
      <c r="C38" s="76"/>
      <c r="H38" s="206" t="s">
        <v>202</v>
      </c>
      <c r="I38" s="206"/>
      <c r="O38" s="77"/>
      <c r="Q38" s="15"/>
      <c r="R38" s="15"/>
      <c r="S38" s="86"/>
    </row>
    <row r="39" spans="1:19" ht="26.25" customHeight="1">
      <c r="C39" s="76"/>
      <c r="H39" s="18" t="s">
        <v>6</v>
      </c>
      <c r="I39" s="18"/>
      <c r="J39" s="428" t="s">
        <v>427</v>
      </c>
      <c r="K39" s="428"/>
      <c r="L39" s="429"/>
      <c r="M39" s="429"/>
      <c r="N39" s="429"/>
      <c r="O39" s="430"/>
      <c r="Q39" s="15"/>
      <c r="R39" s="15"/>
    </row>
    <row r="40" spans="1:19" ht="26.25" customHeight="1">
      <c r="C40" s="76"/>
      <c r="H40" s="18" t="s">
        <v>7</v>
      </c>
      <c r="I40" s="18"/>
      <c r="J40" s="428" t="s">
        <v>428</v>
      </c>
      <c r="K40" s="428"/>
      <c r="L40" s="429"/>
      <c r="M40" s="429"/>
      <c r="N40" s="429"/>
      <c r="O40" s="430"/>
    </row>
    <row r="41" spans="1:19">
      <c r="C41" s="76"/>
      <c r="J41" s="16" t="s">
        <v>8</v>
      </c>
      <c r="O41" s="77"/>
    </row>
    <row r="42" spans="1:19">
      <c r="C42" s="76"/>
      <c r="J42" s="19" t="s">
        <v>9</v>
      </c>
      <c r="K42" s="19"/>
      <c r="L42" s="431" t="s">
        <v>429</v>
      </c>
      <c r="M42" s="431"/>
      <c r="N42" s="431"/>
      <c r="O42" s="432"/>
    </row>
    <row r="43" spans="1:19" ht="7.5" customHeight="1">
      <c r="C43" s="76"/>
      <c r="J43" s="19"/>
      <c r="K43" s="19"/>
      <c r="O43" s="77"/>
    </row>
    <row r="44" spans="1:19" ht="7.5" customHeight="1">
      <c r="C44" s="76"/>
      <c r="O44" s="77"/>
    </row>
    <row r="45" spans="1:19" ht="30" customHeight="1">
      <c r="A45" s="17">
        <v>4</v>
      </c>
      <c r="C45" s="450" t="s">
        <v>413</v>
      </c>
      <c r="D45" s="451"/>
      <c r="E45" s="451"/>
      <c r="F45" s="451"/>
      <c r="G45" s="451"/>
      <c r="H45" s="451"/>
      <c r="I45" s="451"/>
      <c r="J45" s="451"/>
      <c r="K45" s="451"/>
      <c r="L45" s="451"/>
      <c r="M45" s="451"/>
      <c r="N45" s="451"/>
      <c r="O45" s="452"/>
    </row>
    <row r="46" spans="1:19" ht="7.5" customHeight="1">
      <c r="C46" s="79"/>
      <c r="D46" s="20"/>
      <c r="E46" s="20"/>
      <c r="F46" s="20"/>
      <c r="G46" s="20"/>
      <c r="H46" s="20"/>
      <c r="I46" s="20"/>
      <c r="J46" s="20"/>
      <c r="K46" s="20"/>
      <c r="L46" s="20"/>
      <c r="M46" s="20"/>
      <c r="N46" s="20"/>
      <c r="O46" s="80"/>
    </row>
    <row r="47" spans="1:19" ht="18.75" customHeight="1">
      <c r="C47" s="435" t="s">
        <v>10</v>
      </c>
      <c r="D47" s="514"/>
      <c r="E47" s="515"/>
      <c r="F47" s="458" t="s">
        <v>430</v>
      </c>
      <c r="G47" s="459"/>
      <c r="H47" s="460"/>
      <c r="I47" s="460"/>
      <c r="J47" s="460"/>
      <c r="K47" s="460"/>
      <c r="L47" s="460"/>
      <c r="M47" s="425" t="s">
        <v>406</v>
      </c>
      <c r="N47" s="426"/>
      <c r="O47" s="427"/>
    </row>
    <row r="48" spans="1:19" ht="18.75" customHeight="1">
      <c r="C48" s="516"/>
      <c r="D48" s="517"/>
      <c r="E48" s="518"/>
      <c r="F48" s="461"/>
      <c r="G48" s="462"/>
      <c r="H48" s="462"/>
      <c r="I48" s="462"/>
      <c r="J48" s="462"/>
      <c r="K48" s="462"/>
      <c r="L48" s="462"/>
      <c r="M48" s="453">
        <v>2221</v>
      </c>
      <c r="N48" s="454"/>
      <c r="O48" s="455"/>
    </row>
    <row r="49" spans="3:21" ht="18.75" customHeight="1">
      <c r="C49" s="435" t="s">
        <v>11</v>
      </c>
      <c r="D49" s="436"/>
      <c r="E49" s="437"/>
      <c r="F49" s="463" t="s">
        <v>431</v>
      </c>
      <c r="G49" s="464"/>
      <c r="H49" s="464"/>
      <c r="I49" s="464"/>
      <c r="J49" s="464"/>
      <c r="K49" s="464"/>
      <c r="L49" s="115" t="s">
        <v>134</v>
      </c>
      <c r="M49" s="367"/>
      <c r="N49" s="456" t="s">
        <v>432</v>
      </c>
      <c r="O49" s="457"/>
    </row>
    <row r="50" spans="3:21" ht="18.75" customHeight="1">
      <c r="C50" s="438"/>
      <c r="D50" s="439"/>
      <c r="E50" s="440"/>
      <c r="F50" s="465"/>
      <c r="G50" s="466"/>
      <c r="H50" s="466"/>
      <c r="I50" s="466"/>
      <c r="J50" s="466"/>
      <c r="K50" s="466"/>
      <c r="L50" s="368"/>
      <c r="M50" s="433"/>
      <c r="N50" s="434"/>
      <c r="O50" s="255"/>
    </row>
    <row r="51" spans="3:21" ht="18.75" customHeight="1">
      <c r="C51" s="167" t="s">
        <v>338</v>
      </c>
      <c r="D51" s="168"/>
      <c r="E51" s="168"/>
      <c r="F51" s="283"/>
      <c r="G51" s="283"/>
      <c r="H51" s="283"/>
      <c r="I51" s="283"/>
      <c r="J51" s="283"/>
      <c r="K51" s="283"/>
      <c r="L51" s="284"/>
      <c r="M51" s="285"/>
      <c r="N51" s="369"/>
      <c r="O51" s="286"/>
    </row>
    <row r="52" spans="3:21" ht="37.5" customHeight="1">
      <c r="C52" s="287"/>
      <c r="D52" s="297" t="s">
        <v>17</v>
      </c>
      <c r="E52" s="298" t="s">
        <v>12</v>
      </c>
      <c r="F52" s="469" t="s">
        <v>127</v>
      </c>
      <c r="G52" s="470"/>
      <c r="H52" s="470"/>
      <c r="I52" s="470"/>
      <c r="J52" s="25" t="s">
        <v>47</v>
      </c>
      <c r="K52" s="25"/>
      <c r="L52" s="471" t="s">
        <v>433</v>
      </c>
      <c r="M52" s="471"/>
      <c r="N52" s="472"/>
      <c r="O52" s="473"/>
      <c r="Q52" s="21"/>
    </row>
    <row r="53" spans="3:21" ht="19.5" customHeight="1">
      <c r="C53" s="288"/>
      <c r="D53" s="299" t="s">
        <v>19</v>
      </c>
      <c r="E53" s="300" t="s">
        <v>339</v>
      </c>
      <c r="F53" s="388" t="s">
        <v>340</v>
      </c>
      <c r="G53" s="389"/>
      <c r="H53" s="390"/>
      <c r="I53" s="388" t="s">
        <v>341</v>
      </c>
      <c r="J53" s="392"/>
      <c r="K53" s="474"/>
      <c r="L53" s="393"/>
      <c r="M53" s="394"/>
      <c r="N53" s="370" t="s">
        <v>342</v>
      </c>
      <c r="O53" s="357"/>
      <c r="Q53" s="21"/>
    </row>
    <row r="54" spans="3:21" ht="19.5" customHeight="1">
      <c r="C54" s="288"/>
      <c r="D54" s="287"/>
      <c r="E54" s="302"/>
      <c r="F54" s="388" t="s">
        <v>343</v>
      </c>
      <c r="G54" s="389"/>
      <c r="H54" s="390"/>
      <c r="I54" s="391" t="s">
        <v>344</v>
      </c>
      <c r="J54" s="392"/>
      <c r="K54" s="392"/>
      <c r="L54" s="393"/>
      <c r="M54" s="394"/>
      <c r="N54" s="370" t="s">
        <v>342</v>
      </c>
      <c r="O54" s="357"/>
      <c r="Q54" s="21"/>
    </row>
    <row r="55" spans="3:21" ht="19.5" customHeight="1">
      <c r="C55" s="288"/>
      <c r="D55" s="395" t="s">
        <v>345</v>
      </c>
      <c r="E55" s="396"/>
      <c r="F55" s="388" t="s">
        <v>346</v>
      </c>
      <c r="G55" s="389"/>
      <c r="H55" s="390"/>
      <c r="I55" s="391" t="s">
        <v>347</v>
      </c>
      <c r="J55" s="392"/>
      <c r="K55" s="392"/>
      <c r="L55" s="393"/>
      <c r="M55" s="394"/>
      <c r="N55" s="370" t="s">
        <v>348</v>
      </c>
      <c r="O55" s="357"/>
      <c r="Q55" s="21"/>
    </row>
    <row r="56" spans="3:21" ht="19.5" customHeight="1">
      <c r="C56" s="288"/>
      <c r="D56" s="395"/>
      <c r="E56" s="396"/>
      <c r="F56" s="388" t="s">
        <v>349</v>
      </c>
      <c r="G56" s="389"/>
      <c r="H56" s="390"/>
      <c r="I56" s="391" t="s">
        <v>350</v>
      </c>
      <c r="J56" s="392"/>
      <c r="K56" s="392"/>
      <c r="L56" s="393"/>
      <c r="M56" s="394"/>
      <c r="N56" s="370" t="s">
        <v>342</v>
      </c>
      <c r="O56" s="357"/>
      <c r="Q56" s="21"/>
    </row>
    <row r="57" spans="3:21" ht="15" customHeight="1">
      <c r="C57" s="288"/>
      <c r="D57" s="287"/>
      <c r="E57" s="302"/>
      <c r="F57" s="165" t="s">
        <v>351</v>
      </c>
      <c r="G57" s="289"/>
      <c r="H57" s="289"/>
      <c r="I57" s="289"/>
      <c r="J57" s="30"/>
      <c r="K57" s="30"/>
      <c r="L57" s="290"/>
      <c r="M57" s="290"/>
      <c r="N57" s="291"/>
      <c r="O57" s="292"/>
      <c r="Q57" s="21"/>
    </row>
    <row r="58" spans="3:21" ht="19.5" customHeight="1">
      <c r="C58" s="288"/>
      <c r="D58" s="307"/>
      <c r="E58" s="308"/>
      <c r="F58" s="508"/>
      <c r="G58" s="509"/>
      <c r="H58" s="509"/>
      <c r="I58" s="509"/>
      <c r="J58" s="509"/>
      <c r="K58" s="509"/>
      <c r="L58" s="509"/>
      <c r="M58" s="509"/>
      <c r="N58" s="509"/>
      <c r="O58" s="510"/>
      <c r="Q58" s="21"/>
    </row>
    <row r="59" spans="3:21" ht="19.5" customHeight="1">
      <c r="C59" s="293"/>
      <c r="D59" s="309" t="s">
        <v>24</v>
      </c>
      <c r="E59" s="310" t="s">
        <v>352</v>
      </c>
      <c r="F59" s="511">
        <v>0</v>
      </c>
      <c r="G59" s="512"/>
      <c r="H59" s="512"/>
      <c r="I59" s="512"/>
      <c r="J59" s="512"/>
      <c r="K59" s="512"/>
      <c r="L59" s="512"/>
      <c r="M59" s="512"/>
      <c r="N59" s="512"/>
      <c r="O59" s="513"/>
      <c r="Q59" s="21"/>
    </row>
    <row r="60" spans="3:21" ht="45" customHeight="1">
      <c r="C60" s="478" t="s">
        <v>287</v>
      </c>
      <c r="D60" s="479"/>
      <c r="E60" s="480"/>
      <c r="F60" s="481" t="s">
        <v>414</v>
      </c>
      <c r="G60" s="482"/>
      <c r="H60" s="482"/>
      <c r="I60" s="482"/>
      <c r="J60" s="482"/>
      <c r="K60" s="482"/>
      <c r="L60" s="482"/>
      <c r="M60" s="482"/>
      <c r="N60" s="482"/>
      <c r="O60" s="483"/>
      <c r="Q60" s="21"/>
    </row>
    <row r="61" spans="3:21" ht="18.75" customHeight="1">
      <c r="C61" s="167" t="s">
        <v>288</v>
      </c>
      <c r="D61" s="282"/>
      <c r="E61" s="168"/>
      <c r="F61" s="22"/>
      <c r="G61" s="22"/>
      <c r="H61" s="23"/>
      <c r="I61" s="23"/>
      <c r="J61" s="24"/>
      <c r="K61" s="24"/>
      <c r="L61" s="25"/>
      <c r="M61" s="25"/>
      <c r="N61" s="25"/>
      <c r="O61" s="26"/>
      <c r="Q61" s="21"/>
    </row>
    <row r="62" spans="3:21" ht="18.75" customHeight="1">
      <c r="C62" s="484"/>
      <c r="D62" s="475" t="s">
        <v>225</v>
      </c>
      <c r="E62" s="476"/>
      <c r="F62" s="476"/>
      <c r="G62" s="477"/>
      <c r="H62" s="475" t="s">
        <v>242</v>
      </c>
      <c r="I62" s="477"/>
      <c r="J62" s="475" t="s">
        <v>226</v>
      </c>
      <c r="K62" s="476"/>
      <c r="L62" s="477"/>
      <c r="M62" s="475" t="s">
        <v>243</v>
      </c>
      <c r="N62" s="476"/>
      <c r="O62" s="477"/>
      <c r="Q62" s="21"/>
    </row>
    <row r="63" spans="3:21" ht="37.5" customHeight="1">
      <c r="C63" s="484"/>
      <c r="D63" s="401" t="s">
        <v>227</v>
      </c>
      <c r="E63" s="402"/>
      <c r="F63" s="402"/>
      <c r="G63" s="403"/>
      <c r="H63" s="356">
        <f>+別紙!X9</f>
        <v>80</v>
      </c>
      <c r="I63" s="216" t="s">
        <v>4</v>
      </c>
      <c r="J63" s="404" t="s">
        <v>228</v>
      </c>
      <c r="K63" s="405"/>
      <c r="L63" s="406"/>
      <c r="M63" s="485">
        <f>+別紙!X14</f>
        <v>80</v>
      </c>
      <c r="N63" s="486"/>
      <c r="O63" s="371" t="s">
        <v>4</v>
      </c>
      <c r="P63" s="151"/>
      <c r="Q63" s="116"/>
      <c r="R63" s="116"/>
      <c r="S63" s="116"/>
      <c r="T63" s="116"/>
      <c r="U63" s="116"/>
    </row>
    <row r="64" spans="3:21" ht="37.5" customHeight="1">
      <c r="C64" s="484"/>
      <c r="D64" s="401" t="s">
        <v>289</v>
      </c>
      <c r="E64" s="402"/>
      <c r="F64" s="402"/>
      <c r="G64" s="403"/>
      <c r="H64" s="356" t="str">
        <f>+別紙!X10</f>
        <v>0</v>
      </c>
      <c r="I64" s="216" t="s">
        <v>4</v>
      </c>
      <c r="J64" s="404" t="s">
        <v>229</v>
      </c>
      <c r="K64" s="405"/>
      <c r="L64" s="406"/>
      <c r="M64" s="485" t="str">
        <f>+別紙!X15</f>
        <v>0</v>
      </c>
      <c r="N64" s="486"/>
      <c r="O64" s="26" t="s">
        <v>4</v>
      </c>
      <c r="P64" s="397"/>
      <c r="Q64" s="398"/>
      <c r="R64" s="398"/>
      <c r="S64" s="398"/>
    </row>
    <row r="65" spans="1:19" ht="37.5" customHeight="1">
      <c r="C65" s="484"/>
      <c r="D65" s="401" t="s">
        <v>290</v>
      </c>
      <c r="E65" s="402"/>
      <c r="F65" s="402"/>
      <c r="G65" s="403"/>
      <c r="H65" s="356" t="str">
        <f>+別紙!X11</f>
        <v>0</v>
      </c>
      <c r="I65" s="216" t="s">
        <v>4</v>
      </c>
      <c r="J65" s="401" t="s">
        <v>230</v>
      </c>
      <c r="K65" s="402"/>
      <c r="L65" s="403"/>
      <c r="M65" s="487" t="str">
        <f>+別紙!X16</f>
        <v>0</v>
      </c>
      <c r="N65" s="488"/>
      <c r="O65" s="256" t="s">
        <v>4</v>
      </c>
      <c r="P65" s="149"/>
      <c r="Q65" s="150"/>
      <c r="R65" s="150"/>
      <c r="S65" s="150"/>
    </row>
    <row r="66" spans="1:19" ht="37.5" customHeight="1">
      <c r="C66" s="372"/>
      <c r="D66" s="401" t="s">
        <v>291</v>
      </c>
      <c r="E66" s="402"/>
      <c r="F66" s="402"/>
      <c r="G66" s="403"/>
      <c r="H66" s="356" t="str">
        <f>+別紙!X12</f>
        <v>0</v>
      </c>
      <c r="I66" s="216" t="s">
        <v>4</v>
      </c>
      <c r="J66" s="401" t="s">
        <v>407</v>
      </c>
      <c r="K66" s="402"/>
      <c r="L66" s="403"/>
      <c r="M66" s="487" t="str">
        <f>+別紙!X17</f>
        <v>0</v>
      </c>
      <c r="N66" s="488"/>
      <c r="O66" s="256" t="s">
        <v>4</v>
      </c>
      <c r="P66" s="149"/>
      <c r="Q66" s="150"/>
      <c r="R66" s="150"/>
      <c r="S66" s="150"/>
    </row>
    <row r="67" spans="1:19" ht="37.5" customHeight="1">
      <c r="C67" s="373"/>
      <c r="D67" s="401" t="s">
        <v>292</v>
      </c>
      <c r="E67" s="402"/>
      <c r="F67" s="402"/>
      <c r="G67" s="403"/>
      <c r="H67" s="356" t="str">
        <f>+別紙!X13</f>
        <v>0</v>
      </c>
      <c r="I67" s="216" t="s">
        <v>4</v>
      </c>
      <c r="J67" s="401" t="s">
        <v>403</v>
      </c>
      <c r="K67" s="402"/>
      <c r="L67" s="403"/>
      <c r="M67" s="418" t="str">
        <f>+別紙!X18</f>
        <v>0</v>
      </c>
      <c r="N67" s="419"/>
      <c r="O67" s="256" t="s">
        <v>4</v>
      </c>
      <c r="P67" s="149"/>
      <c r="Q67" s="150"/>
      <c r="R67" s="150"/>
      <c r="S67" s="150"/>
    </row>
    <row r="68" spans="1:19" ht="30" customHeight="1">
      <c r="C68" s="507" t="s">
        <v>322</v>
      </c>
      <c r="D68" s="412"/>
      <c r="E68" s="412"/>
      <c r="F68" s="412"/>
      <c r="G68" s="412"/>
      <c r="H68" s="412"/>
      <c r="I68" s="412"/>
      <c r="J68" s="273"/>
      <c r="K68" s="273"/>
      <c r="L68" s="273"/>
      <c r="M68" s="274"/>
      <c r="N68" s="274"/>
      <c r="O68" s="275"/>
      <c r="P68" s="272"/>
      <c r="Q68" s="150"/>
      <c r="R68" s="150"/>
      <c r="S68" s="150"/>
    </row>
    <row r="69" spans="1:19" ht="15" customHeight="1">
      <c r="C69" s="276"/>
      <c r="D69" s="407" t="s">
        <v>326</v>
      </c>
      <c r="E69" s="492"/>
      <c r="F69" s="492"/>
      <c r="G69" s="492"/>
      <c r="H69" s="492"/>
      <c r="I69" s="493"/>
      <c r="J69" s="407" t="s">
        <v>415</v>
      </c>
      <c r="K69" s="408"/>
      <c r="L69" s="408"/>
      <c r="M69" s="281">
        <v>84.82</v>
      </c>
      <c r="N69" s="274" t="s">
        <v>323</v>
      </c>
      <c r="O69" s="275"/>
      <c r="P69" s="272"/>
      <c r="Q69" s="150"/>
      <c r="R69" s="150"/>
      <c r="S69" s="150"/>
    </row>
    <row r="70" spans="1:19" ht="15" customHeight="1">
      <c r="C70" s="276"/>
      <c r="D70" s="494"/>
      <c r="E70" s="495"/>
      <c r="F70" s="495"/>
      <c r="G70" s="495"/>
      <c r="H70" s="495"/>
      <c r="I70" s="496"/>
      <c r="J70" s="409" t="s">
        <v>423</v>
      </c>
      <c r="K70" s="410"/>
      <c r="L70" s="410"/>
      <c r="M70" s="311">
        <f>SUM(別紙!G19:J19,別紙!N19:W19)</f>
        <v>82.56</v>
      </c>
      <c r="N70" s="278" t="s">
        <v>325</v>
      </c>
      <c r="O70" s="279"/>
      <c r="P70" s="272"/>
      <c r="Q70" s="150"/>
      <c r="R70" s="150"/>
      <c r="S70" s="150"/>
    </row>
    <row r="71" spans="1:19" ht="16.5" customHeight="1">
      <c r="C71" s="276"/>
      <c r="D71" s="411" t="s">
        <v>324</v>
      </c>
      <c r="E71" s="412"/>
      <c r="F71" s="412"/>
      <c r="G71" s="412"/>
      <c r="H71" s="412"/>
      <c r="I71" s="412"/>
      <c r="J71" s="273"/>
      <c r="K71" s="280"/>
      <c r="L71" s="273"/>
      <c r="M71" s="274"/>
      <c r="N71" s="274"/>
      <c r="O71" s="275"/>
      <c r="P71" s="272"/>
      <c r="Q71" s="150"/>
      <c r="R71" s="150"/>
      <c r="S71" s="150"/>
    </row>
    <row r="72" spans="1:19" ht="45" customHeight="1">
      <c r="C72" s="277"/>
      <c r="D72" s="413"/>
      <c r="E72" s="414"/>
      <c r="F72" s="414"/>
      <c r="G72" s="414"/>
      <c r="H72" s="414"/>
      <c r="I72" s="414"/>
      <c r="J72" s="414"/>
      <c r="K72" s="414"/>
      <c r="L72" s="414"/>
      <c r="M72" s="414"/>
      <c r="N72" s="414"/>
      <c r="O72" s="415"/>
      <c r="P72" s="272"/>
      <c r="Q72" s="377" t="s">
        <v>408</v>
      </c>
      <c r="R72" s="150"/>
      <c r="S72" s="150"/>
    </row>
    <row r="73" spans="1:19" ht="22.5" customHeight="1">
      <c r="C73" s="422" t="s">
        <v>15</v>
      </c>
      <c r="D73" s="423"/>
      <c r="E73" s="424"/>
      <c r="F73" s="489"/>
      <c r="G73" s="490"/>
      <c r="H73" s="490"/>
      <c r="I73" s="490"/>
      <c r="J73" s="490"/>
      <c r="K73" s="490"/>
      <c r="L73" s="490"/>
      <c r="M73" s="490"/>
      <c r="N73" s="490"/>
      <c r="O73" s="491"/>
    </row>
    <row r="74" spans="1:19" ht="10.15" customHeight="1">
      <c r="C74" s="374"/>
      <c r="D74" s="375"/>
      <c r="E74" s="375"/>
      <c r="F74" s="27"/>
      <c r="G74" s="27"/>
      <c r="H74" s="28"/>
      <c r="I74" s="28"/>
      <c r="J74" s="29"/>
      <c r="K74" s="29"/>
      <c r="L74" s="30"/>
      <c r="M74" s="30"/>
      <c r="N74" s="30"/>
      <c r="O74" s="28"/>
    </row>
    <row r="75" spans="1:19" ht="15" customHeight="1">
      <c r="C75" s="420" t="s">
        <v>379</v>
      </c>
      <c r="D75" s="421"/>
      <c r="E75" s="421"/>
      <c r="F75" s="421"/>
      <c r="G75" s="421"/>
      <c r="H75" s="421"/>
      <c r="I75" s="421"/>
      <c r="J75" s="421"/>
      <c r="K75" s="421"/>
      <c r="L75" s="421"/>
      <c r="M75" s="421"/>
      <c r="N75" s="421"/>
      <c r="O75" s="421"/>
    </row>
    <row r="76" spans="1:19" ht="13.5">
      <c r="C76" s="165" t="s">
        <v>180</v>
      </c>
      <c r="D76" s="375"/>
      <c r="E76" s="375"/>
      <c r="F76" s="27"/>
      <c r="G76" s="27"/>
      <c r="H76" s="28"/>
      <c r="I76" s="28"/>
      <c r="J76" s="29"/>
      <c r="K76" s="29"/>
      <c r="L76" s="30"/>
      <c r="M76" s="30"/>
      <c r="N76" s="30"/>
      <c r="O76" s="31"/>
    </row>
    <row r="77" spans="1:19" ht="15" customHeight="1">
      <c r="A77" s="17">
        <v>11</v>
      </c>
      <c r="C77" s="376"/>
      <c r="D77" s="32"/>
      <c r="E77" s="32"/>
      <c r="F77" s="32"/>
      <c r="G77" s="32"/>
      <c r="H77" s="32"/>
      <c r="I77" s="32"/>
      <c r="J77" s="32"/>
      <c r="K77" s="32"/>
      <c r="L77" s="32"/>
      <c r="M77" s="32"/>
      <c r="N77" s="32"/>
      <c r="O77" s="33"/>
    </row>
    <row r="78" spans="1:19" ht="15" customHeight="1">
      <c r="C78" s="169">
        <v>1</v>
      </c>
      <c r="D78" s="399" t="s">
        <v>416</v>
      </c>
      <c r="E78" s="399"/>
      <c r="F78" s="399"/>
      <c r="G78" s="399"/>
      <c r="H78" s="399"/>
      <c r="I78" s="399"/>
      <c r="J78" s="399"/>
      <c r="K78" s="399"/>
      <c r="L78" s="399"/>
      <c r="M78" s="399"/>
      <c r="N78" s="399"/>
      <c r="O78" s="400"/>
    </row>
    <row r="79" spans="1:19" ht="15" customHeight="1">
      <c r="C79" s="169">
        <v>2</v>
      </c>
      <c r="D79" s="399" t="s">
        <v>358</v>
      </c>
      <c r="E79" s="399"/>
      <c r="F79" s="399"/>
      <c r="G79" s="399"/>
      <c r="H79" s="399"/>
      <c r="I79" s="399"/>
      <c r="J79" s="399"/>
      <c r="K79" s="399"/>
      <c r="L79" s="399"/>
      <c r="M79" s="399"/>
      <c r="N79" s="399"/>
      <c r="O79" s="400"/>
    </row>
    <row r="80" spans="1:19" ht="15" customHeight="1">
      <c r="C80" s="169"/>
      <c r="D80" s="416" t="s">
        <v>353</v>
      </c>
      <c r="E80" s="416"/>
      <c r="F80" s="416"/>
      <c r="G80" s="416"/>
      <c r="H80" s="416"/>
      <c r="I80" s="416"/>
      <c r="J80" s="416"/>
      <c r="K80" s="416"/>
      <c r="L80" s="416"/>
      <c r="M80" s="416"/>
      <c r="N80" s="416"/>
      <c r="O80" s="417"/>
    </row>
    <row r="81" spans="3:28" ht="39" customHeight="1">
      <c r="C81" s="169"/>
      <c r="D81" s="416" t="s">
        <v>354</v>
      </c>
      <c r="E81" s="416"/>
      <c r="F81" s="416"/>
      <c r="G81" s="416"/>
      <c r="H81" s="416"/>
      <c r="I81" s="416"/>
      <c r="J81" s="416"/>
      <c r="K81" s="416"/>
      <c r="L81" s="416"/>
      <c r="M81" s="416"/>
      <c r="N81" s="416"/>
      <c r="O81" s="417"/>
    </row>
    <row r="82" spans="3:28" s="16" customFormat="1" ht="28.15" customHeight="1">
      <c r="C82" s="169">
        <v>3</v>
      </c>
      <c r="D82" s="399" t="s">
        <v>424</v>
      </c>
      <c r="E82" s="399"/>
      <c r="F82" s="399"/>
      <c r="G82" s="399"/>
      <c r="H82" s="399"/>
      <c r="I82" s="399"/>
      <c r="J82" s="399"/>
      <c r="K82" s="399"/>
      <c r="L82" s="399"/>
      <c r="M82" s="399"/>
      <c r="N82" s="399"/>
      <c r="O82" s="400"/>
    </row>
    <row r="83" spans="3:28" s="16" customFormat="1" ht="28.15" customHeight="1">
      <c r="C83" s="169">
        <v>4</v>
      </c>
      <c r="D83" s="399" t="s">
        <v>417</v>
      </c>
      <c r="E83" s="399"/>
      <c r="F83" s="399"/>
      <c r="G83" s="399"/>
      <c r="H83" s="399"/>
      <c r="I83" s="399"/>
      <c r="J83" s="399"/>
      <c r="K83" s="399"/>
      <c r="L83" s="399"/>
      <c r="M83" s="399"/>
      <c r="N83" s="399"/>
      <c r="O83" s="400"/>
    </row>
    <row r="84" spans="3:28" s="16" customFormat="1" ht="15" customHeight="1">
      <c r="C84" s="169"/>
      <c r="D84" s="170" t="s">
        <v>383</v>
      </c>
      <c r="E84" s="399" t="s">
        <v>294</v>
      </c>
      <c r="F84" s="399"/>
      <c r="G84" s="399"/>
      <c r="H84" s="399"/>
      <c r="I84" s="399"/>
      <c r="J84" s="399"/>
      <c r="K84" s="399"/>
      <c r="L84" s="399"/>
      <c r="M84" s="399"/>
      <c r="N84" s="399"/>
      <c r="O84" s="400"/>
    </row>
    <row r="85" spans="3:28" s="16" customFormat="1" ht="15" customHeight="1">
      <c r="C85" s="169"/>
      <c r="D85" s="170" t="s">
        <v>381</v>
      </c>
      <c r="E85" s="399" t="s">
        <v>390</v>
      </c>
      <c r="F85" s="399"/>
      <c r="G85" s="399"/>
      <c r="H85" s="399"/>
      <c r="I85" s="399"/>
      <c r="J85" s="399"/>
      <c r="K85" s="399"/>
      <c r="L85" s="399"/>
      <c r="M85" s="399"/>
      <c r="N85" s="399"/>
      <c r="O85" s="400"/>
      <c r="Q85" s="246" t="s">
        <v>40</v>
      </c>
      <c r="U85"/>
      <c r="V85"/>
    </row>
    <row r="86" spans="3:28" s="16" customFormat="1" ht="15" customHeight="1">
      <c r="C86" s="169"/>
      <c r="D86" s="170" t="s">
        <v>384</v>
      </c>
      <c r="E86" s="399" t="s">
        <v>391</v>
      </c>
      <c r="F86" s="399"/>
      <c r="G86" s="399"/>
      <c r="H86" s="399"/>
      <c r="I86" s="399"/>
      <c r="J86" s="399"/>
      <c r="K86" s="399"/>
      <c r="L86" s="399"/>
      <c r="M86" s="399"/>
      <c r="N86" s="399"/>
      <c r="O86" s="400"/>
      <c r="Q86" s="246" t="s">
        <v>41</v>
      </c>
      <c r="R86" s="1"/>
      <c r="T86" s="2"/>
      <c r="U86" s="2"/>
    </row>
    <row r="87" spans="3:28" s="16" customFormat="1" ht="15" customHeight="1">
      <c r="C87" s="169"/>
      <c r="D87" s="170" t="s">
        <v>385</v>
      </c>
      <c r="E87" s="399" t="s">
        <v>392</v>
      </c>
      <c r="F87" s="399"/>
      <c r="G87" s="399"/>
      <c r="H87" s="399"/>
      <c r="I87" s="399"/>
      <c r="J87" s="399"/>
      <c r="K87" s="399"/>
      <c r="L87" s="399"/>
      <c r="M87" s="399"/>
      <c r="N87" s="399"/>
      <c r="O87" s="400"/>
      <c r="Q87" s="246" t="s">
        <v>42</v>
      </c>
      <c r="R87" s="1"/>
      <c r="T87" s="2"/>
      <c r="U87" s="2"/>
    </row>
    <row r="88" spans="3:28" s="16" customFormat="1" ht="15" customHeight="1">
      <c r="C88" s="169"/>
      <c r="D88" s="170" t="s">
        <v>386</v>
      </c>
      <c r="E88" s="399" t="s">
        <v>393</v>
      </c>
      <c r="F88" s="399"/>
      <c r="G88" s="399"/>
      <c r="H88" s="399"/>
      <c r="I88" s="399"/>
      <c r="J88" s="399"/>
      <c r="K88" s="399"/>
      <c r="L88" s="399"/>
      <c r="M88" s="399"/>
      <c r="N88" s="399"/>
      <c r="O88" s="400"/>
      <c r="Q88" s="246" t="s">
        <v>44</v>
      </c>
      <c r="T88" s="2"/>
      <c r="U88" s="2"/>
    </row>
    <row r="89" spans="3:28" s="16" customFormat="1" ht="15" customHeight="1">
      <c r="C89" s="169"/>
      <c r="D89" s="170" t="s">
        <v>387</v>
      </c>
      <c r="E89" s="399" t="s">
        <v>238</v>
      </c>
      <c r="F89" s="399"/>
      <c r="G89" s="399"/>
      <c r="H89" s="399"/>
      <c r="I89" s="399"/>
      <c r="J89" s="399"/>
      <c r="K89" s="399"/>
      <c r="L89" s="399"/>
      <c r="M89" s="399"/>
      <c r="N89" s="399"/>
      <c r="O89" s="400"/>
      <c r="Q89" s="246" t="s">
        <v>43</v>
      </c>
      <c r="T89" s="2"/>
      <c r="U89" s="2"/>
    </row>
    <row r="90" spans="3:28" s="16" customFormat="1" ht="15" customHeight="1">
      <c r="C90" s="169"/>
      <c r="D90" s="170" t="s">
        <v>388</v>
      </c>
      <c r="E90" s="399" t="s">
        <v>394</v>
      </c>
      <c r="F90" s="399"/>
      <c r="G90" s="399"/>
      <c r="H90" s="399"/>
      <c r="I90" s="399"/>
      <c r="J90" s="399"/>
      <c r="K90" s="399"/>
      <c r="L90" s="399"/>
      <c r="M90" s="399"/>
      <c r="N90" s="399"/>
      <c r="O90" s="400"/>
      <c r="R90" s="36"/>
      <c r="T90" s="2"/>
      <c r="U90" s="2"/>
    </row>
    <row r="91" spans="3:28" s="16" customFormat="1" ht="15" customHeight="1">
      <c r="C91" s="169"/>
      <c r="D91" s="170" t="s">
        <v>389</v>
      </c>
      <c r="E91" s="399" t="s">
        <v>395</v>
      </c>
      <c r="F91" s="399"/>
      <c r="G91" s="399"/>
      <c r="H91" s="399"/>
      <c r="I91" s="399"/>
      <c r="J91" s="399"/>
      <c r="K91" s="399"/>
      <c r="L91" s="399"/>
      <c r="M91" s="399"/>
      <c r="N91" s="399"/>
      <c r="O91" s="400"/>
      <c r="Q91" s="19"/>
      <c r="R91" s="19"/>
      <c r="S91" s="19"/>
      <c r="T91" s="19"/>
      <c r="U91" s="19"/>
      <c r="V91" s="19"/>
      <c r="W91" s="19"/>
      <c r="X91" s="19"/>
      <c r="Y91" s="19"/>
      <c r="Z91" s="19"/>
    </row>
    <row r="92" spans="3:28" s="16" customFormat="1" ht="15" customHeight="1">
      <c r="C92" s="169"/>
      <c r="D92" s="170" t="s">
        <v>382</v>
      </c>
      <c r="E92" s="399" t="s">
        <v>396</v>
      </c>
      <c r="F92" s="399"/>
      <c r="G92" s="399"/>
      <c r="H92" s="399"/>
      <c r="I92" s="399"/>
      <c r="J92" s="399"/>
      <c r="K92" s="399"/>
      <c r="L92" s="399"/>
      <c r="M92" s="399"/>
      <c r="N92" s="399"/>
      <c r="O92" s="400"/>
      <c r="Q92" s="211"/>
      <c r="R92" s="211"/>
      <c r="S92" s="211"/>
      <c r="T92" s="211"/>
      <c r="U92" s="211"/>
      <c r="V92" s="211"/>
      <c r="W92" s="211"/>
      <c r="X92" s="211"/>
      <c r="Y92" s="211"/>
      <c r="Z92" s="211"/>
      <c r="AA92"/>
    </row>
    <row r="93" spans="3:28" s="16" customFormat="1" ht="15" customHeight="1">
      <c r="C93" s="169"/>
      <c r="D93" s="170" t="s">
        <v>233</v>
      </c>
      <c r="E93" s="399" t="s">
        <v>239</v>
      </c>
      <c r="F93" s="399"/>
      <c r="G93" s="399"/>
      <c r="H93" s="399"/>
      <c r="I93" s="399"/>
      <c r="J93" s="399"/>
      <c r="K93" s="399"/>
      <c r="L93" s="399"/>
      <c r="M93" s="399"/>
      <c r="N93" s="399"/>
      <c r="O93" s="400"/>
      <c r="Q93" s="3"/>
      <c r="R93" s="3"/>
      <c r="S93" s="3"/>
      <c r="T93" s="3"/>
      <c r="U93" s="3"/>
      <c r="V93" s="3"/>
      <c r="W93" s="3"/>
      <c r="X93" s="3"/>
      <c r="Y93" s="3"/>
      <c r="AA93" s="89"/>
    </row>
    <row r="94" spans="3:28" s="16" customFormat="1" ht="28.15" customHeight="1">
      <c r="C94" s="169"/>
      <c r="D94" s="170" t="s">
        <v>234</v>
      </c>
      <c r="E94" s="399" t="s">
        <v>377</v>
      </c>
      <c r="F94" s="399"/>
      <c r="G94" s="399"/>
      <c r="H94" s="399"/>
      <c r="I94" s="399"/>
      <c r="J94" s="399"/>
      <c r="K94" s="399"/>
      <c r="L94" s="399"/>
      <c r="M94" s="399"/>
      <c r="N94" s="399"/>
      <c r="O94" s="400"/>
      <c r="Q94" s="3"/>
      <c r="R94" s="3"/>
      <c r="S94" s="3"/>
      <c r="T94" s="3"/>
      <c r="U94" s="89"/>
      <c r="V94" s="3"/>
      <c r="W94" s="3"/>
      <c r="X94" s="3"/>
      <c r="Y94" s="3"/>
      <c r="AA94" s="89"/>
    </row>
    <row r="95" spans="3:28" s="16" customFormat="1" ht="15" customHeight="1">
      <c r="C95" s="169"/>
      <c r="D95" s="170" t="s">
        <v>235</v>
      </c>
      <c r="E95" s="399" t="s">
        <v>240</v>
      </c>
      <c r="F95" s="399"/>
      <c r="G95" s="399"/>
      <c r="H95" s="399"/>
      <c r="I95" s="399"/>
      <c r="J95" s="399"/>
      <c r="K95" s="399"/>
      <c r="L95" s="399"/>
      <c r="M95" s="399"/>
      <c r="N95" s="399"/>
      <c r="O95" s="400"/>
      <c r="Q95" s="89"/>
      <c r="R95" s="3"/>
      <c r="S95" s="3"/>
      <c r="T95" s="3"/>
      <c r="U95" s="3"/>
      <c r="V95" s="3"/>
      <c r="W95" s="3"/>
      <c r="X95" s="3"/>
      <c r="Y95" s="3"/>
      <c r="AA95" s="89"/>
      <c r="AB95" s="212"/>
    </row>
    <row r="96" spans="3:28" s="16" customFormat="1" ht="28.15" customHeight="1">
      <c r="C96" s="169"/>
      <c r="D96" s="170" t="s">
        <v>236</v>
      </c>
      <c r="E96" s="399" t="s">
        <v>378</v>
      </c>
      <c r="F96" s="399"/>
      <c r="G96" s="399"/>
      <c r="H96" s="399"/>
      <c r="I96" s="399"/>
      <c r="J96" s="399"/>
      <c r="K96" s="399"/>
      <c r="L96" s="399"/>
      <c r="M96" s="399"/>
      <c r="N96" s="399"/>
      <c r="O96" s="400"/>
      <c r="Q96" s="3"/>
      <c r="R96" s="3"/>
      <c r="S96" s="3"/>
      <c r="T96" s="3"/>
      <c r="U96" s="89"/>
      <c r="V96" s="3"/>
      <c r="W96" s="3"/>
      <c r="X96" s="3"/>
      <c r="Y96" s="3"/>
      <c r="Z96" s="3"/>
      <c r="AA96" s="89"/>
    </row>
    <row r="97" spans="1:27" ht="28.15" customHeight="1">
      <c r="A97" s="16"/>
      <c r="B97" s="16"/>
      <c r="C97" s="169"/>
      <c r="D97" s="170" t="s">
        <v>237</v>
      </c>
      <c r="E97" s="399" t="s">
        <v>241</v>
      </c>
      <c r="F97" s="399"/>
      <c r="G97" s="399"/>
      <c r="H97" s="399"/>
      <c r="I97" s="399"/>
      <c r="J97" s="399"/>
      <c r="K97" s="399"/>
      <c r="L97" s="399"/>
      <c r="M97" s="399"/>
      <c r="N97" s="399"/>
      <c r="O97" s="400"/>
      <c r="Q97" s="3"/>
      <c r="R97" s="3"/>
      <c r="S97" s="3"/>
      <c r="T97" s="3"/>
      <c r="U97" s="3"/>
      <c r="V97" s="3"/>
      <c r="W97" s="3"/>
      <c r="X97" s="3"/>
      <c r="Y97" s="3"/>
      <c r="Z97" s="3"/>
      <c r="AA97" s="3"/>
    </row>
    <row r="98" spans="1:27" ht="28.15" customHeight="1">
      <c r="A98" s="16"/>
      <c r="B98" s="16"/>
      <c r="C98" s="169">
        <v>5</v>
      </c>
      <c r="D98" s="399" t="s">
        <v>360</v>
      </c>
      <c r="E98" s="399"/>
      <c r="F98" s="399"/>
      <c r="G98" s="399"/>
      <c r="H98" s="399"/>
      <c r="I98" s="399"/>
      <c r="J98" s="399"/>
      <c r="K98" s="399"/>
      <c r="L98" s="399"/>
      <c r="M98" s="399"/>
      <c r="N98" s="399"/>
      <c r="O98" s="400"/>
      <c r="Q98" s="3"/>
      <c r="R98" s="3"/>
      <c r="S98" s="3"/>
      <c r="T98" s="3"/>
      <c r="U98" s="3"/>
      <c r="V98" s="3"/>
      <c r="W98" s="3"/>
      <c r="X98" s="3"/>
      <c r="Y98" s="3"/>
      <c r="Z98" s="3"/>
      <c r="AA98" s="3"/>
    </row>
    <row r="99" spans="1:27" ht="66" customHeight="1">
      <c r="A99" s="16"/>
      <c r="B99" s="16"/>
      <c r="C99" s="169">
        <v>6</v>
      </c>
      <c r="D99" s="416" t="s">
        <v>418</v>
      </c>
      <c r="E99" s="416"/>
      <c r="F99" s="416"/>
      <c r="G99" s="416"/>
      <c r="H99" s="416"/>
      <c r="I99" s="416"/>
      <c r="J99" s="416"/>
      <c r="K99" s="416"/>
      <c r="L99" s="416"/>
      <c r="M99" s="416"/>
      <c r="N99" s="416"/>
      <c r="O99" s="417"/>
      <c r="Q99" s="3"/>
      <c r="R99" s="3"/>
      <c r="S99" s="3"/>
      <c r="T99" s="3"/>
      <c r="U99" s="3"/>
      <c r="V99" s="3"/>
      <c r="W99" s="3"/>
      <c r="X99" s="3"/>
      <c r="Y99" s="3"/>
      <c r="Z99" s="3"/>
      <c r="AA99" s="3"/>
    </row>
    <row r="100" spans="1:27" ht="15" customHeight="1">
      <c r="A100" s="16"/>
      <c r="B100" s="16"/>
      <c r="C100" s="169">
        <v>7</v>
      </c>
      <c r="D100" s="399" t="s">
        <v>359</v>
      </c>
      <c r="E100" s="399"/>
      <c r="F100" s="399"/>
      <c r="G100" s="399"/>
      <c r="H100" s="399"/>
      <c r="I100" s="399"/>
      <c r="J100" s="399"/>
      <c r="K100" s="399"/>
      <c r="L100" s="399"/>
      <c r="M100" s="399"/>
      <c r="N100" s="399"/>
      <c r="O100" s="400"/>
      <c r="Q100"/>
      <c r="R100"/>
      <c r="S100"/>
      <c r="T100"/>
      <c r="U100"/>
      <c r="V100"/>
      <c r="W100"/>
      <c r="X100"/>
      <c r="Y100"/>
      <c r="Z100"/>
    </row>
    <row r="101" spans="1:27" ht="13.15" customHeight="1">
      <c r="C101" s="171"/>
      <c r="D101" s="34"/>
      <c r="E101" s="34"/>
      <c r="F101" s="34"/>
      <c r="G101" s="34"/>
      <c r="H101" s="34"/>
      <c r="I101" s="34"/>
      <c r="J101" s="34"/>
      <c r="K101" s="34"/>
      <c r="L101" s="34"/>
      <c r="M101" s="34"/>
      <c r="N101" s="34"/>
      <c r="O101" s="35"/>
      <c r="Q101" s="247" t="s">
        <v>45</v>
      </c>
      <c r="R101" s="247" t="s">
        <v>80</v>
      </c>
      <c r="S101"/>
      <c r="T101"/>
      <c r="U101"/>
      <c r="V101"/>
      <c r="W101"/>
      <c r="X101"/>
      <c r="Y101"/>
      <c r="Z101"/>
    </row>
    <row r="102" spans="1:27" ht="13.5">
      <c r="Q102" s="247" t="s">
        <v>78</v>
      </c>
      <c r="R102" s="247" t="s">
        <v>205</v>
      </c>
      <c r="S102"/>
      <c r="T102"/>
      <c r="U102"/>
      <c r="V102"/>
      <c r="W102"/>
      <c r="X102"/>
      <c r="Y102"/>
      <c r="Z102"/>
    </row>
    <row r="103" spans="1:27" ht="13.5">
      <c r="Q103" s="247"/>
      <c r="R103"/>
      <c r="S103"/>
      <c r="T103"/>
      <c r="U103"/>
      <c r="V103"/>
      <c r="W103"/>
      <c r="X103"/>
      <c r="Y103"/>
      <c r="Z103"/>
    </row>
    <row r="104" spans="1:27" ht="13.5">
      <c r="Q104" s="247" t="s">
        <v>89</v>
      </c>
      <c r="R104"/>
    </row>
    <row r="105" spans="1:27" ht="13.5">
      <c r="Q105" s="247" t="s">
        <v>90</v>
      </c>
      <c r="R105"/>
    </row>
    <row r="106" spans="1:27" ht="13.5">
      <c r="Q106" s="247" t="s">
        <v>91</v>
      </c>
      <c r="R106"/>
    </row>
    <row r="107" spans="1:27" ht="13.5">
      <c r="Q107" s="247" t="s">
        <v>92</v>
      </c>
      <c r="R107"/>
    </row>
    <row r="108" spans="1:27" ht="13.5">
      <c r="Q108" s="247" t="s">
        <v>93</v>
      </c>
      <c r="R108"/>
    </row>
    <row r="109" spans="1:27" ht="13.5">
      <c r="Q109" s="247" t="s">
        <v>94</v>
      </c>
    </row>
    <row r="110" spans="1:27" ht="13.5">
      <c r="Q110" s="247" t="s">
        <v>95</v>
      </c>
    </row>
    <row r="111" spans="1:27" ht="13.5">
      <c r="Q111" s="247" t="s">
        <v>96</v>
      </c>
    </row>
    <row r="112" spans="1:27" ht="13.5">
      <c r="Q112" s="247" t="s">
        <v>97</v>
      </c>
    </row>
    <row r="113" spans="17:17" ht="13.5">
      <c r="Q113" s="247" t="s">
        <v>100</v>
      </c>
    </row>
    <row r="114" spans="17:17" ht="13.5">
      <c r="Q114" s="247" t="s">
        <v>101</v>
      </c>
    </row>
    <row r="115" spans="17:17" ht="13.5">
      <c r="Q115" s="247" t="s">
        <v>102</v>
      </c>
    </row>
    <row r="116" spans="17:17" ht="13.5">
      <c r="Q116" s="247" t="s">
        <v>103</v>
      </c>
    </row>
    <row r="117" spans="17:17" ht="13.5">
      <c r="Q117" s="247" t="s">
        <v>104</v>
      </c>
    </row>
    <row r="118" spans="17:17" ht="13.5">
      <c r="Q118" s="247" t="s">
        <v>105</v>
      </c>
    </row>
    <row r="119" spans="17:17" ht="13.5">
      <c r="Q119" s="247" t="s">
        <v>98</v>
      </c>
    </row>
    <row r="120" spans="17:17" ht="13.5">
      <c r="Q120" s="247" t="s">
        <v>106</v>
      </c>
    </row>
    <row r="121" spans="17:17" ht="13.5">
      <c r="Q121" s="247" t="s">
        <v>107</v>
      </c>
    </row>
    <row r="122" spans="17:17" ht="13.5">
      <c r="Q122" s="247" t="s">
        <v>108</v>
      </c>
    </row>
    <row r="123" spans="17:17" ht="13.5">
      <c r="Q123" s="247" t="s">
        <v>109</v>
      </c>
    </row>
    <row r="124" spans="17:17" ht="13.5">
      <c r="Q124" s="247" t="s">
        <v>110</v>
      </c>
    </row>
    <row r="125" spans="17:17" ht="13.5">
      <c r="Q125" s="247" t="s">
        <v>111</v>
      </c>
    </row>
    <row r="126" spans="17:17" ht="13.5">
      <c r="Q126" s="247" t="s">
        <v>112</v>
      </c>
    </row>
    <row r="127" spans="17:17" ht="13.5">
      <c r="Q127" s="247" t="s">
        <v>113</v>
      </c>
    </row>
    <row r="128" spans="17:17" ht="13.5">
      <c r="Q128" s="247" t="s">
        <v>114</v>
      </c>
    </row>
    <row r="129" spans="17:17" ht="13.5">
      <c r="Q129" s="247" t="s">
        <v>115</v>
      </c>
    </row>
    <row r="130" spans="17:17" ht="13.5">
      <c r="Q130" s="247" t="s">
        <v>116</v>
      </c>
    </row>
    <row r="131" spans="17:17" ht="13.5">
      <c r="Q131" s="247" t="s">
        <v>99</v>
      </c>
    </row>
    <row r="132" spans="17:17" ht="13.5">
      <c r="Q132" s="247" t="s">
        <v>117</v>
      </c>
    </row>
    <row r="133" spans="17:17" ht="13.5">
      <c r="Q133" s="247" t="s">
        <v>118</v>
      </c>
    </row>
    <row r="134" spans="17:17" ht="13.5">
      <c r="Q134" s="247" t="s">
        <v>119</v>
      </c>
    </row>
    <row r="135" spans="17:17" ht="13.5">
      <c r="Q135" s="247" t="s">
        <v>120</v>
      </c>
    </row>
    <row r="136" spans="17:17" ht="13.5">
      <c r="Q136" s="247" t="s">
        <v>121</v>
      </c>
    </row>
    <row r="137" spans="17:17" ht="13.5">
      <c r="Q137" s="247" t="s">
        <v>122</v>
      </c>
    </row>
    <row r="138" spans="17:17" ht="13.5">
      <c r="Q138" s="248" t="s">
        <v>123</v>
      </c>
    </row>
    <row r="139" spans="17:17" ht="13.5">
      <c r="Q139" s="248" t="s">
        <v>124</v>
      </c>
    </row>
    <row r="140" spans="17:17" ht="13.5">
      <c r="Q140" s="248" t="s">
        <v>125</v>
      </c>
    </row>
    <row r="141" spans="17:17" ht="13.5">
      <c r="Q141" s="248" t="s">
        <v>126</v>
      </c>
    </row>
    <row r="142" spans="17:17" ht="13.5">
      <c r="Q142" s="248" t="s">
        <v>127</v>
      </c>
    </row>
    <row r="143" spans="17:17" ht="13.5">
      <c r="Q143" s="248" t="s">
        <v>128</v>
      </c>
    </row>
    <row r="144" spans="17:17" ht="13.5">
      <c r="Q144" s="248" t="s">
        <v>335</v>
      </c>
    </row>
    <row r="145" spans="17:17" ht="13.5">
      <c r="Q145" s="248" t="s">
        <v>336</v>
      </c>
    </row>
    <row r="146" spans="17:17" ht="13.5">
      <c r="Q146" s="248" t="s">
        <v>337</v>
      </c>
    </row>
    <row r="147" spans="17:17">
      <c r="Q147" s="246"/>
    </row>
    <row r="148" spans="17:17" ht="13.5">
      <c r="Q148" s="247" t="s">
        <v>132</v>
      </c>
    </row>
    <row r="149" spans="17:17">
      <c r="Q149" s="246" t="s">
        <v>129</v>
      </c>
    </row>
    <row r="150" spans="17:17">
      <c r="Q150" s="16" t="s">
        <v>131</v>
      </c>
    </row>
  </sheetData>
  <sheetProtection algorithmName="SHA-512" hashValue="W8F/zjlerpfp/Z/FLxHzJIKhP4NodsDfdZ1Ftu7i03RQeaRtWqQisiWRQaF/qJpz2bQGvkQFOAwYQ1fW/G63AA==" saltValue="TcX5kBtk79VPqtJuWBhyBQ==" spinCount="100000" sheet="1" objects="1" scenarios="1"/>
  <mergeCells count="95">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M47:O47"/>
    <mergeCell ref="J40:O40"/>
    <mergeCell ref="L42:O42"/>
    <mergeCell ref="M50:N50"/>
    <mergeCell ref="C29:O29"/>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 xr:uid="{00000000-0002-0000-0000-000001000000}">
      <formula1>$Q$85:$Q$89</formula1>
    </dataValidation>
    <dataValidation type="list" allowBlank="1" showInputMessage="1" showErrorMessage="1" sqref="N28:O28" xr:uid="{00000000-0002-0000-0000-000002000000}">
      <formula1>$Q$149:$Q$150</formula1>
    </dataValidation>
    <dataValidation type="list" allowBlank="1" showInputMessage="1" showErrorMessage="1" sqref="F52:I52" xr:uid="{91AF2426-37CE-49C7-925B-E1242557312A}">
      <formula1>$Q$104:$Q$146</formula1>
    </dataValidation>
  </dataValidations>
  <printOptions horizontalCentered="1"/>
  <pageMargins left="0.6692913385826772" right="0.62992125984251968" top="0.55118110236220474" bottom="0.55118110236220474" header="0" footer="0.51181102362204722"/>
  <pageSetup paperSize="9" orientation="portrait"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保健科学総合研究所　第2ラボラトリー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1"/>
      <c r="AA6" s="81"/>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48" t="s">
        <v>278</v>
      </c>
      <c r="C7" s="549"/>
      <c r="D7" s="545" t="s">
        <v>256</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jlqo9OW7eX1R/VOotsOJ10qE0sLc6/lJJbY7mlPSBvPhzbuaGODO3DNXiEjuRFiP5n6L+GA2dMjKg+UpbMHS+Q==" saltValue="Y69ZQd/LJRYytPd6kkPkNA=="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9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保健科学総合研究所　第2ラボラトリー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48" t="s">
        <v>278</v>
      </c>
      <c r="C7" s="549"/>
      <c r="D7" s="545" t="s">
        <v>257</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UwXTVm1kIbAq2KETsrRX8iFrANRZViyx0cv9pBUuxJmAwMEu3D0reFPPjyH1TS8SyVs4ml4xsGJsGo6FZH0LQ==" saltValue="Tfv+U6MxQGKSZFzY5mrVlg=="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A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保健科学総合研究所　第2ラボラトリー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48" t="s">
        <v>278</v>
      </c>
      <c r="C7" s="549"/>
      <c r="D7" s="545" t="s">
        <v>258</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9TNrYuJ/0b+PtGO9zkACA5nFHVQWLNq33b/6TKQyD3/qWRcWNkfM5kNd39+hWSu68dqWVN6Oj7cOW2j5zXz5Q==" saltValue="fkHbWqUgr9TL0Bco0IZRcg=="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B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保健科学総合研究所　第2ラボラトリー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259</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AMb4xcZ0WZ8oaBAQxE4NIQLO51jo8c+g2xr6pFdBa9Ei0uj33lQnQqH2/jcl4D/PxP//uMuhdQ8OdJAlRCI3Q==" saltValue="/ANhYTeUEW6nbA3RR4Rd5g=="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C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保健科学総合研究所　第2ラボラトリー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260</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OojUpcd4uGNzJkr3FhALVFwssvZnxdOBxrG7MyVUX9gIBF2b3XW5XK3xUcF6axcU7D5YFzpymq/J1eCuj8o4w==" saltValue="nf+grnoSB49/QyPdwEREF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D00-000002000000}">
      <formula1>D9=ROUND(D9,2)</formula1>
    </dataValidation>
    <dataValidation type="textLength" allowBlank="1" showInputMessage="1" showErrorMessage="1" errorTitle="要確認" error="「廃油」は、中間処理を経ずに「最終処分」はできません。" sqref="R33:U33" xr:uid="{00000000-0002-0000-0D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保健科学総合研究所　第2ラボラトリー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261</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6oZX0kTosAN00hlG5j5CP4P1gXo0853xxNPhQHrSdXC5MC2fAHCv39F8G6eFUh7CYOLKnVZ5uUxuVA+LGt9Pw==" saltValue="lwoX50uHOStBK2qvQFTIJ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E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保健科学総合研究所　第2ラボラトリー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262</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wjg5K5sYflola9sMbtirV5xIi4Q6jEq0pbkYRmEn0uO+Z2XCn9zBXzDRevzH1lBFm5dJ30LPJ6R9Y3DXD6sZTw==" saltValue="LVzztOozsJkOsqBZqIHSX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F00-000002000000}">
      <formula1>D9=ROUND(D9,2)</formula1>
    </dataValidation>
    <dataValidation type="textLength" allowBlank="1" showInputMessage="1" showErrorMessage="1" errorTitle="要確認" error="「廃酸」は、中間処理を経ずに「中間処分」はできません。" sqref="R33:U33" xr:uid="{00000000-0002-0000-0F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保健科学総合研究所　第2ラボラトリー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263</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LQAStezUgiubsJvWkXNUnVLFjgXFmrHDool7GAueVCXJfMPop/TYSdOfjE0lrPB+L2AwbTOpe/MSgCztP+zf/A==" saltValue="50qq9tsBmFKE4lO5iv6AU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000-000002000000}">
      <formula1>D9=ROUND(D9,2)</formula1>
    </dataValidation>
    <dataValidation type="textLength" allowBlank="1" showInputMessage="1" showErrorMessage="1" errorTitle="要確認" error="「廃ｱﾙｶﾘ」は、中間処理を経ずに「最終処分」はできません。" sqref="R33:U33" xr:uid="{00000000-0002-0000-10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73</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75</v>
      </c>
      <c r="AF5" s="621" t="str">
        <f>+表紙!F47</f>
        <v>保健科学総合研究所　第2ラボラトリー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306</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13</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13</v>
      </c>
      <c r="AS18" s="586" t="s">
        <v>139</v>
      </c>
      <c r="AT18" s="587"/>
      <c r="AU18" s="223"/>
      <c r="AV18" s="42" t="s">
        <v>13</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187</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13</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141</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13</v>
      </c>
      <c r="U27" s="62"/>
      <c r="V27" s="62"/>
      <c r="Y27" s="60" t="s">
        <v>30</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144</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13</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146</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13</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1dimRwcvTRzyXKpTwGNGR54FmakNe7NPZDqR6dTpOC0ncq59rmBoByDik2nz9v1tSiVhT0yowh66acGNxq0w==" saltValue="2N1oIyoFTgNIdNRTMkfjmg==" spinCount="100000" sheet="1" objects="1" scenarios="1"/>
  <mergeCells count="113">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P22:V22"/>
    <mergeCell ref="AS24:AU24"/>
    <mergeCell ref="B25:C25"/>
    <mergeCell ref="D25:F25"/>
    <mergeCell ref="H25:I25"/>
    <mergeCell ref="B23:C23"/>
    <mergeCell ref="D23:G23"/>
    <mergeCell ref="H23:J23"/>
    <mergeCell ref="Q23:T23"/>
    <mergeCell ref="U23:X23"/>
    <mergeCell ref="AT23:AV23"/>
    <mergeCell ref="B28:C28"/>
    <mergeCell ref="D28:F28"/>
    <mergeCell ref="H28:I28"/>
    <mergeCell ref="Y28:Z28"/>
    <mergeCell ref="B24:C24"/>
    <mergeCell ref="D24:F24"/>
    <mergeCell ref="H24:I24"/>
    <mergeCell ref="P24:S24"/>
    <mergeCell ref="AA28:AE28"/>
    <mergeCell ref="AT26:AV26"/>
    <mergeCell ref="B27:C27"/>
    <mergeCell ref="D27:F27"/>
    <mergeCell ref="H27:I27"/>
    <mergeCell ref="P27:S27"/>
    <mergeCell ref="AL27:AO27"/>
    <mergeCell ref="AS27:AU27"/>
    <mergeCell ref="B26:C26"/>
    <mergeCell ref="D26:F26"/>
    <mergeCell ref="H26:I26"/>
    <mergeCell ref="AM26:AP26"/>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R33:U33"/>
    <mergeCell ref="AS31:AU31"/>
    <mergeCell ref="B32:C32"/>
    <mergeCell ref="D32:F32"/>
    <mergeCell ref="H32:I32"/>
    <mergeCell ref="S32:V32"/>
    <mergeCell ref="AA32:AF34"/>
    <mergeCell ref="AG32:AJ34"/>
    <mergeCell ref="AK32:AO34"/>
    <mergeCell ref="B33:C33"/>
  </mergeCells>
  <phoneticPr fontId="3"/>
  <dataValidations count="4">
    <dataValidation type="textLength" allowBlank="1" showInputMessage="1" showErrorMessage="1" errorTitle="要確認" error="「廃ｱﾙｶﾘ」は、中間処理を経ずに「最終処分」はできません。" sqref="R33:U33" xr:uid="{00000000-0002-0000-1100-000000000000}">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100-000001000000}">
      <formula1>D9=ROUND(D9,2)</formula1>
    </dataValidation>
    <dataValidation type="custom" allowBlank="1" showInputMessage="1" showErrorMessage="1" sqref="H24:H33" xr:uid="{00000000-0002-0000-1100-000002000000}">
      <formula1>H24=ROUND(H24,1)</formula1>
    </dataValidation>
    <dataValidation type="custom" allowBlank="1" showInputMessage="1" showErrorMessage="1" error="入力は少数第1位までにして下さい。" sqref="AU13:AU14 W7:X7" xr:uid="{00000000-0002-0000-1100-000003000000}">
      <formula1>W7=ROUND(W7,1)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59"/>
  <sheetViews>
    <sheetView showGridLines="0" tabSelected="1" topLeftCell="F1" zoomScale="70" zoomScaleNormal="100" workbookViewId="0">
      <selection activeCell="B33" sqref="B33"/>
    </sheetView>
  </sheetViews>
  <sheetFormatPr defaultColWidth="9" defaultRowHeight="11.25"/>
  <cols>
    <col min="1" max="1" width="2.5" style="5" customWidth="1"/>
    <col min="2" max="3" width="3.75" style="5" customWidth="1"/>
    <col min="4" max="4" width="4.5" style="5" customWidth="1"/>
    <col min="5" max="5" width="3.75" style="5" customWidth="1"/>
    <col min="6" max="6" width="40.75" style="5" customWidth="1"/>
    <col min="7" max="23" width="12.375" style="5" customWidth="1"/>
    <col min="24" max="24" width="12.75" style="5" customWidth="1"/>
    <col min="25" max="27" width="9.75" style="5" customWidth="1"/>
    <col min="28" max="28" width="11.75" style="5" customWidth="1"/>
    <col min="29" max="16384" width="9" style="5"/>
  </cols>
  <sheetData>
    <row r="1" spans="2:24" ht="21">
      <c r="C1" s="14" t="s">
        <v>311</v>
      </c>
      <c r="D1" s="14"/>
      <c r="E1" s="14"/>
    </row>
    <row r="2" spans="2:24" ht="21.75" customHeight="1">
      <c r="E2" s="252" t="s">
        <v>305</v>
      </c>
    </row>
    <row r="3" spans="2:24" ht="14.1" customHeight="1" thickBot="1">
      <c r="B3" s="668" t="s">
        <v>277</v>
      </c>
      <c r="C3" s="668"/>
      <c r="D3" s="668"/>
      <c r="E3" s="668"/>
      <c r="F3" s="668"/>
      <c r="G3" s="100"/>
      <c r="H3" s="100"/>
      <c r="I3" s="100"/>
      <c r="J3" s="100"/>
      <c r="K3" s="100"/>
      <c r="U3"/>
      <c r="V3"/>
      <c r="W3"/>
      <c r="X3" s="101"/>
    </row>
    <row r="4" spans="2:24" ht="14.1" customHeight="1">
      <c r="B4" s="668"/>
      <c r="C4" s="668"/>
      <c r="D4" s="668"/>
      <c r="E4" s="668"/>
      <c r="F4" s="668"/>
      <c r="G4" s="100"/>
      <c r="H4" s="100"/>
      <c r="I4" s="100"/>
      <c r="J4" s="100"/>
      <c r="K4" s="100"/>
      <c r="V4" s="660" t="s">
        <v>297</v>
      </c>
      <c r="W4" s="102" t="s">
        <v>87</v>
      </c>
      <c r="X4" s="103" t="s">
        <v>88</v>
      </c>
    </row>
    <row r="5" spans="2:24" ht="14.1" customHeight="1" thickBot="1">
      <c r="C5" s="100"/>
      <c r="D5" s="100"/>
      <c r="E5" s="100"/>
      <c r="F5" s="100"/>
      <c r="G5" s="100"/>
      <c r="H5" s="100"/>
      <c r="I5" s="100"/>
      <c r="J5" s="100"/>
      <c r="K5" s="100"/>
      <c r="V5" s="661"/>
      <c r="W5" s="104" t="str">
        <f>+表紙!N28</f>
        <v>○</v>
      </c>
      <c r="X5" s="104" t="str">
        <f>+表紙!O28</f>
        <v>　</v>
      </c>
    </row>
    <row r="6" spans="2:24" ht="15" customHeight="1" thickBot="1">
      <c r="B6" s="154" t="s">
        <v>79</v>
      </c>
      <c r="C6" s="154"/>
      <c r="D6" s="154"/>
      <c r="E6" s="154"/>
      <c r="F6" s="154"/>
      <c r="G6" s="154"/>
      <c r="H6" s="154"/>
      <c r="I6" s="154"/>
      <c r="J6" s="154"/>
      <c r="K6" s="154"/>
      <c r="L6" s="85"/>
      <c r="M6" s="659"/>
      <c r="N6" s="659"/>
      <c r="O6" s="85" t="s">
        <v>77</v>
      </c>
      <c r="P6" s="662" t="str">
        <f>+表紙!F47</f>
        <v>保健科学総合研究所　第2ラボラトリー</v>
      </c>
      <c r="Q6" s="662"/>
      <c r="R6" s="662"/>
      <c r="S6" s="662"/>
      <c r="T6" s="662"/>
      <c r="U6" s="662"/>
      <c r="V6" s="221"/>
      <c r="W6" s="221"/>
      <c r="X6" s="172" t="s">
        <v>76</v>
      </c>
    </row>
    <row r="7" spans="2:24" ht="14.25">
      <c r="B7" s="111"/>
      <c r="C7" s="112"/>
      <c r="D7" s="112"/>
      <c r="E7" s="112"/>
      <c r="F7" s="11"/>
      <c r="G7" s="13" t="s">
        <v>56</v>
      </c>
      <c r="H7" s="13" t="s">
        <v>57</v>
      </c>
      <c r="I7" s="13" t="s">
        <v>58</v>
      </c>
      <c r="J7" s="13" t="s">
        <v>59</v>
      </c>
      <c r="K7" s="13" t="s">
        <v>60</v>
      </c>
      <c r="L7" s="13" t="s">
        <v>61</v>
      </c>
      <c r="M7" s="13" t="s">
        <v>62</v>
      </c>
      <c r="N7" s="13" t="s">
        <v>63</v>
      </c>
      <c r="O7" s="13" t="s">
        <v>64</v>
      </c>
      <c r="P7" s="13" t="s">
        <v>65</v>
      </c>
      <c r="Q7" s="13" t="s">
        <v>66</v>
      </c>
      <c r="R7" s="13" t="s">
        <v>67</v>
      </c>
      <c r="S7" s="13" t="s">
        <v>68</v>
      </c>
      <c r="T7" s="13" t="s">
        <v>69</v>
      </c>
      <c r="U7" s="13" t="s">
        <v>70</v>
      </c>
      <c r="V7" s="13" t="s">
        <v>71</v>
      </c>
      <c r="W7" s="13" t="s">
        <v>307</v>
      </c>
      <c r="X7" s="12"/>
    </row>
    <row r="8" spans="2:24" s="6" customFormat="1" ht="31.9" customHeight="1" thickBot="1">
      <c r="B8" s="7"/>
      <c r="C8" s="110"/>
      <c r="D8" s="110"/>
      <c r="E8" s="110"/>
      <c r="F8" s="8"/>
      <c r="G8" s="9" t="s">
        <v>264</v>
      </c>
      <c r="H8" s="9" t="s">
        <v>265</v>
      </c>
      <c r="I8" s="199" t="s">
        <v>266</v>
      </c>
      <c r="J8" s="9" t="s">
        <v>357</v>
      </c>
      <c r="K8" s="9" t="s">
        <v>267</v>
      </c>
      <c r="L8" s="9" t="s">
        <v>268</v>
      </c>
      <c r="M8" s="9" t="s">
        <v>269</v>
      </c>
      <c r="N8" s="9" t="s">
        <v>356</v>
      </c>
      <c r="O8" s="9" t="s">
        <v>270</v>
      </c>
      <c r="P8" s="9" t="s">
        <v>271</v>
      </c>
      <c r="Q8" s="9" t="s">
        <v>272</v>
      </c>
      <c r="R8" s="9" t="s">
        <v>273</v>
      </c>
      <c r="S8" s="9" t="s">
        <v>274</v>
      </c>
      <c r="T8" s="9" t="s">
        <v>275</v>
      </c>
      <c r="U8" s="9" t="s">
        <v>276</v>
      </c>
      <c r="V8" s="9" t="s">
        <v>355</v>
      </c>
      <c r="W8" s="9" t="s">
        <v>308</v>
      </c>
      <c r="X8" s="10" t="s">
        <v>55</v>
      </c>
    </row>
    <row r="9" spans="2:24" ht="24" customHeight="1" thickTop="1">
      <c r="B9" s="155"/>
      <c r="C9" s="669" t="s">
        <v>172</v>
      </c>
      <c r="D9" s="669"/>
      <c r="E9" s="669"/>
      <c r="F9" s="670"/>
      <c r="G9" s="312">
        <f>IF(OR(ｱ.特管廃油!D24&gt;0,ｱ.特管廃油!D24&lt;0),ｱ.特管廃油!D24,IF(G$19&gt;0,"0",0))</f>
        <v>0</v>
      </c>
      <c r="H9" s="312">
        <f>IF(OR(ｲ.特管廃酸!D24&gt;0,ｲ.特管廃酸!D24&lt;0),ｲ.特管廃酸!D24,IF(H$19&gt;0,"0",0))</f>
        <v>0</v>
      </c>
      <c r="I9" s="312">
        <f>IF(OR(ｳ.特管廃ｱﾙｶﾘ!D24&gt;0,ｳ.特管廃ｱﾙｶﾘ!D24&lt;0),ｳ.特管廃ｱﾙｶﾘ!D24,IF(I$19&gt;0,"0",0))</f>
        <v>0</v>
      </c>
      <c r="J9" s="312">
        <f>IF(OR(ｴ.感染性廃棄物!$D24&gt;0,ｴ.感染性廃棄物!$D24&lt;0),ｴ.感染性廃棄物!D24,IF(J$19&gt;0,"0",0))</f>
        <v>80</v>
      </c>
      <c r="K9" s="312">
        <f>IF(OR(ｵ.廃PCB等!$D24&gt;0,ｵ.廃PCB等!$D24&lt;0),ｵ.廃PCB等!D24,IF(K$19&gt;0,"0",0))</f>
        <v>0</v>
      </c>
      <c r="L9" s="312">
        <f>IF(OR(ｶ.PCB汚染物!D24&gt;0,ｶ.PCB汚染物!D24&lt;0),ｶ.PCB汚染物!D24,IF(L$19&gt;0,"0",0))</f>
        <v>0</v>
      </c>
      <c r="M9" s="312">
        <f>IF(OR(ｷ.PCB処理物!D24&gt;0,ｷ.PCB処理物!D24&lt;0),ｷ.PCB処理物!D24,IF(M$19&gt;0,"0",0))</f>
        <v>0</v>
      </c>
      <c r="N9" s="312">
        <f>IF(OR(ｸ.指定下水汚泥!D24&gt;0,ｸ.指定下水汚泥!D24&lt;0),ｸ.指定下水汚泥!D24,IF(N$19&gt;0,"0",0))</f>
        <v>0</v>
      </c>
      <c r="O9" s="312">
        <f>IF(OR(ｹ.有害鉱さい!D24&gt;0,ｹ.有害鉱さい!D24&lt;0),ｹ.有害鉱さい!D24,IF(O$19&gt;0,"0",0))</f>
        <v>0</v>
      </c>
      <c r="P9" s="312">
        <f>IF(OR(ｺ.廃石綿等!D24&gt;0,ｺ.廃石綿等!D24&lt;0),ｺ.廃石綿等!D24,IF(P$19&gt;0,"0",0))</f>
        <v>0</v>
      </c>
      <c r="Q9" s="312">
        <f>IF(OR(ｻ.有害ばいじん!D24&gt;0,ｻ.有害ばいじん!D24&lt;0),ｻ.有害ばいじん!D24,IF(Q$19&gt;0,"0",0))</f>
        <v>0</v>
      </c>
      <c r="R9" s="312">
        <f>IF(OR(ｼ.有害燃え殻!D24&gt;0,ｼ.有害燃え殻!D24&lt;0),ｼ.有害燃え殻!D24,IF(R$19&gt;0,"0",0))</f>
        <v>0</v>
      </c>
      <c r="S9" s="312">
        <f>IF(OR(ｽ.有害廃油!D24&gt;0,ｽ.有害廃油!D24&lt;0),ｽ.有害廃油!D24,IF(S$19&gt;0,"0",0))</f>
        <v>0</v>
      </c>
      <c r="T9" s="312">
        <f>IF(OR(ｾ.有害汚泥!D24&gt;0,ｾ.有害汚泥!D24&lt;0),ｾ.有害汚泥!D24,IF(T$19&gt;0,"0",0))</f>
        <v>0</v>
      </c>
      <c r="U9" s="312">
        <f>IF(OR(ｿ.有害廃酸!D24&gt;0,ｿ.有害廃酸!D24&lt;0),ｿ.有害廃酸!D24,IF(U$19&gt;0,"0",0))</f>
        <v>0</v>
      </c>
      <c r="V9" s="312">
        <f>IF(OR(ﾀ.有害廃ｱﾙｶﾘ!D24&gt;0,ﾀ.有害廃ｱﾙｶﾘ!D24&lt;0),ﾀ.有害廃ｱﾙｶﾘ!D24,IF(V$19&gt;0,"0",0))</f>
        <v>0</v>
      </c>
      <c r="W9" s="312">
        <f>IF(OR(ﾁ.廃水銀等!D24&gt;0,ﾁ.廃水銀等!D24&lt;0),ﾁ.廃水銀等!D24,IF(W$19&gt;0,"0",0))</f>
        <v>0</v>
      </c>
      <c r="X9" s="313">
        <f t="shared" ref="X9:X18" si="0">IF(SUM(G9:W9)&gt;0,SUM(G9:W9),IF(X$19&gt;0,"0",0))</f>
        <v>80</v>
      </c>
    </row>
    <row r="10" spans="2:24" ht="24" customHeight="1">
      <c r="B10" s="158" t="s">
        <v>327</v>
      </c>
      <c r="C10" s="665" t="s">
        <v>244</v>
      </c>
      <c r="D10" s="665"/>
      <c r="E10" s="665"/>
      <c r="F10" s="666"/>
      <c r="G10" s="314">
        <f>IF(OR(ｱ.特管廃油!D25&gt;0,ｱ.特管廃油!D25&lt;0),ｱ.特管廃油!D25,IF(G$19&gt;0,"0",0))</f>
        <v>0</v>
      </c>
      <c r="H10" s="314">
        <f>IF(OR(ｲ.特管廃酸!D25&gt;0,ｲ.特管廃酸!D25&lt;0),ｲ.特管廃酸!D25,IF(H$19&gt;0,"0",0))</f>
        <v>0</v>
      </c>
      <c r="I10" s="314">
        <f>IF(OR(ｳ.特管廃ｱﾙｶﾘ!D25&gt;0,ｳ.特管廃ｱﾙｶﾘ!D25&lt;0),ｳ.特管廃ｱﾙｶﾘ!D25,IF(I$19&gt;0,"0",0))</f>
        <v>0</v>
      </c>
      <c r="J10" s="314" t="str">
        <f>IF(OR(ｴ.感染性廃棄物!$D25&gt;0,ｴ.感染性廃棄物!$D25&lt;0),ｴ.感染性廃棄物!D25,IF(J$19&gt;0,"0",0))</f>
        <v>0</v>
      </c>
      <c r="K10" s="314">
        <f>IF(OR(ｵ.廃PCB等!$D25&gt;0,ｵ.廃PCB等!$D25&lt;0),ｵ.廃PCB等!D25,IF(K$19&gt;0,"0",0))</f>
        <v>0</v>
      </c>
      <c r="L10" s="314">
        <f>IF(OR(ｶ.PCB汚染物!D25&gt;0,ｶ.PCB汚染物!D25&lt;0),ｶ.PCB汚染物!D25,IF(L$19&gt;0,"0",0))</f>
        <v>0</v>
      </c>
      <c r="M10" s="314">
        <f>IF(OR(ｷ.PCB処理物!D25&gt;0,ｷ.PCB処理物!D25&lt;0),ｷ.PCB処理物!D25,IF(M$19&gt;0,"0",0))</f>
        <v>0</v>
      </c>
      <c r="N10" s="314">
        <f>IF(OR(ｸ.指定下水汚泥!D25&gt;0,ｸ.指定下水汚泥!D25&lt;0),ｸ.指定下水汚泥!D25,IF(N$19&gt;0,"0",0))</f>
        <v>0</v>
      </c>
      <c r="O10" s="314">
        <f>IF(OR(ｹ.有害鉱さい!D25&gt;0,ｹ.有害鉱さい!D25&lt;0),ｹ.有害鉱さい!D25,IF(O$19&gt;0,"0",0))</f>
        <v>0</v>
      </c>
      <c r="P10" s="314">
        <f>IF(OR(ｺ.廃石綿等!D25&gt;0,ｺ.廃石綿等!D25&lt;0),ｺ.廃石綿等!D25,IF(P$19&gt;0,"0",0))</f>
        <v>0</v>
      </c>
      <c r="Q10" s="314">
        <f>IF(OR(ｻ.有害ばいじん!D25&gt;0,ｻ.有害ばいじん!D25&lt;0),ｻ.有害ばいじん!D25,IF(Q$19&gt;0,"0",0))</f>
        <v>0</v>
      </c>
      <c r="R10" s="314">
        <f>IF(OR(ｼ.有害燃え殻!D25&gt;0,ｼ.有害燃え殻!D25&lt;0),ｼ.有害燃え殻!D25,IF(R$19&gt;0,"0",0))</f>
        <v>0</v>
      </c>
      <c r="S10" s="314">
        <f>IF(OR(ｽ.有害廃油!D25&gt;0,ｽ.有害廃油!D25&lt;0),ｽ.有害廃油!D25,IF(S$19&gt;0,"0",0))</f>
        <v>0</v>
      </c>
      <c r="T10" s="314">
        <f>IF(OR(ｾ.有害汚泥!D25&gt;0,ｾ.有害汚泥!D25&lt;0),ｾ.有害汚泥!D25,IF(T$19&gt;0,"0",0))</f>
        <v>0</v>
      </c>
      <c r="U10" s="314">
        <f>IF(OR(ｿ.有害廃酸!D25&gt;0,ｿ.有害廃酸!D25&lt;0),ｿ.有害廃酸!D25,IF(U$19&gt;0,"0",0))</f>
        <v>0</v>
      </c>
      <c r="V10" s="314">
        <f>IF(OR(ﾀ.有害廃ｱﾙｶﾘ!D25&gt;0,ﾀ.有害廃ｱﾙｶﾘ!D25&lt;0),ﾀ.有害廃ｱﾙｶﾘ!D25,IF(V$19&gt;0,"0",0))</f>
        <v>0</v>
      </c>
      <c r="W10" s="312">
        <f>IF(OR(ﾁ.廃水銀等!D25&gt;0,ﾁ.廃水銀等!D25&lt;0),ﾁ.廃水銀等!D25,IF(W$19&gt;0,"0",0))</f>
        <v>0</v>
      </c>
      <c r="X10" s="315" t="str">
        <f t="shared" si="0"/>
        <v>0</v>
      </c>
    </row>
    <row r="11" spans="2:24" ht="24" customHeight="1">
      <c r="B11" s="158" t="s">
        <v>328</v>
      </c>
      <c r="C11" s="651" t="s">
        <v>245</v>
      </c>
      <c r="D11" s="651"/>
      <c r="E11" s="651"/>
      <c r="F11" s="652"/>
      <c r="G11" s="316">
        <f>IF(OR(ｱ.特管廃油!D26&gt;0,ｱ.特管廃油!D26&lt;0),ｱ.特管廃油!D26,IF(G$19&gt;0,"0",0))</f>
        <v>0</v>
      </c>
      <c r="H11" s="316">
        <f>IF(OR(ｲ.特管廃酸!D26&gt;0,ｲ.特管廃酸!D26&lt;0),ｲ.特管廃酸!D26,IF(H$19&gt;0,"0",0))</f>
        <v>0</v>
      </c>
      <c r="I11" s="316">
        <f>IF(OR(ｳ.特管廃ｱﾙｶﾘ!D26&gt;0,ｳ.特管廃ｱﾙｶﾘ!D26&lt;0),ｳ.特管廃ｱﾙｶﾘ!D26,IF(I$19&gt;0,"0",0))</f>
        <v>0</v>
      </c>
      <c r="J11" s="316" t="str">
        <f>IF(OR(ｴ.感染性廃棄物!$D26&gt;0,ｴ.感染性廃棄物!$D26&lt;0),ｴ.感染性廃棄物!D26,IF(J$19&gt;0,"0",0))</f>
        <v>0</v>
      </c>
      <c r="K11" s="316">
        <f>IF(OR(ｵ.廃PCB等!$D26&gt;0,ｵ.廃PCB等!$D26&lt;0),ｵ.廃PCB等!D26,IF(K$19&gt;0,"0",0))</f>
        <v>0</v>
      </c>
      <c r="L11" s="316">
        <f>IF(OR(ｶ.PCB汚染物!D26&gt;0,ｶ.PCB汚染物!D26&lt;0),ｶ.PCB汚染物!D26,IF(L$19&gt;0,"0",0))</f>
        <v>0</v>
      </c>
      <c r="M11" s="316">
        <f>IF(OR(ｷ.PCB処理物!D26&gt;0,ｷ.PCB処理物!D26&lt;0),ｷ.PCB処理物!D26,IF(M$19&gt;0,"0",0))</f>
        <v>0</v>
      </c>
      <c r="N11" s="316">
        <f>IF(OR(ｸ.指定下水汚泥!D26&gt;0,ｸ.指定下水汚泥!D26&lt;0),ｸ.指定下水汚泥!D26,IF(N$19&gt;0,"0",0))</f>
        <v>0</v>
      </c>
      <c r="O11" s="316">
        <f>IF(OR(ｹ.有害鉱さい!D26&gt;0,ｹ.有害鉱さい!D26&lt;0),ｹ.有害鉱さい!D26,IF(O$19&gt;0,"0",0))</f>
        <v>0</v>
      </c>
      <c r="P11" s="316">
        <f>IF(OR(ｺ.廃石綿等!D26&gt;0,ｺ.廃石綿等!D26&lt;0),ｺ.廃石綿等!D26,IF(P$19&gt;0,"0",0))</f>
        <v>0</v>
      </c>
      <c r="Q11" s="316">
        <f>IF(OR(ｻ.有害ばいじん!D26&gt;0,ｻ.有害ばいじん!D26&lt;0),ｻ.有害ばいじん!D26,IF(Q$19&gt;0,"0",0))</f>
        <v>0</v>
      </c>
      <c r="R11" s="316">
        <f>IF(OR(ｼ.有害燃え殻!D26&gt;0,ｼ.有害燃え殻!D26&lt;0),ｼ.有害燃え殻!D26,IF(R$19&gt;0,"0",0))</f>
        <v>0</v>
      </c>
      <c r="S11" s="316">
        <f>IF(OR(ｽ.有害廃油!D26&gt;0,ｽ.有害廃油!D26&lt;0),ｽ.有害廃油!D26,IF(S$19&gt;0,"0",0))</f>
        <v>0</v>
      </c>
      <c r="T11" s="316">
        <f>IF(OR(ｾ.有害汚泥!D26&gt;0,ｾ.有害汚泥!D26&lt;0),ｾ.有害汚泥!D26,IF(T$19&gt;0,"0",0))</f>
        <v>0</v>
      </c>
      <c r="U11" s="316">
        <f>IF(OR(ｿ.有害廃酸!D26&gt;0,ｿ.有害廃酸!D26&lt;0),ｿ.有害廃酸!D26,IF(U$19&gt;0,"0",0))</f>
        <v>0</v>
      </c>
      <c r="V11" s="316">
        <f>IF(OR(ﾀ.有害廃ｱﾙｶﾘ!D26&gt;0,ﾀ.有害廃ｱﾙｶﾘ!D26&lt;0),ﾀ.有害廃ｱﾙｶﾘ!D26,IF(V$19&gt;0,"0",0))</f>
        <v>0</v>
      </c>
      <c r="W11" s="317">
        <f>IF(OR(ﾁ.廃水銀等!D26&gt;0,ﾁ.廃水銀等!D26&lt;0),ﾁ.廃水銀等!D26,IF(W$19&gt;0,"0",0))</f>
        <v>0</v>
      </c>
      <c r="X11" s="318" t="str">
        <f t="shared" si="0"/>
        <v>0</v>
      </c>
    </row>
    <row r="12" spans="2:24" ht="24" customHeight="1">
      <c r="B12" s="158">
        <v>6</v>
      </c>
      <c r="C12" s="651" t="s">
        <v>246</v>
      </c>
      <c r="D12" s="651"/>
      <c r="E12" s="651"/>
      <c r="F12" s="652"/>
      <c r="G12" s="316">
        <f>IF(OR(ｱ.特管廃油!D27&gt;0,ｱ.特管廃油!D27&lt;0),ｱ.特管廃油!D27,IF(G$19&gt;0,"0",0))</f>
        <v>0</v>
      </c>
      <c r="H12" s="316">
        <f>IF(OR(ｲ.特管廃酸!D27&gt;0,ｲ.特管廃酸!D27&lt;0),ｲ.特管廃酸!D27,IF(H$19&gt;0,"0",0))</f>
        <v>0</v>
      </c>
      <c r="I12" s="316">
        <f>IF(OR(ｳ.特管廃ｱﾙｶﾘ!D27&gt;0,ｳ.特管廃ｱﾙｶﾘ!D27&lt;0),ｳ.特管廃ｱﾙｶﾘ!D27,IF(I$19&gt;0,"0",0))</f>
        <v>0</v>
      </c>
      <c r="J12" s="316" t="str">
        <f>IF(OR(ｴ.感染性廃棄物!$D27&gt;0,ｴ.感染性廃棄物!$D27&lt;0),ｴ.感染性廃棄物!D27,IF(J$19&gt;0,"0",0))</f>
        <v>0</v>
      </c>
      <c r="K12" s="316">
        <f>IF(OR(ｵ.廃PCB等!$D27&gt;0,ｵ.廃PCB等!$D27&lt;0),ｵ.廃PCB等!D27,IF(K$19&gt;0,"0",0))</f>
        <v>0</v>
      </c>
      <c r="L12" s="316">
        <f>IF(OR(ｶ.PCB汚染物!D27&gt;0,ｶ.PCB汚染物!D27&lt;0),ｶ.PCB汚染物!D27,IF(L$19&gt;0,"0",0))</f>
        <v>0</v>
      </c>
      <c r="M12" s="316">
        <f>IF(OR(ｷ.PCB処理物!D27&gt;0,ｷ.PCB処理物!D27&lt;0),ｷ.PCB処理物!D27,IF(M$19&gt;0,"0",0))</f>
        <v>0</v>
      </c>
      <c r="N12" s="316">
        <f>IF(OR(ｸ.指定下水汚泥!D27&gt;0,ｸ.指定下水汚泥!D27&lt;0),ｸ.指定下水汚泥!D27,IF(N$19&gt;0,"0",0))</f>
        <v>0</v>
      </c>
      <c r="O12" s="316">
        <f>IF(OR(ｹ.有害鉱さい!D27&gt;0,ｹ.有害鉱さい!D27&lt;0),ｹ.有害鉱さい!D27,IF(O$19&gt;0,"0",0))</f>
        <v>0</v>
      </c>
      <c r="P12" s="316">
        <f>IF(OR(ｺ.廃石綿等!D27&gt;0,ｺ.廃石綿等!D27&lt;0),ｺ.廃石綿等!D27,IF(P$19&gt;0,"0",0))</f>
        <v>0</v>
      </c>
      <c r="Q12" s="316">
        <f>IF(OR(ｻ.有害ばいじん!D27&gt;0,ｻ.有害ばいじん!D27&lt;0),ｻ.有害ばいじん!D27,IF(Q$19&gt;0,"0",0))</f>
        <v>0</v>
      </c>
      <c r="R12" s="316">
        <f>IF(OR(ｼ.有害燃え殻!D27&gt;0,ｼ.有害燃え殻!D27&lt;0),ｼ.有害燃え殻!D27,IF(R$19&gt;0,"0",0))</f>
        <v>0</v>
      </c>
      <c r="S12" s="316">
        <f>IF(OR(ｽ.有害廃油!D27&gt;0,ｽ.有害廃油!D27&lt;0),ｽ.有害廃油!D27,IF(S$19&gt;0,"0",0))</f>
        <v>0</v>
      </c>
      <c r="T12" s="316">
        <f>IF(OR(ｾ.有害汚泥!D27&gt;0,ｾ.有害汚泥!D27&lt;0),ｾ.有害汚泥!D27,IF(T$19&gt;0,"0",0))</f>
        <v>0</v>
      </c>
      <c r="U12" s="316">
        <f>IF(OR(ｿ.有害廃酸!D27&gt;0,ｿ.有害廃酸!D27&lt;0),ｿ.有害廃酸!D27,IF(U$19&gt;0,"0",0))</f>
        <v>0</v>
      </c>
      <c r="V12" s="316">
        <f>IF(OR(ﾀ.有害廃ｱﾙｶﾘ!D27&gt;0,ﾀ.有害廃ｱﾙｶﾘ!D27&lt;0),ﾀ.有害廃ｱﾙｶﾘ!D27,IF(V$19&gt;0,"0",0))</f>
        <v>0</v>
      </c>
      <c r="W12" s="317">
        <f>IF(OR(ﾁ.廃水銀等!D27&gt;0,ﾁ.廃水銀等!D27&lt;0),ﾁ.廃水銀等!D27,IF(W$19&gt;0,"0",0))</f>
        <v>0</v>
      </c>
      <c r="X12" s="318" t="str">
        <f t="shared" si="0"/>
        <v>0</v>
      </c>
    </row>
    <row r="13" spans="2:24" ht="24" customHeight="1">
      <c r="B13" s="158" t="s">
        <v>168</v>
      </c>
      <c r="C13" s="667" t="s">
        <v>247</v>
      </c>
      <c r="D13" s="636"/>
      <c r="E13" s="636"/>
      <c r="F13" s="637"/>
      <c r="G13" s="316">
        <f>IF(OR(ｱ.特管廃油!D28&gt;0,ｱ.特管廃油!D28&lt;0),ｱ.特管廃油!D28,IF(G$19&gt;0,"0",0))</f>
        <v>0</v>
      </c>
      <c r="H13" s="316">
        <f>IF(OR(ｲ.特管廃酸!D28&gt;0,ｲ.特管廃酸!D28&lt;0),ｲ.特管廃酸!D28,IF(H$19&gt;0,"0",0))</f>
        <v>0</v>
      </c>
      <c r="I13" s="316">
        <f>IF(OR(ｳ.特管廃ｱﾙｶﾘ!D28&gt;0,ｳ.特管廃ｱﾙｶﾘ!D28&lt;0),ｳ.特管廃ｱﾙｶﾘ!D28,IF(I$19&gt;0,"0",0))</f>
        <v>0</v>
      </c>
      <c r="J13" s="316" t="str">
        <f>IF(OR(ｴ.感染性廃棄物!$D28&gt;0,ｴ.感染性廃棄物!$D28&lt;0),ｴ.感染性廃棄物!D28,IF(J$19&gt;0,"0",0))</f>
        <v>0</v>
      </c>
      <c r="K13" s="316">
        <f>IF(OR(ｵ.廃PCB等!$D28&gt;0,ｵ.廃PCB等!$D28&lt;0),ｵ.廃PCB等!D28,IF(K$19&gt;0,"0",0))</f>
        <v>0</v>
      </c>
      <c r="L13" s="316">
        <f>IF(OR(ｶ.PCB汚染物!D28&gt;0,ｶ.PCB汚染物!D28&lt;0),ｶ.PCB汚染物!D28,IF(L$19&gt;0,"0",0))</f>
        <v>0</v>
      </c>
      <c r="M13" s="316">
        <f>IF(OR(ｷ.PCB処理物!D28&gt;0,ｷ.PCB処理物!D28&lt;0),ｷ.PCB処理物!D28,IF(M$19&gt;0,"0",0))</f>
        <v>0</v>
      </c>
      <c r="N13" s="316">
        <f>IF(OR(ｸ.指定下水汚泥!D28&gt;0,ｸ.指定下水汚泥!D28&lt;0),ｸ.指定下水汚泥!D28,IF(N$19&gt;0,"0",0))</f>
        <v>0</v>
      </c>
      <c r="O13" s="316">
        <f>IF(OR(ｹ.有害鉱さい!D28&gt;0,ｹ.有害鉱さい!D28&lt;0),ｹ.有害鉱さい!D28,IF(O$19&gt;0,"0",0))</f>
        <v>0</v>
      </c>
      <c r="P13" s="316">
        <f>IF(OR(ｺ.廃石綿等!D28&gt;0,ｺ.廃石綿等!D28&lt;0),ｺ.廃石綿等!D28,IF(P$19&gt;0,"0",0))</f>
        <v>0</v>
      </c>
      <c r="Q13" s="316">
        <f>IF(OR(ｻ.有害ばいじん!D28&gt;0,ｻ.有害ばいじん!D28&lt;0),ｻ.有害ばいじん!D28,IF(Q$19&gt;0,"0",0))</f>
        <v>0</v>
      </c>
      <c r="R13" s="316">
        <f>IF(OR(ｼ.有害燃え殻!D28&gt;0,ｼ.有害燃え殻!D28&lt;0),ｼ.有害燃え殻!D28,IF(R$19&gt;0,"0",0))</f>
        <v>0</v>
      </c>
      <c r="S13" s="316">
        <f>IF(OR(ｽ.有害廃油!D28&gt;0,ｽ.有害廃油!D28&lt;0),ｽ.有害廃油!D28,IF(S$19&gt;0,"0",0))</f>
        <v>0</v>
      </c>
      <c r="T13" s="316">
        <f>IF(OR(ｾ.有害汚泥!D28&gt;0,ｾ.有害汚泥!D28&lt;0),ｾ.有害汚泥!D28,IF(T$19&gt;0,"0",0))</f>
        <v>0</v>
      </c>
      <c r="U13" s="316">
        <f>IF(OR(ｿ.有害廃酸!D28&gt;0,ｿ.有害廃酸!D28&lt;0),ｿ.有害廃酸!D28,IF(U$19&gt;0,"0",0))</f>
        <v>0</v>
      </c>
      <c r="V13" s="316">
        <f>IF(OR(ﾀ.有害廃ｱﾙｶﾘ!D28&gt;0,ﾀ.有害廃ｱﾙｶﾘ!D28&lt;0),ﾀ.有害廃ｱﾙｶﾘ!D28,IF(V$19&gt;0,"0",0))</f>
        <v>0</v>
      </c>
      <c r="W13" s="317">
        <f>IF(OR(ﾁ.廃水銀等!D28&gt;0,ﾁ.廃水銀等!D28&lt;0),ﾁ.廃水銀等!D28,IF(W$19&gt;0,"0",0))</f>
        <v>0</v>
      </c>
      <c r="X13" s="318" t="str">
        <f t="shared" si="0"/>
        <v>0</v>
      </c>
    </row>
    <row r="14" spans="2:24" ht="24" customHeight="1">
      <c r="B14" s="158" t="s">
        <v>169</v>
      </c>
      <c r="C14" s="651" t="s">
        <v>181</v>
      </c>
      <c r="D14" s="651"/>
      <c r="E14" s="651"/>
      <c r="F14" s="652"/>
      <c r="G14" s="316">
        <f>IF(OR(ｱ.特管廃油!D29&gt;0,ｱ.特管廃油!D29&lt;0),ｱ.特管廃油!D29,IF(G$19&gt;0,"0",0))</f>
        <v>0</v>
      </c>
      <c r="H14" s="316">
        <f>IF(OR(ｲ.特管廃酸!D29&gt;0,ｲ.特管廃酸!D29&lt;0),ｲ.特管廃酸!D29,IF(H$19&gt;0,"0",0))</f>
        <v>0</v>
      </c>
      <c r="I14" s="316">
        <f>IF(OR(ｳ.特管廃ｱﾙｶﾘ!D29&gt;0,ｳ.特管廃ｱﾙｶﾘ!D29&lt;0),ｳ.特管廃ｱﾙｶﾘ!D29,IF(I$19&gt;0,"0",0))</f>
        <v>0</v>
      </c>
      <c r="J14" s="316">
        <f>IF(OR(ｴ.感染性廃棄物!$D29&gt;0,ｴ.感染性廃棄物!$D29&lt;0),ｴ.感染性廃棄物!D29,IF(J$19&gt;0,"0",0))</f>
        <v>80</v>
      </c>
      <c r="K14" s="316">
        <f>IF(OR(ｵ.廃PCB等!$D29&gt;0,ｵ.廃PCB等!$D29&lt;0),ｵ.廃PCB等!D29,IF(K$19&gt;0,"0",0))</f>
        <v>0</v>
      </c>
      <c r="L14" s="316">
        <f>IF(OR(ｶ.PCB汚染物!D29&gt;0,ｶ.PCB汚染物!D29&lt;0),ｶ.PCB汚染物!D29,IF(L$19&gt;0,"0",0))</f>
        <v>0</v>
      </c>
      <c r="M14" s="316">
        <f>IF(OR(ｷ.PCB処理物!D29&gt;0,ｷ.PCB処理物!D29&lt;0),ｷ.PCB処理物!D29,IF(M$19&gt;0,"0",0))</f>
        <v>0</v>
      </c>
      <c r="N14" s="316">
        <f>IF(OR(ｸ.指定下水汚泥!D29&gt;0,ｸ.指定下水汚泥!D29&lt;0),ｸ.指定下水汚泥!D29,IF(N$19&gt;0,"0",0))</f>
        <v>0</v>
      </c>
      <c r="O14" s="316">
        <f>IF(OR(ｹ.有害鉱さい!D29&gt;0,ｹ.有害鉱さい!D29&lt;0),ｹ.有害鉱さい!D29,IF(O$19&gt;0,"0",0))</f>
        <v>0</v>
      </c>
      <c r="P14" s="316">
        <f>IF(OR(ｺ.廃石綿等!D29&gt;0,ｺ.廃石綿等!D29&lt;0),ｺ.廃石綿等!D29,IF(P$19&gt;0,"0",0))</f>
        <v>0</v>
      </c>
      <c r="Q14" s="316">
        <f>IF(OR(ｻ.有害ばいじん!D29&gt;0,ｻ.有害ばいじん!D29&lt;0),ｻ.有害ばいじん!D29,IF(Q$19&gt;0,"0",0))</f>
        <v>0</v>
      </c>
      <c r="R14" s="316">
        <f>IF(OR(ｼ.有害燃え殻!D29&gt;0,ｼ.有害燃え殻!D29&lt;0),ｼ.有害燃え殻!D29,IF(R$19&gt;0,"0",0))</f>
        <v>0</v>
      </c>
      <c r="S14" s="316">
        <f>IF(OR(ｽ.有害廃油!D29&gt;0,ｽ.有害廃油!D29&lt;0),ｽ.有害廃油!D29,IF(S$19&gt;0,"0",0))</f>
        <v>0</v>
      </c>
      <c r="T14" s="316">
        <f>IF(OR(ｾ.有害汚泥!D29&gt;0,ｾ.有害汚泥!D29&lt;0),ｾ.有害汚泥!D29,IF(T$19&gt;0,"0",0))</f>
        <v>0</v>
      </c>
      <c r="U14" s="316">
        <f>IF(OR(ｿ.有害廃酸!D29&gt;0,ｿ.有害廃酸!D29&lt;0),ｿ.有害廃酸!D29,IF(U$19&gt;0,"0",0))</f>
        <v>0</v>
      </c>
      <c r="V14" s="316">
        <f>IF(OR(ﾀ.有害廃ｱﾙｶﾘ!D29&gt;0,ﾀ.有害廃ｱﾙｶﾘ!D29&lt;0),ﾀ.有害廃ｱﾙｶﾘ!D29,IF(V$19&gt;0,"0",0))</f>
        <v>0</v>
      </c>
      <c r="W14" s="317">
        <f>IF(OR(ﾁ.廃水銀等!D29&gt;0,ﾁ.廃水銀等!D29&lt;0),ﾁ.廃水銀等!D29,IF(W$19&gt;0,"0",0))</f>
        <v>0</v>
      </c>
      <c r="X14" s="318">
        <f t="shared" si="0"/>
        <v>80</v>
      </c>
    </row>
    <row r="15" spans="2:24" ht="24" customHeight="1">
      <c r="B15" s="158" t="s">
        <v>184</v>
      </c>
      <c r="C15" s="651" t="s">
        <v>182</v>
      </c>
      <c r="D15" s="651"/>
      <c r="E15" s="651"/>
      <c r="F15" s="652"/>
      <c r="G15" s="316">
        <f>IF(OR(ｱ.特管廃油!D30&gt;0,ｱ.特管廃油!D30&lt;0),ｱ.特管廃油!D30,IF(G$19&gt;0,"0",0))</f>
        <v>0</v>
      </c>
      <c r="H15" s="316">
        <f>IF(OR(ｲ.特管廃酸!D30&gt;0,ｲ.特管廃酸!D30&lt;0),ｲ.特管廃酸!D30,IF(H$19&gt;0,"0",0))</f>
        <v>0</v>
      </c>
      <c r="I15" s="316">
        <f>IF(OR(ｳ.特管廃ｱﾙｶﾘ!D30&gt;0,ｳ.特管廃ｱﾙｶﾘ!D30&lt;0),ｳ.特管廃ｱﾙｶﾘ!D30,IF(I$19&gt;0,"0",0))</f>
        <v>0</v>
      </c>
      <c r="J15" s="316" t="str">
        <f>IF(OR(ｴ.感染性廃棄物!$D30&gt;0,ｴ.感染性廃棄物!$D30&lt;0),ｴ.感染性廃棄物!D30,IF(J$19&gt;0,"0",0))</f>
        <v>0</v>
      </c>
      <c r="K15" s="316">
        <f>IF(OR(ｵ.廃PCB等!$D30&gt;0,ｵ.廃PCB等!$D30&lt;0),ｵ.廃PCB等!D30,IF(K$19&gt;0,"0",0))</f>
        <v>0</v>
      </c>
      <c r="L15" s="316">
        <f>IF(OR(ｶ.PCB汚染物!D30&gt;0,ｶ.PCB汚染物!D30&lt;0),ｶ.PCB汚染物!D30,IF(L$19&gt;0,"0",0))</f>
        <v>0</v>
      </c>
      <c r="M15" s="316">
        <f>IF(OR(ｷ.PCB処理物!D30&gt;0,ｷ.PCB処理物!D30&lt;0),ｷ.PCB処理物!D30,IF(M$19&gt;0,"0",0))</f>
        <v>0</v>
      </c>
      <c r="N15" s="316">
        <f>IF(OR(ｸ.指定下水汚泥!D30&gt;0,ｸ.指定下水汚泥!D30&lt;0),ｸ.指定下水汚泥!D30,IF(N$19&gt;0,"0",0))</f>
        <v>0</v>
      </c>
      <c r="O15" s="316">
        <f>IF(OR(ｹ.有害鉱さい!D30&gt;0,ｹ.有害鉱さい!D30&lt;0),ｹ.有害鉱さい!D30,IF(O$19&gt;0,"0",0))</f>
        <v>0</v>
      </c>
      <c r="P15" s="316">
        <f>IF(OR(ｺ.廃石綿等!D30&gt;0,ｺ.廃石綿等!D30&lt;0),ｺ.廃石綿等!D30,IF(P$19&gt;0,"0",0))</f>
        <v>0</v>
      </c>
      <c r="Q15" s="316">
        <f>IF(OR(ｻ.有害ばいじん!D30&gt;0,ｻ.有害ばいじん!D30&lt;0),ｻ.有害ばいじん!D30,IF(Q$19&gt;0,"0",0))</f>
        <v>0</v>
      </c>
      <c r="R15" s="316">
        <f>IF(OR(ｼ.有害燃え殻!D30&gt;0,ｼ.有害燃え殻!D30&lt;0),ｼ.有害燃え殻!D30,IF(R$19&gt;0,"0",0))</f>
        <v>0</v>
      </c>
      <c r="S15" s="316">
        <f>IF(OR(ｽ.有害廃油!D30&gt;0,ｽ.有害廃油!D30&lt;0),ｽ.有害廃油!D30,IF(S$19&gt;0,"0",0))</f>
        <v>0</v>
      </c>
      <c r="T15" s="316">
        <f>IF(OR(ｾ.有害汚泥!D30&gt;0,ｾ.有害汚泥!D30&lt;0),ｾ.有害汚泥!D30,IF(T$19&gt;0,"0",0))</f>
        <v>0</v>
      </c>
      <c r="U15" s="316">
        <f>IF(OR(ｿ.有害廃酸!D30&gt;0,ｿ.有害廃酸!D30&lt;0),ｿ.有害廃酸!D30,IF(U$19&gt;0,"0",0))</f>
        <v>0</v>
      </c>
      <c r="V15" s="316">
        <f>IF(OR(ﾀ.有害廃ｱﾙｶﾘ!D30&gt;0,ﾀ.有害廃ｱﾙｶﾘ!D30&lt;0),ﾀ.有害廃ｱﾙｶﾘ!D30,IF(V$19&gt;0,"0",0))</f>
        <v>0</v>
      </c>
      <c r="W15" s="317">
        <f>IF(OR(ﾁ.廃水銀等!D30&gt;0,ﾁ.廃水銀等!D30&lt;0),ﾁ.廃水銀等!D30,IF(W$19&gt;0,"0",0))</f>
        <v>0</v>
      </c>
      <c r="X15" s="318" t="str">
        <f t="shared" si="0"/>
        <v>0</v>
      </c>
    </row>
    <row r="16" spans="2:24" ht="24" customHeight="1">
      <c r="B16" s="158" t="s">
        <v>185</v>
      </c>
      <c r="C16" s="651" t="s">
        <v>183</v>
      </c>
      <c r="D16" s="651"/>
      <c r="E16" s="651"/>
      <c r="F16" s="652"/>
      <c r="G16" s="316">
        <f>IF(OR(ｱ.特管廃油!D31&gt;0,ｱ.特管廃油!D31&lt;0),ｱ.特管廃油!D31,IF(G$19&gt;0,"0",0))</f>
        <v>0</v>
      </c>
      <c r="H16" s="316">
        <f>IF(OR(ｲ.特管廃酸!D31&gt;0,ｲ.特管廃酸!D31&lt;0),ｲ.特管廃酸!D31,IF(H$19&gt;0,"0",0))</f>
        <v>0</v>
      </c>
      <c r="I16" s="316">
        <f>IF(OR(ｳ.特管廃ｱﾙｶﾘ!D31&gt;0,ｳ.特管廃ｱﾙｶﾘ!D31&lt;0),ｳ.特管廃ｱﾙｶﾘ!D31,IF(I$19&gt;0,"0",0))</f>
        <v>0</v>
      </c>
      <c r="J16" s="316" t="str">
        <f>IF(OR(ｴ.感染性廃棄物!$D31&gt;0,ｴ.感染性廃棄物!$D31&lt;0),ｴ.感染性廃棄物!D31,IF(J$19&gt;0,"0",0))</f>
        <v>0</v>
      </c>
      <c r="K16" s="316">
        <f>IF(OR(ｵ.廃PCB等!$D31&gt;0,ｵ.廃PCB等!$D31&lt;0),ｵ.廃PCB等!D31,IF(K$19&gt;0,"0",0))</f>
        <v>0</v>
      </c>
      <c r="L16" s="316">
        <f>IF(OR(ｶ.PCB汚染物!D31&gt;0,ｶ.PCB汚染物!D31&lt;0),ｶ.PCB汚染物!D31,IF(L$19&gt;0,"0",0))</f>
        <v>0</v>
      </c>
      <c r="M16" s="316">
        <f>IF(OR(ｷ.PCB処理物!D31&gt;0,ｷ.PCB処理物!D31&lt;0),ｷ.PCB処理物!D31,IF(M$19&gt;0,"0",0))</f>
        <v>0</v>
      </c>
      <c r="N16" s="316">
        <f>IF(OR(ｸ.指定下水汚泥!D31&gt;0,ｸ.指定下水汚泥!D31&lt;0),ｸ.指定下水汚泥!D31,IF(N$19&gt;0,"0",0))</f>
        <v>0</v>
      </c>
      <c r="O16" s="316">
        <f>IF(OR(ｹ.有害鉱さい!D31&gt;0,ｹ.有害鉱さい!D31&lt;0),ｹ.有害鉱さい!D31,IF(O$19&gt;0,"0",0))</f>
        <v>0</v>
      </c>
      <c r="P16" s="316">
        <f>IF(OR(ｺ.廃石綿等!D31&gt;0,ｺ.廃石綿等!D31&lt;0),ｺ.廃石綿等!D31,IF(P$19&gt;0,"0",0))</f>
        <v>0</v>
      </c>
      <c r="Q16" s="316">
        <f>IF(OR(ｻ.有害ばいじん!D31&gt;0,ｻ.有害ばいじん!D31&lt;0),ｻ.有害ばいじん!D31,IF(Q$19&gt;0,"0",0))</f>
        <v>0</v>
      </c>
      <c r="R16" s="316">
        <f>IF(OR(ｼ.有害燃え殻!D31&gt;0,ｼ.有害燃え殻!D31&lt;0),ｼ.有害燃え殻!D31,IF(R$19&gt;0,"0",0))</f>
        <v>0</v>
      </c>
      <c r="S16" s="316">
        <f>IF(OR(ｽ.有害廃油!D31&gt;0,ｽ.有害廃油!D31&lt;0),ｽ.有害廃油!D31,IF(S$19&gt;0,"0",0))</f>
        <v>0</v>
      </c>
      <c r="T16" s="316">
        <f>IF(OR(ｾ.有害汚泥!D31&gt;0,ｾ.有害汚泥!D31&lt;0),ｾ.有害汚泥!D31,IF(T$19&gt;0,"0",0))</f>
        <v>0</v>
      </c>
      <c r="U16" s="316">
        <f>IF(OR(ｿ.有害廃酸!D31&gt;0,ｿ.有害廃酸!D31&lt;0),ｿ.有害廃酸!D31,IF(U$19&gt;0,"0",0))</f>
        <v>0</v>
      </c>
      <c r="V16" s="316">
        <f>IF(OR(ﾀ.有害廃ｱﾙｶﾘ!D31&gt;0,ﾀ.有害廃ｱﾙｶﾘ!D31&lt;0),ﾀ.有害廃ｱﾙｶﾘ!D31,IF(V$19&gt;0,"0",0))</f>
        <v>0</v>
      </c>
      <c r="W16" s="317">
        <f>IF(OR(ﾁ.廃水銀等!D31&gt;0,ﾁ.廃水銀等!D31&lt;0),ﾁ.廃水銀等!D31,IF(W$19&gt;0,"0",0))</f>
        <v>0</v>
      </c>
      <c r="X16" s="318" t="str">
        <f t="shared" si="0"/>
        <v>0</v>
      </c>
    </row>
    <row r="17" spans="2:24" ht="24" customHeight="1">
      <c r="B17" s="158"/>
      <c r="C17" s="651" t="s">
        <v>400</v>
      </c>
      <c r="D17" s="651"/>
      <c r="E17" s="651"/>
      <c r="F17" s="652"/>
      <c r="G17" s="316">
        <f>IF(OR(ｱ.特管廃油!D32&gt;0,ｱ.特管廃油!D32&lt;0),ｱ.特管廃油!D32,IF(G$19&gt;0,"0",0))</f>
        <v>0</v>
      </c>
      <c r="H17" s="316">
        <f>IF(OR(ｲ.特管廃酸!D32&gt;0,ｲ.特管廃酸!D32&lt;0),ｲ.特管廃酸!D32,IF(H$19&gt;0,"0",0))</f>
        <v>0</v>
      </c>
      <c r="I17" s="316">
        <f>IF(OR(ｳ.特管廃ｱﾙｶﾘ!D32&gt;0,ｳ.特管廃ｱﾙｶﾘ!D32&lt;0),ｳ.特管廃ｱﾙｶﾘ!D32,IF(I$19&gt;0,"0",0))</f>
        <v>0</v>
      </c>
      <c r="J17" s="316" t="str">
        <f>IF(OR(ｴ.感染性廃棄物!$D32&gt;0,ｴ.感染性廃棄物!$D32&lt;0),ｴ.感染性廃棄物!D32,IF(J$19&gt;0,"0",0))</f>
        <v>0</v>
      </c>
      <c r="K17" s="316">
        <f>IF(OR(ｵ.廃PCB等!$D32&gt;0,ｵ.廃PCB等!$D32&lt;0),ｵ.廃PCB等!D32,IF(K$19&gt;0,"0",0))</f>
        <v>0</v>
      </c>
      <c r="L17" s="316">
        <f>IF(OR(ｶ.PCB汚染物!D32&gt;0,ｶ.PCB汚染物!D32&lt;0),ｶ.PCB汚染物!D32,IF(L$19&gt;0,"0",0))</f>
        <v>0</v>
      </c>
      <c r="M17" s="316">
        <f>IF(OR(ｷ.PCB処理物!D32&gt;0,ｷ.PCB処理物!D32&lt;0),ｷ.PCB処理物!D32,IF(M$19&gt;0,"0",0))</f>
        <v>0</v>
      </c>
      <c r="N17" s="316">
        <f>IF(OR(ｸ.指定下水汚泥!D32&gt;0,ｸ.指定下水汚泥!D32&lt;0),ｸ.指定下水汚泥!D32,IF(N$19&gt;0,"0",0))</f>
        <v>0</v>
      </c>
      <c r="O17" s="316">
        <f>IF(OR(ｹ.有害鉱さい!D32&gt;0,ｹ.有害鉱さい!D32&lt;0),ｹ.有害鉱さい!D32,IF(O$19&gt;0,"0",0))</f>
        <v>0</v>
      </c>
      <c r="P17" s="316">
        <f>IF(OR(ｺ.廃石綿等!D32&gt;0,ｺ.廃石綿等!D32&lt;0),ｺ.廃石綿等!D32,IF(P$19&gt;0,"0",0))</f>
        <v>0</v>
      </c>
      <c r="Q17" s="316">
        <f>IF(OR(ｻ.有害ばいじん!D32&gt;0,ｻ.有害ばいじん!D32&lt;0),ｻ.有害ばいじん!D32,IF(Q$19&gt;0,"0",0))</f>
        <v>0</v>
      </c>
      <c r="R17" s="316">
        <f>IF(OR(ｼ.有害燃え殻!D32&gt;0,ｼ.有害燃え殻!D32&lt;0),ｼ.有害燃え殻!D32,IF(R$19&gt;0,"0",0))</f>
        <v>0</v>
      </c>
      <c r="S17" s="316">
        <f>IF(OR(ｽ.有害廃油!D32&gt;0,ｽ.有害廃油!D32&lt;0),ｽ.有害廃油!D32,IF(S$19&gt;0,"0",0))</f>
        <v>0</v>
      </c>
      <c r="T17" s="316">
        <f>IF(OR(ｾ.有害汚泥!D32&gt;0,ｾ.有害汚泥!D32&lt;0),ｾ.有害汚泥!D32,IF(T$19&gt;0,"0",0))</f>
        <v>0</v>
      </c>
      <c r="U17" s="316">
        <f>IF(OR(ｿ.有害廃酸!D32&gt;0,ｿ.有害廃酸!D32&lt;0),ｿ.有害廃酸!D32,IF(U$19&gt;0,"0",0))</f>
        <v>0</v>
      </c>
      <c r="V17" s="316">
        <f>IF(OR(ﾀ.有害廃ｱﾙｶﾘ!D32&gt;0,ﾀ.有害廃ｱﾙｶﾘ!D32&lt;0),ﾀ.有害廃ｱﾙｶﾘ!D32,IF(V$19&gt;0,"0",0))</f>
        <v>0</v>
      </c>
      <c r="W17" s="317">
        <f>IF(OR(ﾁ.廃水銀等!D32&gt;0,ﾁ.廃水銀等!D32&lt;0),ﾁ.廃水銀等!D32,IF(W$19&gt;0,"0",0))</f>
        <v>0</v>
      </c>
      <c r="X17" s="318" t="str">
        <f t="shared" si="0"/>
        <v>0</v>
      </c>
    </row>
    <row r="18" spans="2:24" ht="24" customHeight="1" thickBot="1">
      <c r="B18" s="159"/>
      <c r="C18" s="185" t="s">
        <v>201</v>
      </c>
      <c r="D18" s="663" t="s">
        <v>403</v>
      </c>
      <c r="E18" s="663"/>
      <c r="F18" s="664"/>
      <c r="G18" s="319">
        <f>IF(OR(ｱ.特管廃油!D33&gt;0,ｱ.特管廃油!D33&lt;0),ｱ.特管廃油!D33,IF(G$19&gt;0,"0",0))</f>
        <v>0</v>
      </c>
      <c r="H18" s="319">
        <f>IF(OR(ｲ.特管廃酸!D33&gt;0,ｲ.特管廃酸!D33&lt;0),ｲ.特管廃酸!D33,IF(H$19&gt;0,"0",0))</f>
        <v>0</v>
      </c>
      <c r="I18" s="319">
        <f>IF(OR(ｳ.特管廃ｱﾙｶﾘ!D33&gt;0,ｳ.特管廃ｱﾙｶﾘ!D33&lt;0),ｳ.特管廃ｱﾙｶﾘ!D33,IF(I$19&gt;0,"0",0))</f>
        <v>0</v>
      </c>
      <c r="J18" s="319" t="str">
        <f>IF(OR(ｴ.感染性廃棄物!$D33&gt;0,ｴ.感染性廃棄物!$D33&lt;0),ｴ.感染性廃棄物!D33,IF(J$19&gt;0,"0",0))</f>
        <v>0</v>
      </c>
      <c r="K18" s="319">
        <f>IF(OR(ｵ.廃PCB等!$D33&gt;0,ｵ.廃PCB等!$D33&lt;0),ｵ.廃PCB等!D33,IF(K$19&gt;0,"0",0))</f>
        <v>0</v>
      </c>
      <c r="L18" s="319">
        <f>IF(OR(ｶ.PCB汚染物!D33&gt;0,ｶ.PCB汚染物!D33&lt;0),ｶ.PCB汚染物!D33,IF(L$19&gt;0,"0",0))</f>
        <v>0</v>
      </c>
      <c r="M18" s="319">
        <f>IF(OR(ｷ.PCB処理物!D33&gt;0,ｷ.PCB処理物!D33&lt;0),ｷ.PCB処理物!D33,IF(M$19&gt;0,"0",0))</f>
        <v>0</v>
      </c>
      <c r="N18" s="319">
        <f>IF(OR(ｸ.指定下水汚泥!D33&gt;0,ｸ.指定下水汚泥!D33&lt;0),ｸ.指定下水汚泥!D33,IF(N$19&gt;0,"0",0))</f>
        <v>0</v>
      </c>
      <c r="O18" s="319">
        <f>IF(OR(ｹ.有害鉱さい!D33&gt;0,ｹ.有害鉱さい!D33&lt;0),ｹ.有害鉱さい!D33,IF(O$19&gt;0,"0",0))</f>
        <v>0</v>
      </c>
      <c r="P18" s="319">
        <f>IF(OR(ｺ.廃石綿等!D33&gt;0,ｺ.廃石綿等!D33&lt;0),ｺ.廃石綿等!D33,IF(P$19&gt;0,"0",0))</f>
        <v>0</v>
      </c>
      <c r="Q18" s="319">
        <f>IF(OR(ｻ.有害ばいじん!D33&gt;0,ｻ.有害ばいじん!D33&lt;0),ｻ.有害ばいじん!D33,IF(Q$19&gt;0,"0",0))</f>
        <v>0</v>
      </c>
      <c r="R18" s="319">
        <f>IF(OR(ｼ.有害燃え殻!D33&gt;0,ｼ.有害燃え殻!D33&lt;0),ｼ.有害燃え殻!D33,IF(R$19&gt;0,"0",0))</f>
        <v>0</v>
      </c>
      <c r="S18" s="319">
        <f>IF(OR(ｽ.有害廃油!D33&gt;0,ｽ.有害廃油!D33&lt;0),ｽ.有害廃油!D33,IF(S$19&gt;0,"0",0))</f>
        <v>0</v>
      </c>
      <c r="T18" s="319">
        <f>IF(OR(ｾ.有害汚泥!D33&gt;0,ｾ.有害汚泥!D33&lt;0),ｾ.有害汚泥!D33,IF(T$19&gt;0,"0",0))</f>
        <v>0</v>
      </c>
      <c r="U18" s="319">
        <f>IF(OR(ｿ.有害廃酸!D33&gt;0,ｿ.有害廃酸!D33&lt;0),ｿ.有害廃酸!D33,IF(U$19&gt;0,"0",0))</f>
        <v>0</v>
      </c>
      <c r="V18" s="319">
        <f>IF(OR(ﾀ.有害廃ｱﾙｶﾘ!D33&gt;0,ﾀ.有害廃ｱﾙｶﾘ!D33&lt;0),ﾀ.有害廃ｱﾙｶﾘ!D33,IF(V$19&gt;0,"0",0))</f>
        <v>0</v>
      </c>
      <c r="W18" s="320">
        <f>IF(OR(ﾁ.廃水銀等!D33&gt;0,ﾁ.廃水銀等!D33&lt;0),ﾁ.廃水銀等!D33,IF(W$19&gt;0,"0",0))</f>
        <v>0</v>
      </c>
      <c r="X18" s="321" t="str">
        <f t="shared" si="0"/>
        <v>0</v>
      </c>
    </row>
    <row r="19" spans="2:24" ht="24" customHeight="1" thickTop="1">
      <c r="B19" s="155"/>
      <c r="C19" s="160" t="s">
        <v>301</v>
      </c>
      <c r="D19" s="653" t="s">
        <v>302</v>
      </c>
      <c r="E19" s="653"/>
      <c r="F19" s="654"/>
      <c r="G19" s="322">
        <f t="shared" ref="G19:V19" si="1">+G37+G25+G23+G22+G21-G20</f>
        <v>0</v>
      </c>
      <c r="H19" s="322">
        <f t="shared" si="1"/>
        <v>0</v>
      </c>
      <c r="I19" s="322">
        <f t="shared" si="1"/>
        <v>0</v>
      </c>
      <c r="J19" s="322">
        <f t="shared" si="1"/>
        <v>82.56</v>
      </c>
      <c r="K19" s="322">
        <f t="shared" si="1"/>
        <v>0</v>
      </c>
      <c r="L19" s="322">
        <f t="shared" si="1"/>
        <v>0</v>
      </c>
      <c r="M19" s="322">
        <f t="shared" si="1"/>
        <v>0</v>
      </c>
      <c r="N19" s="322">
        <f t="shared" si="1"/>
        <v>0</v>
      </c>
      <c r="O19" s="322">
        <f t="shared" si="1"/>
        <v>0</v>
      </c>
      <c r="P19" s="322">
        <f t="shared" si="1"/>
        <v>0</v>
      </c>
      <c r="Q19" s="322">
        <f t="shared" si="1"/>
        <v>0</v>
      </c>
      <c r="R19" s="322">
        <f t="shared" si="1"/>
        <v>0</v>
      </c>
      <c r="S19" s="322">
        <f t="shared" si="1"/>
        <v>0</v>
      </c>
      <c r="T19" s="322">
        <f t="shared" si="1"/>
        <v>0</v>
      </c>
      <c r="U19" s="322">
        <f>+U37+U25+U23+U22+U21-U20</f>
        <v>0</v>
      </c>
      <c r="V19" s="322">
        <f t="shared" si="1"/>
        <v>0</v>
      </c>
      <c r="W19" s="322">
        <f>+W37+W25+W23+W22+W21-W20</f>
        <v>0</v>
      </c>
      <c r="X19" s="323">
        <f t="shared" ref="X19:X47" si="2">SUM(G19:W19)</f>
        <v>82.56</v>
      </c>
    </row>
    <row r="20" spans="2:24" ht="24" customHeight="1" thickBot="1">
      <c r="B20" s="156"/>
      <c r="C20" s="205" t="s">
        <v>173</v>
      </c>
      <c r="D20" s="655" t="s">
        <v>174</v>
      </c>
      <c r="E20" s="655"/>
      <c r="F20" s="656"/>
      <c r="G20" s="324">
        <f>+ｱ.特管廃油!$F$15</f>
        <v>0</v>
      </c>
      <c r="H20" s="324">
        <f>+ｲ.特管廃酸!$F$15</f>
        <v>0</v>
      </c>
      <c r="I20" s="324">
        <f>+ｳ.特管廃ｱﾙｶﾘ!$F$15</f>
        <v>0</v>
      </c>
      <c r="J20" s="324">
        <f>+ｴ.感染性廃棄物!$F$15</f>
        <v>0</v>
      </c>
      <c r="K20" s="324">
        <f>+ｵ.廃PCB等!$F$15</f>
        <v>0</v>
      </c>
      <c r="L20" s="324">
        <f>+ｶ.PCB汚染物!$F$15</f>
        <v>0</v>
      </c>
      <c r="M20" s="324">
        <f>+ｷ.PCB処理物!$F$15</f>
        <v>0</v>
      </c>
      <c r="N20" s="324">
        <f>+ｸ.指定下水汚泥!$F$15</f>
        <v>0</v>
      </c>
      <c r="O20" s="324">
        <f>+ｹ.有害鉱さい!$F$15</f>
        <v>0</v>
      </c>
      <c r="P20" s="324">
        <f>+ｺ.廃石綿等!$F$15</f>
        <v>0</v>
      </c>
      <c r="Q20" s="324">
        <f>+ｻ.有害ばいじん!$F$15</f>
        <v>0</v>
      </c>
      <c r="R20" s="324">
        <f>+ｼ.有害燃え殻!$F$15</f>
        <v>0</v>
      </c>
      <c r="S20" s="324">
        <f>+ｽ.有害廃油!$F$15</f>
        <v>0</v>
      </c>
      <c r="T20" s="324">
        <f>+ｾ.有害汚泥!$F$15</f>
        <v>0</v>
      </c>
      <c r="U20" s="324">
        <f>+ｿ.有害廃酸!$F$15</f>
        <v>0</v>
      </c>
      <c r="V20" s="324">
        <f>+ﾀ.有害廃ｱﾙｶﾘ!$F$15</f>
        <v>0</v>
      </c>
      <c r="W20" s="324">
        <f>+ﾁ.廃水銀等!$F$15</f>
        <v>0</v>
      </c>
      <c r="X20" s="325">
        <f t="shared" si="2"/>
        <v>0</v>
      </c>
    </row>
    <row r="21" spans="2:24" ht="24" customHeight="1">
      <c r="B21" s="156"/>
      <c r="C21" s="114"/>
      <c r="D21" s="204" t="s">
        <v>51</v>
      </c>
      <c r="E21" s="657" t="s">
        <v>215</v>
      </c>
      <c r="F21" s="658"/>
      <c r="G21" s="326">
        <f>+ｱ.特管廃油!$P$12</f>
        <v>0</v>
      </c>
      <c r="H21" s="326">
        <f>+ｲ.特管廃酸!$P$12</f>
        <v>0</v>
      </c>
      <c r="I21" s="326">
        <f>+ｳ.特管廃ｱﾙｶﾘ!$P$12</f>
        <v>0</v>
      </c>
      <c r="J21" s="326">
        <f>+ｴ.感染性廃棄物!$P$12</f>
        <v>0</v>
      </c>
      <c r="K21" s="326">
        <f>+ｵ.廃PCB等!$P$12</f>
        <v>0</v>
      </c>
      <c r="L21" s="326">
        <f>+ｶ.PCB汚染物!$P$12</f>
        <v>0</v>
      </c>
      <c r="M21" s="326">
        <f>+ｷ.PCB処理物!$P$12</f>
        <v>0</v>
      </c>
      <c r="N21" s="326">
        <f>+ｸ.指定下水汚泥!$P$12</f>
        <v>0</v>
      </c>
      <c r="O21" s="326">
        <f>+ｹ.有害鉱さい!$P$12</f>
        <v>0</v>
      </c>
      <c r="P21" s="326">
        <f>+ｺ.廃石綿等!$P$12</f>
        <v>0</v>
      </c>
      <c r="Q21" s="326">
        <f>+ｻ.有害ばいじん!$P$12</f>
        <v>0</v>
      </c>
      <c r="R21" s="326">
        <f>+ｼ.有害燃え殻!$P$12</f>
        <v>0</v>
      </c>
      <c r="S21" s="326">
        <f>+ｽ.有害廃油!$P$12</f>
        <v>0</v>
      </c>
      <c r="T21" s="326">
        <f>+ｾ.有害汚泥!$P$12</f>
        <v>0</v>
      </c>
      <c r="U21" s="326">
        <f>+ｿ.有害廃酸!$P$12</f>
        <v>0</v>
      </c>
      <c r="V21" s="326">
        <f>+ﾀ.有害廃ｱﾙｶﾘ!$P$12</f>
        <v>0</v>
      </c>
      <c r="W21" s="326">
        <f>+ﾁ.廃水銀等!$P$12</f>
        <v>0</v>
      </c>
      <c r="X21" s="327">
        <f t="shared" si="2"/>
        <v>0</v>
      </c>
    </row>
    <row r="22" spans="2:24" ht="24" customHeight="1">
      <c r="B22" s="156"/>
      <c r="C22" s="114"/>
      <c r="D22" s="113" t="s">
        <v>52</v>
      </c>
      <c r="E22" s="634" t="s">
        <v>282</v>
      </c>
      <c r="F22" s="635"/>
      <c r="G22" s="328">
        <f>+ｱ.特管廃油!$P$15</f>
        <v>0</v>
      </c>
      <c r="H22" s="328">
        <f>+ｲ.特管廃酸!$P$15</f>
        <v>0</v>
      </c>
      <c r="I22" s="328">
        <f>+ｳ.特管廃ｱﾙｶﾘ!$P$15</f>
        <v>0</v>
      </c>
      <c r="J22" s="328">
        <f>+ｴ.感染性廃棄物!$P$15</f>
        <v>0</v>
      </c>
      <c r="K22" s="328">
        <f>+ｵ.廃PCB等!$P$15</f>
        <v>0</v>
      </c>
      <c r="L22" s="328">
        <f>+ｶ.PCB汚染物!$P$15</f>
        <v>0</v>
      </c>
      <c r="M22" s="328">
        <f>+ｷ.PCB処理物!$P$15</f>
        <v>0</v>
      </c>
      <c r="N22" s="328">
        <f>+ｸ.指定下水汚泥!$P$15</f>
        <v>0</v>
      </c>
      <c r="O22" s="328">
        <f>+ｹ.有害鉱さい!$P$15</f>
        <v>0</v>
      </c>
      <c r="P22" s="328">
        <f>+ｺ.廃石綿等!$P$15</f>
        <v>0</v>
      </c>
      <c r="Q22" s="328">
        <f>+ｻ.有害ばいじん!$P$15</f>
        <v>0</v>
      </c>
      <c r="R22" s="328">
        <f>+ｼ.有害燃え殻!$P$15</f>
        <v>0</v>
      </c>
      <c r="S22" s="328">
        <f>+ｽ.有害廃油!$P$15</f>
        <v>0</v>
      </c>
      <c r="T22" s="328">
        <f>+ｾ.有害汚泥!$P$15</f>
        <v>0</v>
      </c>
      <c r="U22" s="328">
        <f>+ｿ.有害廃酸!$P$15</f>
        <v>0</v>
      </c>
      <c r="V22" s="328">
        <f>+ﾀ.有害廃ｱﾙｶﾘ!$P$15</f>
        <v>0</v>
      </c>
      <c r="W22" s="328">
        <f>+ﾁ.廃水銀等!$P$15</f>
        <v>0</v>
      </c>
      <c r="X22" s="329">
        <f t="shared" si="2"/>
        <v>0</v>
      </c>
    </row>
    <row r="23" spans="2:24" ht="24" customHeight="1">
      <c r="B23" s="156"/>
      <c r="C23" s="114"/>
      <c r="D23" s="359" t="s">
        <v>53</v>
      </c>
      <c r="E23" s="647" t="s">
        <v>216</v>
      </c>
      <c r="F23" s="648"/>
      <c r="G23" s="330">
        <f>+ｱ.特管廃油!$P$18</f>
        <v>0</v>
      </c>
      <c r="H23" s="330">
        <f>+ｲ.特管廃酸!$P$18</f>
        <v>0</v>
      </c>
      <c r="I23" s="330">
        <f>+ｳ.特管廃ｱﾙｶﾘ!$P$18</f>
        <v>0</v>
      </c>
      <c r="J23" s="330">
        <f>+ｴ.感染性廃棄物!$P$18</f>
        <v>0</v>
      </c>
      <c r="K23" s="330">
        <f>+ｵ.廃PCB等!$P$18</f>
        <v>0</v>
      </c>
      <c r="L23" s="330">
        <f>+ｶ.PCB汚染物!$P$18</f>
        <v>0</v>
      </c>
      <c r="M23" s="330">
        <f>+ｷ.PCB処理物!$P$18</f>
        <v>0</v>
      </c>
      <c r="N23" s="330">
        <f>+ｸ.指定下水汚泥!$P$18</f>
        <v>0</v>
      </c>
      <c r="O23" s="330">
        <f>+ｹ.有害鉱さい!$P$18</f>
        <v>0</v>
      </c>
      <c r="P23" s="330">
        <f>+ｺ.廃石綿等!$P$18</f>
        <v>0</v>
      </c>
      <c r="Q23" s="330">
        <f>+ｻ.有害ばいじん!$P$18</f>
        <v>0</v>
      </c>
      <c r="R23" s="330">
        <f>+ｼ.有害燃え殻!$P$18</f>
        <v>0</v>
      </c>
      <c r="S23" s="330">
        <f>+ｽ.有害廃油!$P$18</f>
        <v>0</v>
      </c>
      <c r="T23" s="330">
        <f>+ｾ.有害汚泥!$P$18</f>
        <v>0</v>
      </c>
      <c r="U23" s="330">
        <f>+ｿ.有害廃酸!$P$18</f>
        <v>0</v>
      </c>
      <c r="V23" s="330">
        <f>+ﾀ.有害廃ｱﾙｶﾘ!$P$18</f>
        <v>0</v>
      </c>
      <c r="W23" s="330">
        <f>+ﾁ.廃水銀等!$P$18</f>
        <v>0</v>
      </c>
      <c r="X23" s="331">
        <f t="shared" si="2"/>
        <v>0</v>
      </c>
    </row>
    <row r="24" spans="2:24" ht="24" customHeight="1">
      <c r="B24" s="156"/>
      <c r="C24" s="114"/>
      <c r="D24" s="186"/>
      <c r="E24" s="187" t="s">
        <v>54</v>
      </c>
      <c r="F24" s="188" t="s">
        <v>217</v>
      </c>
      <c r="G24" s="332">
        <f>+ｱ.特管廃油!$P$21</f>
        <v>0</v>
      </c>
      <c r="H24" s="332">
        <f>+ｲ.特管廃酸!$P$21</f>
        <v>0</v>
      </c>
      <c r="I24" s="332">
        <f>+ｳ.特管廃ｱﾙｶﾘ!$P$21</f>
        <v>0</v>
      </c>
      <c r="J24" s="332">
        <f>+ｴ.感染性廃棄物!$P$21</f>
        <v>0</v>
      </c>
      <c r="K24" s="332">
        <f>+ｵ.廃PCB等!$P$21</f>
        <v>0</v>
      </c>
      <c r="L24" s="332">
        <f>+ｶ.PCB汚染物!$P$21</f>
        <v>0</v>
      </c>
      <c r="M24" s="332">
        <f>+ｷ.PCB処理物!$P$21</f>
        <v>0</v>
      </c>
      <c r="N24" s="332">
        <f>+ｸ.指定下水汚泥!$P$21</f>
        <v>0</v>
      </c>
      <c r="O24" s="332">
        <f>+ｹ.有害鉱さい!$P$21</f>
        <v>0</v>
      </c>
      <c r="P24" s="332">
        <f>+ｺ.廃石綿等!$P$21</f>
        <v>0</v>
      </c>
      <c r="Q24" s="332">
        <f>+ｻ.有害ばいじん!$P$21</f>
        <v>0</v>
      </c>
      <c r="R24" s="332">
        <f>+ｼ.有害燃え殻!$P$21</f>
        <v>0</v>
      </c>
      <c r="S24" s="332">
        <f>+ｽ.有害廃油!$P$21</f>
        <v>0</v>
      </c>
      <c r="T24" s="332">
        <f>+ｾ.有害汚泥!$P$21</f>
        <v>0</v>
      </c>
      <c r="U24" s="332">
        <f>+ｿ.有害廃酸!$P$21</f>
        <v>0</v>
      </c>
      <c r="V24" s="332">
        <f>+ﾀ.有害廃ｱﾙｶﾘ!$P$21</f>
        <v>0</v>
      </c>
      <c r="W24" s="332">
        <f>+ﾁ.廃水銀等!$P$21</f>
        <v>0</v>
      </c>
      <c r="X24" s="333">
        <f t="shared" si="2"/>
        <v>0</v>
      </c>
    </row>
    <row r="25" spans="2:24" ht="24" customHeight="1">
      <c r="B25" s="156"/>
      <c r="C25" s="114"/>
      <c r="D25" s="161" t="s">
        <v>72</v>
      </c>
      <c r="E25" s="649" t="s">
        <v>203</v>
      </c>
      <c r="F25" s="650"/>
      <c r="G25" s="334">
        <f>+ｱ.特管廃油!$P$24</f>
        <v>0</v>
      </c>
      <c r="H25" s="334">
        <f>+ｲ.特管廃酸!$P$24</f>
        <v>0</v>
      </c>
      <c r="I25" s="334">
        <f>+ｳ.特管廃ｱﾙｶﾘ!$P$24</f>
        <v>0</v>
      </c>
      <c r="J25" s="334">
        <f>+ｴ.感染性廃棄物!$P$24</f>
        <v>0</v>
      </c>
      <c r="K25" s="334">
        <f>+ｵ.廃PCB等!$P$24</f>
        <v>0</v>
      </c>
      <c r="L25" s="334">
        <f>+ｶ.PCB汚染物!$P$24</f>
        <v>0</v>
      </c>
      <c r="M25" s="334">
        <f>+ｷ.PCB処理物!$P$24</f>
        <v>0</v>
      </c>
      <c r="N25" s="334">
        <f>+ｸ.指定下水汚泥!$P$24</f>
        <v>0</v>
      </c>
      <c r="O25" s="334">
        <f>+ｹ.有害鉱さい!$P$24</f>
        <v>0</v>
      </c>
      <c r="P25" s="334">
        <f>+ｺ.廃石綿等!$P$24</f>
        <v>0</v>
      </c>
      <c r="Q25" s="334">
        <f>+ｻ.有害ばいじん!$P$24</f>
        <v>0</v>
      </c>
      <c r="R25" s="334">
        <f>+ｼ.有害燃え殻!$P$24</f>
        <v>0</v>
      </c>
      <c r="S25" s="334">
        <f>+ｽ.有害廃油!$P$24</f>
        <v>0</v>
      </c>
      <c r="T25" s="334">
        <f>+ｾ.有害汚泥!$P$24</f>
        <v>0</v>
      </c>
      <c r="U25" s="334">
        <f>+ｿ.有害廃酸!$P$24</f>
        <v>0</v>
      </c>
      <c r="V25" s="334">
        <f>+ﾀ.有害廃ｱﾙｶﾘ!$P$24</f>
        <v>0</v>
      </c>
      <c r="W25" s="334">
        <f>+ﾁ.廃水銀等!$P$24</f>
        <v>0</v>
      </c>
      <c r="X25" s="335">
        <f t="shared" si="2"/>
        <v>0</v>
      </c>
    </row>
    <row r="26" spans="2:24" ht="24" customHeight="1">
      <c r="B26" s="156"/>
      <c r="C26" s="643" t="s">
        <v>136</v>
      </c>
      <c r="D26" s="365" t="s">
        <v>21</v>
      </c>
      <c r="E26" s="632" t="s">
        <v>218</v>
      </c>
      <c r="F26" s="633"/>
      <c r="G26" s="336">
        <f>+G28+G29+G30+G31</f>
        <v>0</v>
      </c>
      <c r="H26" s="336">
        <f t="shared" ref="H26:V26" si="3">+H28+H29+H30+H31</f>
        <v>0</v>
      </c>
      <c r="I26" s="336">
        <f t="shared" si="3"/>
        <v>0</v>
      </c>
      <c r="J26" s="336">
        <f t="shared" si="3"/>
        <v>0</v>
      </c>
      <c r="K26" s="336">
        <f t="shared" si="3"/>
        <v>0</v>
      </c>
      <c r="L26" s="336">
        <f t="shared" si="3"/>
        <v>0</v>
      </c>
      <c r="M26" s="336">
        <f t="shared" si="3"/>
        <v>0</v>
      </c>
      <c r="N26" s="336">
        <f t="shared" si="3"/>
        <v>0</v>
      </c>
      <c r="O26" s="336">
        <f t="shared" si="3"/>
        <v>0</v>
      </c>
      <c r="P26" s="336">
        <f t="shared" si="3"/>
        <v>0</v>
      </c>
      <c r="Q26" s="336">
        <f t="shared" si="3"/>
        <v>0</v>
      </c>
      <c r="R26" s="336">
        <f t="shared" si="3"/>
        <v>0</v>
      </c>
      <c r="S26" s="336">
        <f t="shared" si="3"/>
        <v>0</v>
      </c>
      <c r="T26" s="336">
        <f t="shared" si="3"/>
        <v>0</v>
      </c>
      <c r="U26" s="336">
        <f t="shared" si="3"/>
        <v>0</v>
      </c>
      <c r="V26" s="336">
        <f t="shared" si="3"/>
        <v>0</v>
      </c>
      <c r="W26" s="336">
        <f>+W28+W29+W30+W31</f>
        <v>0</v>
      </c>
      <c r="X26" s="337">
        <f t="shared" si="2"/>
        <v>0</v>
      </c>
    </row>
    <row r="27" spans="2:24" ht="24" customHeight="1">
      <c r="B27" s="156"/>
      <c r="C27" s="643"/>
      <c r="D27" s="161" t="s">
        <v>25</v>
      </c>
      <c r="E27" s="632" t="s">
        <v>219</v>
      </c>
      <c r="F27" s="633"/>
      <c r="G27" s="336">
        <f t="shared" ref="G27:V27" si="4">+G23-G26</f>
        <v>0</v>
      </c>
      <c r="H27" s="336">
        <f t="shared" si="4"/>
        <v>0</v>
      </c>
      <c r="I27" s="336">
        <f t="shared" si="4"/>
        <v>0</v>
      </c>
      <c r="J27" s="336">
        <f t="shared" si="4"/>
        <v>0</v>
      </c>
      <c r="K27" s="336">
        <f t="shared" si="4"/>
        <v>0</v>
      </c>
      <c r="L27" s="336">
        <f t="shared" si="4"/>
        <v>0</v>
      </c>
      <c r="M27" s="336">
        <f t="shared" si="4"/>
        <v>0</v>
      </c>
      <c r="N27" s="336">
        <f t="shared" si="4"/>
        <v>0</v>
      </c>
      <c r="O27" s="336">
        <f t="shared" si="4"/>
        <v>0</v>
      </c>
      <c r="P27" s="336">
        <f t="shared" si="4"/>
        <v>0</v>
      </c>
      <c r="Q27" s="336">
        <f t="shared" si="4"/>
        <v>0</v>
      </c>
      <c r="R27" s="336">
        <f t="shared" si="4"/>
        <v>0</v>
      </c>
      <c r="S27" s="336">
        <f t="shared" si="4"/>
        <v>0</v>
      </c>
      <c r="T27" s="336">
        <f t="shared" si="4"/>
        <v>0</v>
      </c>
      <c r="U27" s="336">
        <f t="shared" si="4"/>
        <v>0</v>
      </c>
      <c r="V27" s="336">
        <f t="shared" si="4"/>
        <v>0</v>
      </c>
      <c r="W27" s="336">
        <f>+W23-W26</f>
        <v>0</v>
      </c>
      <c r="X27" s="337">
        <f t="shared" si="2"/>
        <v>0</v>
      </c>
    </row>
    <row r="28" spans="2:24" ht="25.5" customHeight="1">
      <c r="B28" s="156"/>
      <c r="C28" s="644"/>
      <c r="D28" s="640" t="s">
        <v>200</v>
      </c>
      <c r="E28" s="363" t="s">
        <v>29</v>
      </c>
      <c r="F28" s="249" t="s">
        <v>304</v>
      </c>
      <c r="G28" s="328">
        <f>+ｱ.特管廃油!$AH$9</f>
        <v>0</v>
      </c>
      <c r="H28" s="328">
        <f>+ｲ.特管廃酸!$AH$9</f>
        <v>0</v>
      </c>
      <c r="I28" s="328">
        <f>+ｳ.特管廃ｱﾙｶﾘ!$AH$9</f>
        <v>0</v>
      </c>
      <c r="J28" s="328">
        <f>+ｴ.感染性廃棄物!$AH$9</f>
        <v>0</v>
      </c>
      <c r="K28" s="328">
        <f>+ｵ.廃PCB等!$AH$9</f>
        <v>0</v>
      </c>
      <c r="L28" s="328">
        <f>+ｶ.PCB汚染物!$AH$9</f>
        <v>0</v>
      </c>
      <c r="M28" s="328">
        <f>+ｷ.PCB処理物!$AH$9</f>
        <v>0</v>
      </c>
      <c r="N28" s="328">
        <f>+ｸ.指定下水汚泥!$AH$9</f>
        <v>0</v>
      </c>
      <c r="O28" s="328">
        <f>+ｹ.有害鉱さい!$AH$9</f>
        <v>0</v>
      </c>
      <c r="P28" s="328">
        <f>+ｺ.廃石綿等!$AH$9</f>
        <v>0</v>
      </c>
      <c r="Q28" s="328">
        <f>+ｻ.有害ばいじん!$AH$9</f>
        <v>0</v>
      </c>
      <c r="R28" s="328">
        <f>+ｼ.有害燃え殻!$AH$9</f>
        <v>0</v>
      </c>
      <c r="S28" s="328">
        <f>+ｽ.有害廃油!$AH$9</f>
        <v>0</v>
      </c>
      <c r="T28" s="328">
        <f>+ｾ.有害汚泥!$AH$9</f>
        <v>0</v>
      </c>
      <c r="U28" s="328">
        <f>+ｿ.有害廃酸!$AH$9</f>
        <v>0</v>
      </c>
      <c r="V28" s="328">
        <f>+ﾀ.有害廃ｱﾙｶﾘ!$AH$9</f>
        <v>0</v>
      </c>
      <c r="W28" s="328">
        <f>+ﾁ.廃水銀等!$AH$9</f>
        <v>0</v>
      </c>
      <c r="X28" s="329">
        <f t="shared" si="2"/>
        <v>0</v>
      </c>
    </row>
    <row r="29" spans="2:24" ht="25.5" customHeight="1">
      <c r="B29" s="156"/>
      <c r="C29" s="644"/>
      <c r="D29" s="641"/>
      <c r="E29" s="161" t="s">
        <v>36</v>
      </c>
      <c r="F29" s="200" t="s">
        <v>220</v>
      </c>
      <c r="G29" s="328">
        <f>+ｱ.特管廃油!$AH$12</f>
        <v>0</v>
      </c>
      <c r="H29" s="328">
        <f>+ｲ.特管廃酸!$AH$12</f>
        <v>0</v>
      </c>
      <c r="I29" s="328">
        <f>+ｳ.特管廃ｱﾙｶﾘ!$AH$12</f>
        <v>0</v>
      </c>
      <c r="J29" s="328">
        <f>+ｴ.感染性廃棄物!$AH$12</f>
        <v>0</v>
      </c>
      <c r="K29" s="328">
        <f>+ｵ.廃PCB等!$AH$12</f>
        <v>0</v>
      </c>
      <c r="L29" s="328">
        <f>+ｶ.PCB汚染物!$AH$12</f>
        <v>0</v>
      </c>
      <c r="M29" s="328">
        <f>+ｷ.PCB処理物!$AH$12</f>
        <v>0</v>
      </c>
      <c r="N29" s="328">
        <f>+ｸ.指定下水汚泥!$AH$12</f>
        <v>0</v>
      </c>
      <c r="O29" s="328">
        <f>+ｹ.有害鉱さい!$AH$12</f>
        <v>0</v>
      </c>
      <c r="P29" s="328">
        <f>+ｺ.廃石綿等!$AH$12</f>
        <v>0</v>
      </c>
      <c r="Q29" s="328">
        <f>+ｻ.有害ばいじん!$AH$12</f>
        <v>0</v>
      </c>
      <c r="R29" s="328">
        <f>+ｼ.有害燃え殻!$AH$12</f>
        <v>0</v>
      </c>
      <c r="S29" s="328">
        <f>+ｽ.有害廃油!$AH$12</f>
        <v>0</v>
      </c>
      <c r="T29" s="328">
        <f>+ｾ.有害汚泥!$AH$12</f>
        <v>0</v>
      </c>
      <c r="U29" s="328">
        <f>+ｿ.有害廃酸!$AH$12</f>
        <v>0</v>
      </c>
      <c r="V29" s="328">
        <f>+ﾀ.有害廃ｱﾙｶﾘ!$AH$12</f>
        <v>0</v>
      </c>
      <c r="W29" s="328">
        <f>+ﾁ.廃水銀等!$AH$12</f>
        <v>0</v>
      </c>
      <c r="X29" s="329">
        <f t="shared" si="2"/>
        <v>0</v>
      </c>
    </row>
    <row r="30" spans="2:24" ht="24.4" customHeight="1">
      <c r="B30" s="158" t="s">
        <v>327</v>
      </c>
      <c r="C30" s="644"/>
      <c r="D30" s="642"/>
      <c r="E30" s="161" t="s">
        <v>199</v>
      </c>
      <c r="F30" s="364" t="s">
        <v>221</v>
      </c>
      <c r="G30" s="338">
        <f>+ｱ.特管廃油!$AH$15</f>
        <v>0</v>
      </c>
      <c r="H30" s="338">
        <f>+ｲ.特管廃酸!$AH$15</f>
        <v>0</v>
      </c>
      <c r="I30" s="338">
        <f>+ｳ.特管廃ｱﾙｶﾘ!$AH$15</f>
        <v>0</v>
      </c>
      <c r="J30" s="338">
        <f>+ｴ.感染性廃棄物!$AH$15</f>
        <v>0</v>
      </c>
      <c r="K30" s="338">
        <f>+ｵ.廃PCB等!$AH$15</f>
        <v>0</v>
      </c>
      <c r="L30" s="338">
        <f>+ｶ.PCB汚染物!$AH$15</f>
        <v>0</v>
      </c>
      <c r="M30" s="338">
        <f>+ｷ.PCB処理物!$AH$15</f>
        <v>0</v>
      </c>
      <c r="N30" s="338">
        <f>+ｸ.指定下水汚泥!$AH$15</f>
        <v>0</v>
      </c>
      <c r="O30" s="338">
        <f>+ｹ.有害鉱さい!$AH$15</f>
        <v>0</v>
      </c>
      <c r="P30" s="338">
        <f>+ｺ.廃石綿等!$AH$15</f>
        <v>0</v>
      </c>
      <c r="Q30" s="338">
        <f>+ｻ.有害ばいじん!$AH$15</f>
        <v>0</v>
      </c>
      <c r="R30" s="338">
        <f>+ｼ.有害燃え殻!$AH$15</f>
        <v>0</v>
      </c>
      <c r="S30" s="338">
        <f>+ｽ.有害廃油!$AH$15</f>
        <v>0</v>
      </c>
      <c r="T30" s="338">
        <f>+ｾ.有害汚泥!$AH$15</f>
        <v>0</v>
      </c>
      <c r="U30" s="338">
        <f>+ｿ.有害廃酸!$AH$15</f>
        <v>0</v>
      </c>
      <c r="V30" s="338">
        <f>+ﾀ.有害廃ｱﾙｶﾘ!$AH$15</f>
        <v>0</v>
      </c>
      <c r="W30" s="338">
        <f>+ﾁ.廃水銀等!$AH$15</f>
        <v>0</v>
      </c>
      <c r="X30" s="339">
        <f t="shared" si="2"/>
        <v>0</v>
      </c>
    </row>
    <row r="31" spans="2:24" ht="24" customHeight="1">
      <c r="B31" s="158" t="s">
        <v>328</v>
      </c>
      <c r="C31" s="644"/>
      <c r="D31" s="113" t="s">
        <v>140</v>
      </c>
      <c r="E31" s="632" t="s">
        <v>223</v>
      </c>
      <c r="F31" s="633"/>
      <c r="G31" s="336">
        <f t="shared" ref="G31:V31" si="5">+G32+G36</f>
        <v>0</v>
      </c>
      <c r="H31" s="336">
        <f t="shared" si="5"/>
        <v>0</v>
      </c>
      <c r="I31" s="336">
        <f t="shared" si="5"/>
        <v>0</v>
      </c>
      <c r="J31" s="336">
        <f t="shared" si="5"/>
        <v>0</v>
      </c>
      <c r="K31" s="336">
        <f t="shared" si="5"/>
        <v>0</v>
      </c>
      <c r="L31" s="336">
        <f t="shared" si="5"/>
        <v>0</v>
      </c>
      <c r="M31" s="336">
        <f t="shared" si="5"/>
        <v>0</v>
      </c>
      <c r="N31" s="336">
        <f t="shared" si="5"/>
        <v>0</v>
      </c>
      <c r="O31" s="336">
        <f t="shared" si="5"/>
        <v>0</v>
      </c>
      <c r="P31" s="336">
        <f t="shared" si="5"/>
        <v>0</v>
      </c>
      <c r="Q31" s="336">
        <f t="shared" si="5"/>
        <v>0</v>
      </c>
      <c r="R31" s="336">
        <f t="shared" si="5"/>
        <v>0</v>
      </c>
      <c r="S31" s="336">
        <f t="shared" si="5"/>
        <v>0</v>
      </c>
      <c r="T31" s="336">
        <f t="shared" si="5"/>
        <v>0</v>
      </c>
      <c r="U31" s="336">
        <f t="shared" si="5"/>
        <v>0</v>
      </c>
      <c r="V31" s="336">
        <f t="shared" si="5"/>
        <v>0</v>
      </c>
      <c r="W31" s="336">
        <f>+W32+W36</f>
        <v>0</v>
      </c>
      <c r="X31" s="337">
        <f t="shared" si="2"/>
        <v>0</v>
      </c>
    </row>
    <row r="32" spans="2:24" ht="24" customHeight="1">
      <c r="B32" s="158">
        <v>6</v>
      </c>
      <c r="C32" s="114"/>
      <c r="D32" s="198"/>
      <c r="E32" s="193" t="s">
        <v>198</v>
      </c>
      <c r="F32" s="360"/>
      <c r="G32" s="340">
        <f t="shared" ref="G32:V32" si="6">SUM(G33:G35)</f>
        <v>0</v>
      </c>
      <c r="H32" s="340">
        <f t="shared" si="6"/>
        <v>0</v>
      </c>
      <c r="I32" s="340">
        <f t="shared" si="6"/>
        <v>0</v>
      </c>
      <c r="J32" s="340">
        <f t="shared" si="6"/>
        <v>0</v>
      </c>
      <c r="K32" s="340">
        <f t="shared" si="6"/>
        <v>0</v>
      </c>
      <c r="L32" s="340">
        <f t="shared" si="6"/>
        <v>0</v>
      </c>
      <c r="M32" s="340">
        <f t="shared" si="6"/>
        <v>0</v>
      </c>
      <c r="N32" s="340">
        <f t="shared" si="6"/>
        <v>0</v>
      </c>
      <c r="O32" s="340">
        <f t="shared" si="6"/>
        <v>0</v>
      </c>
      <c r="P32" s="340">
        <f t="shared" si="6"/>
        <v>0</v>
      </c>
      <c r="Q32" s="340">
        <f t="shared" si="6"/>
        <v>0</v>
      </c>
      <c r="R32" s="340">
        <f t="shared" si="6"/>
        <v>0</v>
      </c>
      <c r="S32" s="340">
        <f t="shared" si="6"/>
        <v>0</v>
      </c>
      <c r="T32" s="340">
        <f t="shared" si="6"/>
        <v>0</v>
      </c>
      <c r="U32" s="340">
        <f t="shared" si="6"/>
        <v>0</v>
      </c>
      <c r="V32" s="340">
        <f t="shared" si="6"/>
        <v>0</v>
      </c>
      <c r="W32" s="340">
        <f>SUM(W33:W35)</f>
        <v>0</v>
      </c>
      <c r="X32" s="341">
        <f t="shared" si="2"/>
        <v>0</v>
      </c>
    </row>
    <row r="33" spans="2:24" ht="24" customHeight="1">
      <c r="B33" s="158" t="s">
        <v>168</v>
      </c>
      <c r="C33" s="114"/>
      <c r="D33" s="196"/>
      <c r="E33" s="191"/>
      <c r="F33" s="189" t="s">
        <v>175</v>
      </c>
      <c r="G33" s="342">
        <f>+ｱ.特管廃油!$AU$16</f>
        <v>0</v>
      </c>
      <c r="H33" s="342">
        <f>+ｲ.特管廃酸!$AU$16</f>
        <v>0</v>
      </c>
      <c r="I33" s="342">
        <f>+ｳ.特管廃ｱﾙｶﾘ!$AU$16</f>
        <v>0</v>
      </c>
      <c r="J33" s="342">
        <f>+ｴ.感染性廃棄物!$AU$16</f>
        <v>0</v>
      </c>
      <c r="K33" s="342">
        <f>+ｵ.廃PCB等!$AU$16</f>
        <v>0</v>
      </c>
      <c r="L33" s="342">
        <f>+ｶ.PCB汚染物!$AU$16</f>
        <v>0</v>
      </c>
      <c r="M33" s="342">
        <f>+ｷ.PCB処理物!$AU$16</f>
        <v>0</v>
      </c>
      <c r="N33" s="342">
        <f>+ｸ.指定下水汚泥!$AU$16</f>
        <v>0</v>
      </c>
      <c r="O33" s="342">
        <f>+ｹ.有害鉱さい!$AU$16</f>
        <v>0</v>
      </c>
      <c r="P33" s="342">
        <f>+ｺ.廃石綿等!$AU$16</f>
        <v>0</v>
      </c>
      <c r="Q33" s="342">
        <f>+ｻ.有害ばいじん!$AU$16</f>
        <v>0</v>
      </c>
      <c r="R33" s="342">
        <f>+ｼ.有害燃え殻!$AU$16</f>
        <v>0</v>
      </c>
      <c r="S33" s="342">
        <f>+ｽ.有害廃油!$AU$16</f>
        <v>0</v>
      </c>
      <c r="T33" s="342">
        <f>+ｾ.有害汚泥!$AU$16</f>
        <v>0</v>
      </c>
      <c r="U33" s="342">
        <f>+ｿ.有害廃酸!$AU$16</f>
        <v>0</v>
      </c>
      <c r="V33" s="342">
        <f>+ﾀ.有害廃ｱﾙｶﾘ!$AU$16</f>
        <v>0</v>
      </c>
      <c r="W33" s="342">
        <f>+ﾁ.廃水銀等!$AU$16</f>
        <v>0</v>
      </c>
      <c r="X33" s="343">
        <f t="shared" si="2"/>
        <v>0</v>
      </c>
    </row>
    <row r="34" spans="2:24" ht="24" customHeight="1">
      <c r="B34" s="158" t="s">
        <v>169</v>
      </c>
      <c r="C34" s="114"/>
      <c r="D34" s="196"/>
      <c r="E34" s="191"/>
      <c r="F34" s="189" t="s">
        <v>194</v>
      </c>
      <c r="G34" s="342">
        <f>+ｱ.特管廃油!$AU$17</f>
        <v>0</v>
      </c>
      <c r="H34" s="342">
        <f>+ｲ.特管廃酸!$AU$17</f>
        <v>0</v>
      </c>
      <c r="I34" s="342">
        <f>+ｳ.特管廃ｱﾙｶﾘ!$AU$17</f>
        <v>0</v>
      </c>
      <c r="J34" s="342">
        <f>+ｴ.感染性廃棄物!$AU$17</f>
        <v>0</v>
      </c>
      <c r="K34" s="342">
        <f>+ｵ.廃PCB等!$AU$17</f>
        <v>0</v>
      </c>
      <c r="L34" s="342">
        <f>+ｶ.PCB汚染物!$AU$17</f>
        <v>0</v>
      </c>
      <c r="M34" s="342">
        <f>+ｷ.PCB処理物!$AU$17</f>
        <v>0</v>
      </c>
      <c r="N34" s="342">
        <f>+ｸ.指定下水汚泥!$AU$17</f>
        <v>0</v>
      </c>
      <c r="O34" s="342">
        <f>+ｹ.有害鉱さい!$AU$17</f>
        <v>0</v>
      </c>
      <c r="P34" s="342">
        <f>+ｺ.廃石綿等!$AU$17</f>
        <v>0</v>
      </c>
      <c r="Q34" s="342">
        <f>+ｻ.有害ばいじん!$AU$17</f>
        <v>0</v>
      </c>
      <c r="R34" s="342">
        <f>+ｼ.有害燃え殻!$AU$17</f>
        <v>0</v>
      </c>
      <c r="S34" s="342">
        <f>+ｽ.有害廃油!$AU$17</f>
        <v>0</v>
      </c>
      <c r="T34" s="342">
        <f>+ｾ.有害汚泥!$AU$17</f>
        <v>0</v>
      </c>
      <c r="U34" s="342">
        <f>+ｿ.有害廃酸!$AU$17</f>
        <v>0</v>
      </c>
      <c r="V34" s="342">
        <f>+ﾀ.有害廃ｱﾙｶﾘ!$AU$17</f>
        <v>0</v>
      </c>
      <c r="W34" s="342">
        <f>+ﾁ.廃水銀等!$AU$17</f>
        <v>0</v>
      </c>
      <c r="X34" s="343">
        <f t="shared" si="2"/>
        <v>0</v>
      </c>
    </row>
    <row r="35" spans="2:24" ht="24" customHeight="1">
      <c r="B35" s="158" t="s">
        <v>170</v>
      </c>
      <c r="C35" s="114"/>
      <c r="D35" s="196"/>
      <c r="E35" s="192"/>
      <c r="F35" s="189" t="s">
        <v>193</v>
      </c>
      <c r="G35" s="342">
        <f>+ｱ.特管廃油!$AU$18</f>
        <v>0</v>
      </c>
      <c r="H35" s="342">
        <f>+ｲ.特管廃酸!$AU$18</f>
        <v>0</v>
      </c>
      <c r="I35" s="342">
        <f>+ｳ.特管廃ｱﾙｶﾘ!$AU$18</f>
        <v>0</v>
      </c>
      <c r="J35" s="342">
        <f>+ｴ.感染性廃棄物!$AU$18</f>
        <v>0</v>
      </c>
      <c r="K35" s="342">
        <f>+ｵ.廃PCB等!$AU$18</f>
        <v>0</v>
      </c>
      <c r="L35" s="342">
        <f>+ｶ.PCB汚染物!$AU$18</f>
        <v>0</v>
      </c>
      <c r="M35" s="342">
        <f>+ｷ.PCB処理物!$AU$18</f>
        <v>0</v>
      </c>
      <c r="N35" s="342">
        <f>+ｸ.指定下水汚泥!$AU$18</f>
        <v>0</v>
      </c>
      <c r="O35" s="342">
        <f>+ｹ.有害鉱さい!$AU$18</f>
        <v>0</v>
      </c>
      <c r="P35" s="342">
        <f>+ｺ.廃石綿等!$AU$18</f>
        <v>0</v>
      </c>
      <c r="Q35" s="342">
        <f>+ｻ.有害ばいじん!$AU$18</f>
        <v>0</v>
      </c>
      <c r="R35" s="342">
        <f>+ｼ.有害燃え殻!$AU$18</f>
        <v>0</v>
      </c>
      <c r="S35" s="342">
        <f>+ｽ.有害廃油!$AU$18</f>
        <v>0</v>
      </c>
      <c r="T35" s="342">
        <f>+ｾ.有害汚泥!$AU$18</f>
        <v>0</v>
      </c>
      <c r="U35" s="342">
        <f>+ｿ.有害廃酸!$AU$18</f>
        <v>0</v>
      </c>
      <c r="V35" s="342">
        <f>+ﾀ.有害廃ｱﾙｶﾘ!$AU$18</f>
        <v>0</v>
      </c>
      <c r="W35" s="342">
        <f>+ﾁ.廃水銀等!$AU$18</f>
        <v>0</v>
      </c>
      <c r="X35" s="343">
        <f t="shared" si="2"/>
        <v>0</v>
      </c>
    </row>
    <row r="36" spans="2:24" ht="24" customHeight="1" thickBot="1">
      <c r="B36" s="158" t="s">
        <v>171</v>
      </c>
      <c r="C36" s="201"/>
      <c r="D36" s="202"/>
      <c r="E36" s="203" t="s">
        <v>197</v>
      </c>
      <c r="F36" s="361"/>
      <c r="G36" s="344">
        <f>+ｱ.特管廃油!$AO$21</f>
        <v>0</v>
      </c>
      <c r="H36" s="344">
        <f>+ｲ.特管廃酸!$AO$21</f>
        <v>0</v>
      </c>
      <c r="I36" s="344">
        <f>+ｳ.特管廃ｱﾙｶﾘ!$AO$21</f>
        <v>0</v>
      </c>
      <c r="J36" s="344">
        <f>+ｴ.感染性廃棄物!$AO$21</f>
        <v>0</v>
      </c>
      <c r="K36" s="344">
        <f>+ｵ.廃PCB等!$AO$21</f>
        <v>0</v>
      </c>
      <c r="L36" s="344">
        <f>+ｶ.PCB汚染物!$AO$21</f>
        <v>0</v>
      </c>
      <c r="M36" s="344">
        <f>+ｷ.PCB処理物!$AO$21</f>
        <v>0</v>
      </c>
      <c r="N36" s="344">
        <f>+ｸ.指定下水汚泥!$AO$21</f>
        <v>0</v>
      </c>
      <c r="O36" s="344">
        <f>+ｹ.有害鉱さい!$AO$21</f>
        <v>0</v>
      </c>
      <c r="P36" s="344">
        <f>+ｺ.廃石綿等!$AO$21</f>
        <v>0</v>
      </c>
      <c r="Q36" s="344">
        <f>+ｻ.有害ばいじん!$AO$21</f>
        <v>0</v>
      </c>
      <c r="R36" s="344">
        <f>+ｼ.有害燃え殻!$AO$21</f>
        <v>0</v>
      </c>
      <c r="S36" s="344">
        <f>+ｽ.有害廃油!$AO$21</f>
        <v>0</v>
      </c>
      <c r="T36" s="344">
        <f>+ｾ.有害汚泥!$AO$21</f>
        <v>0</v>
      </c>
      <c r="U36" s="344">
        <f>+ｿ.有害廃酸!$AO$21</f>
        <v>0</v>
      </c>
      <c r="V36" s="344">
        <f>+ﾀ.有害廃ｱﾙｶﾘ!$AO$21</f>
        <v>0</v>
      </c>
      <c r="W36" s="344">
        <f>+ﾁ.廃水銀等!$AO$21</f>
        <v>0</v>
      </c>
      <c r="X36" s="345">
        <f t="shared" si="2"/>
        <v>0</v>
      </c>
    </row>
    <row r="37" spans="2:24" ht="24" customHeight="1">
      <c r="B37" s="156"/>
      <c r="C37" s="638" t="s">
        <v>135</v>
      </c>
      <c r="D37" s="113" t="s">
        <v>141</v>
      </c>
      <c r="E37" s="645" t="s">
        <v>176</v>
      </c>
      <c r="F37" s="646"/>
      <c r="G37" s="346">
        <f t="shared" ref="G37:V37" si="7">+G38+G42</f>
        <v>0</v>
      </c>
      <c r="H37" s="346">
        <f t="shared" si="7"/>
        <v>0</v>
      </c>
      <c r="I37" s="346">
        <f t="shared" si="7"/>
        <v>0</v>
      </c>
      <c r="J37" s="346">
        <f t="shared" si="7"/>
        <v>82.56</v>
      </c>
      <c r="K37" s="346">
        <f t="shared" si="7"/>
        <v>0</v>
      </c>
      <c r="L37" s="346">
        <f t="shared" si="7"/>
        <v>0</v>
      </c>
      <c r="M37" s="346">
        <f t="shared" si="7"/>
        <v>0</v>
      </c>
      <c r="N37" s="346">
        <f t="shared" si="7"/>
        <v>0</v>
      </c>
      <c r="O37" s="346">
        <f t="shared" si="7"/>
        <v>0</v>
      </c>
      <c r="P37" s="346">
        <f t="shared" si="7"/>
        <v>0</v>
      </c>
      <c r="Q37" s="346">
        <f t="shared" si="7"/>
        <v>0</v>
      </c>
      <c r="R37" s="346">
        <f t="shared" si="7"/>
        <v>0</v>
      </c>
      <c r="S37" s="346">
        <f t="shared" si="7"/>
        <v>0</v>
      </c>
      <c r="T37" s="346">
        <f t="shared" si="7"/>
        <v>0</v>
      </c>
      <c r="U37" s="346">
        <f t="shared" si="7"/>
        <v>0</v>
      </c>
      <c r="V37" s="346">
        <f t="shared" si="7"/>
        <v>0</v>
      </c>
      <c r="W37" s="346">
        <f>+W38+W42</f>
        <v>0</v>
      </c>
      <c r="X37" s="347">
        <f t="shared" si="2"/>
        <v>82.56</v>
      </c>
    </row>
    <row r="38" spans="2:24" ht="24" customHeight="1">
      <c r="B38" s="156"/>
      <c r="C38" s="638"/>
      <c r="D38" s="195"/>
      <c r="E38" s="193" t="s">
        <v>195</v>
      </c>
      <c r="F38" s="360"/>
      <c r="G38" s="340">
        <f t="shared" ref="G38:V38" si="8">SUM(G39:G41)</f>
        <v>0</v>
      </c>
      <c r="H38" s="340">
        <f t="shared" si="8"/>
        <v>0</v>
      </c>
      <c r="I38" s="340">
        <f t="shared" si="8"/>
        <v>0</v>
      </c>
      <c r="J38" s="340">
        <f t="shared" si="8"/>
        <v>82.56</v>
      </c>
      <c r="K38" s="340">
        <f t="shared" si="8"/>
        <v>0</v>
      </c>
      <c r="L38" s="340">
        <f t="shared" si="8"/>
        <v>0</v>
      </c>
      <c r="M38" s="340">
        <f t="shared" si="8"/>
        <v>0</v>
      </c>
      <c r="N38" s="340">
        <f t="shared" si="8"/>
        <v>0</v>
      </c>
      <c r="O38" s="340">
        <f t="shared" si="8"/>
        <v>0</v>
      </c>
      <c r="P38" s="340">
        <f t="shared" si="8"/>
        <v>0</v>
      </c>
      <c r="Q38" s="340">
        <f t="shared" si="8"/>
        <v>0</v>
      </c>
      <c r="R38" s="340">
        <f t="shared" si="8"/>
        <v>0</v>
      </c>
      <c r="S38" s="340">
        <f t="shared" si="8"/>
        <v>0</v>
      </c>
      <c r="T38" s="340">
        <f t="shared" si="8"/>
        <v>0</v>
      </c>
      <c r="U38" s="340">
        <f t="shared" si="8"/>
        <v>0</v>
      </c>
      <c r="V38" s="340">
        <f t="shared" si="8"/>
        <v>0</v>
      </c>
      <c r="W38" s="340">
        <f>SUM(W39:W41)</f>
        <v>0</v>
      </c>
      <c r="X38" s="341">
        <f t="shared" si="2"/>
        <v>82.56</v>
      </c>
    </row>
    <row r="39" spans="2:24" ht="24" customHeight="1">
      <c r="B39" s="156"/>
      <c r="C39" s="638"/>
      <c r="D39" s="196"/>
      <c r="E39" s="191"/>
      <c r="F39" s="189" t="s">
        <v>175</v>
      </c>
      <c r="G39" s="342">
        <f>+ｱ.特管廃油!$AA$28</f>
        <v>0</v>
      </c>
      <c r="H39" s="342">
        <f>+ｲ.特管廃酸!$AA$28</f>
        <v>0</v>
      </c>
      <c r="I39" s="342">
        <f>+ｳ.特管廃ｱﾙｶﾘ!$AA$28</f>
        <v>0</v>
      </c>
      <c r="J39" s="342">
        <f>+ｴ.感染性廃棄物!$AA$28</f>
        <v>0</v>
      </c>
      <c r="K39" s="342">
        <f>+ｵ.廃PCB等!$AA$28</f>
        <v>0</v>
      </c>
      <c r="L39" s="342">
        <f>+ｶ.PCB汚染物!$AA$28</f>
        <v>0</v>
      </c>
      <c r="M39" s="342">
        <f>+ｷ.PCB処理物!$AA$28</f>
        <v>0</v>
      </c>
      <c r="N39" s="342">
        <f>+ｸ.指定下水汚泥!$AA$28</f>
        <v>0</v>
      </c>
      <c r="O39" s="342">
        <f>+ｹ.有害鉱さい!$AA$28</f>
        <v>0</v>
      </c>
      <c r="P39" s="342">
        <f>+ｺ.廃石綿等!$AA$28</f>
        <v>0</v>
      </c>
      <c r="Q39" s="342">
        <f>+ｻ.有害ばいじん!$AA$28</f>
        <v>0</v>
      </c>
      <c r="R39" s="342">
        <f>+ｼ.有害燃え殻!$AA$28</f>
        <v>0</v>
      </c>
      <c r="S39" s="342">
        <f>+ｽ.有害廃油!$AA$28</f>
        <v>0</v>
      </c>
      <c r="T39" s="342">
        <f>+ｾ.有害汚泥!$AA$28</f>
        <v>0</v>
      </c>
      <c r="U39" s="342">
        <f>+ｿ.有害廃酸!$AA$28</f>
        <v>0</v>
      </c>
      <c r="V39" s="342">
        <f>+ﾀ.有害廃ｱﾙｶﾘ!$AA$28</f>
        <v>0</v>
      </c>
      <c r="W39" s="342">
        <f>+ﾁ.廃水銀等!$AA$28</f>
        <v>0</v>
      </c>
      <c r="X39" s="343">
        <f t="shared" si="2"/>
        <v>0</v>
      </c>
    </row>
    <row r="40" spans="2:24" ht="24" customHeight="1">
      <c r="B40" s="156"/>
      <c r="C40" s="638"/>
      <c r="D40" s="196"/>
      <c r="E40" s="191"/>
      <c r="F40" s="189" t="s">
        <v>194</v>
      </c>
      <c r="G40" s="342">
        <f>+ｱ.特管廃油!$AA$29</f>
        <v>0</v>
      </c>
      <c r="H40" s="342">
        <f>+ｲ.特管廃酸!$AA$29</f>
        <v>0</v>
      </c>
      <c r="I40" s="342">
        <f>+ｳ.特管廃ｱﾙｶﾘ!$AA$29</f>
        <v>0</v>
      </c>
      <c r="J40" s="342">
        <f>+ｴ.感染性廃棄物!$AA$29</f>
        <v>82.56</v>
      </c>
      <c r="K40" s="342">
        <f>+ｵ.廃PCB等!$AA$29</f>
        <v>0</v>
      </c>
      <c r="L40" s="342">
        <f>+ｶ.PCB汚染物!$AA$29</f>
        <v>0</v>
      </c>
      <c r="M40" s="342">
        <f>+ｷ.PCB処理物!$AA$29</f>
        <v>0</v>
      </c>
      <c r="N40" s="342">
        <f>+ｸ.指定下水汚泥!$AA$29</f>
        <v>0</v>
      </c>
      <c r="O40" s="342">
        <f>+ｹ.有害鉱さい!$AA$29</f>
        <v>0</v>
      </c>
      <c r="P40" s="342">
        <f>+ｺ.廃石綿等!$AA$29</f>
        <v>0</v>
      </c>
      <c r="Q40" s="342">
        <f>+ｻ.有害ばいじん!$AA$29</f>
        <v>0</v>
      </c>
      <c r="R40" s="342">
        <f>+ｼ.有害燃え殻!$AA$29</f>
        <v>0</v>
      </c>
      <c r="S40" s="342">
        <f>+ｽ.有害廃油!$AA$29</f>
        <v>0</v>
      </c>
      <c r="T40" s="342">
        <f>+ｾ.有害汚泥!$AA$29</f>
        <v>0</v>
      </c>
      <c r="U40" s="342">
        <f>+ｿ.有害廃酸!$AA$29</f>
        <v>0</v>
      </c>
      <c r="V40" s="342">
        <f>+ﾀ.有害廃ｱﾙｶﾘ!$AA$29</f>
        <v>0</v>
      </c>
      <c r="W40" s="342">
        <f>+ﾁ.廃水銀等!$AA$29</f>
        <v>0</v>
      </c>
      <c r="X40" s="343">
        <f t="shared" si="2"/>
        <v>82.56</v>
      </c>
    </row>
    <row r="41" spans="2:24" ht="24" customHeight="1">
      <c r="B41" s="156"/>
      <c r="C41" s="638"/>
      <c r="D41" s="196"/>
      <c r="E41" s="192"/>
      <c r="F41" s="190" t="s">
        <v>193</v>
      </c>
      <c r="G41" s="342">
        <f>+ｱ.特管廃油!$AA$30</f>
        <v>0</v>
      </c>
      <c r="H41" s="342">
        <f>+ｲ.特管廃酸!$AA$30</f>
        <v>0</v>
      </c>
      <c r="I41" s="342">
        <f>+ｳ.特管廃ｱﾙｶﾘ!$AA$30</f>
        <v>0</v>
      </c>
      <c r="J41" s="342">
        <f>+ｴ.感染性廃棄物!$AA$30</f>
        <v>0</v>
      </c>
      <c r="K41" s="342">
        <f>+ｵ.廃PCB等!$AA$30</f>
        <v>0</v>
      </c>
      <c r="L41" s="342">
        <f>+ｶ.PCB汚染物!$AA$30</f>
        <v>0</v>
      </c>
      <c r="M41" s="342">
        <f>+ｷ.PCB処理物!$AA$30</f>
        <v>0</v>
      </c>
      <c r="N41" s="342">
        <f>+ｸ.指定下水汚泥!$AA$30</f>
        <v>0</v>
      </c>
      <c r="O41" s="342">
        <f>+ｹ.有害鉱さい!$AA$30</f>
        <v>0</v>
      </c>
      <c r="P41" s="342">
        <f>+ｺ.廃石綿等!$AA$30</f>
        <v>0</v>
      </c>
      <c r="Q41" s="342">
        <f>+ｻ.有害ばいじん!$AA$30</f>
        <v>0</v>
      </c>
      <c r="R41" s="342">
        <f>+ｼ.有害燃え殻!$AA$30</f>
        <v>0</v>
      </c>
      <c r="S41" s="342">
        <f>+ｽ.有害廃油!$AA$30</f>
        <v>0</v>
      </c>
      <c r="T41" s="342">
        <f>+ｾ.有害汚泥!$AA$30</f>
        <v>0</v>
      </c>
      <c r="U41" s="342">
        <f>+ｿ.有害廃酸!$AA$30</f>
        <v>0</v>
      </c>
      <c r="V41" s="342">
        <f>+ﾀ.有害廃ｱﾙｶﾘ!$AA$30</f>
        <v>0</v>
      </c>
      <c r="W41" s="342">
        <f>+ﾁ.廃水銀等!$AA$30</f>
        <v>0</v>
      </c>
      <c r="X41" s="343">
        <f t="shared" si="2"/>
        <v>0</v>
      </c>
    </row>
    <row r="42" spans="2:24" ht="24" customHeight="1" thickBot="1">
      <c r="B42" s="156"/>
      <c r="C42" s="639"/>
      <c r="D42" s="197"/>
      <c r="E42" s="194" t="s">
        <v>196</v>
      </c>
      <c r="F42" s="360"/>
      <c r="G42" s="344">
        <f>+ｱ.特管廃油!$R$33</f>
        <v>0</v>
      </c>
      <c r="H42" s="344">
        <f>+ｲ.特管廃酸!$R$33</f>
        <v>0</v>
      </c>
      <c r="I42" s="344">
        <f>+ｳ.特管廃ｱﾙｶﾘ!$R$33</f>
        <v>0</v>
      </c>
      <c r="J42" s="344">
        <f>+ｴ.感染性廃棄物!$R$33</f>
        <v>0</v>
      </c>
      <c r="K42" s="344">
        <f>+ｵ.廃PCB等!$R$33</f>
        <v>0</v>
      </c>
      <c r="L42" s="344">
        <f>+ｶ.PCB汚染物!$R$33</f>
        <v>0</v>
      </c>
      <c r="M42" s="344">
        <f>+ｷ.PCB処理物!$R$33</f>
        <v>0</v>
      </c>
      <c r="N42" s="344">
        <f>+ｸ.指定下水汚泥!$R$33</f>
        <v>0</v>
      </c>
      <c r="O42" s="344">
        <f>+ｹ.有害鉱さい!$R$33</f>
        <v>0</v>
      </c>
      <c r="P42" s="344">
        <f>+ｺ.廃石綿等!$R$33</f>
        <v>0</v>
      </c>
      <c r="Q42" s="344">
        <f>+ｻ.有害ばいじん!$R$33</f>
        <v>0</v>
      </c>
      <c r="R42" s="344">
        <f>+ｼ.有害燃え殻!$R$33</f>
        <v>0</v>
      </c>
      <c r="S42" s="344">
        <f>+ｽ.有害廃油!$R$33</f>
        <v>0</v>
      </c>
      <c r="T42" s="344">
        <f>+ｾ.有害汚泥!$R$33</f>
        <v>0</v>
      </c>
      <c r="U42" s="344">
        <f>+ｿ.有害廃酸!$R$33</f>
        <v>0</v>
      </c>
      <c r="V42" s="344">
        <f>+ﾀ.有害廃ｱﾙｶﾘ!$R$33</f>
        <v>0</v>
      </c>
      <c r="W42" s="344">
        <f>+ﾁ.廃水銀等!$R$33</f>
        <v>0</v>
      </c>
      <c r="X42" s="345">
        <f t="shared" si="2"/>
        <v>0</v>
      </c>
    </row>
    <row r="43" spans="2:24" ht="24" customHeight="1">
      <c r="B43" s="156"/>
      <c r="C43" s="112" t="s">
        <v>177</v>
      </c>
      <c r="D43" s="630" t="s">
        <v>224</v>
      </c>
      <c r="E43" s="630"/>
      <c r="F43" s="631"/>
      <c r="G43" s="348">
        <f>+ｱ.特管廃油!$AL$27</f>
        <v>0</v>
      </c>
      <c r="H43" s="348">
        <f>+ｲ.特管廃酸!$AL$27</f>
        <v>0</v>
      </c>
      <c r="I43" s="348">
        <f>+ｳ.特管廃ｱﾙｶﾘ!$AL$27</f>
        <v>0</v>
      </c>
      <c r="J43" s="348">
        <f>+ｴ.感染性廃棄物!$AL$27</f>
        <v>82.56</v>
      </c>
      <c r="K43" s="348">
        <f>+ｵ.廃PCB等!$AL$27</f>
        <v>0</v>
      </c>
      <c r="L43" s="348">
        <f>+ｶ.PCB汚染物!$AL$27</f>
        <v>0</v>
      </c>
      <c r="M43" s="348">
        <f>+ｷ.PCB処理物!$AL$27</f>
        <v>0</v>
      </c>
      <c r="N43" s="348">
        <f>+ｸ.指定下水汚泥!$AL$27</f>
        <v>0</v>
      </c>
      <c r="O43" s="348">
        <f>+ｹ.有害鉱さい!$AL$27</f>
        <v>0</v>
      </c>
      <c r="P43" s="348">
        <f>+ｺ.廃石綿等!$AL$27</f>
        <v>0</v>
      </c>
      <c r="Q43" s="348">
        <f>+ｻ.有害ばいじん!$AL$27</f>
        <v>0</v>
      </c>
      <c r="R43" s="348">
        <f>+ｼ.有害燃え殻!$AL$27</f>
        <v>0</v>
      </c>
      <c r="S43" s="348">
        <f>+ｽ.有害廃油!$AL$27</f>
        <v>0</v>
      </c>
      <c r="T43" s="348">
        <f>+ｾ.有害汚泥!$AL$27</f>
        <v>0</v>
      </c>
      <c r="U43" s="348">
        <f>+ｿ.有害廃酸!$AL$27</f>
        <v>0</v>
      </c>
      <c r="V43" s="348">
        <f>+ﾀ.有害廃ｱﾙｶﾘ!$AL$27</f>
        <v>0</v>
      </c>
      <c r="W43" s="348">
        <f>+ﾁ.廃水銀等!$AL$27</f>
        <v>0</v>
      </c>
      <c r="X43" s="349">
        <f t="shared" si="2"/>
        <v>82.56</v>
      </c>
    </row>
    <row r="44" spans="2:24" ht="24" customHeight="1">
      <c r="B44" s="156"/>
      <c r="C44" s="163"/>
      <c r="D44" s="161" t="s">
        <v>150</v>
      </c>
      <c r="E44" s="632" t="s">
        <v>178</v>
      </c>
      <c r="F44" s="633"/>
      <c r="G44" s="350">
        <f>+ｱ.特管廃油!$AL$30</f>
        <v>0</v>
      </c>
      <c r="H44" s="350">
        <f>+ｲ.特管廃酸!$AL$30</f>
        <v>0</v>
      </c>
      <c r="I44" s="350">
        <f>+ｳ.特管廃ｱﾙｶﾘ!$AL$30</f>
        <v>0</v>
      </c>
      <c r="J44" s="350">
        <f>+ｴ.感染性廃棄物!$AL$30</f>
        <v>0</v>
      </c>
      <c r="K44" s="350">
        <f>+ｵ.廃PCB等!$AL$30</f>
        <v>0</v>
      </c>
      <c r="L44" s="350">
        <f>+ｶ.PCB汚染物!$AL$30</f>
        <v>0</v>
      </c>
      <c r="M44" s="350">
        <f>+ｷ.PCB処理物!$AL$30</f>
        <v>0</v>
      </c>
      <c r="N44" s="350">
        <f>+ｸ.指定下水汚泥!$AL$30</f>
        <v>0</v>
      </c>
      <c r="O44" s="350">
        <f>+ｹ.有害鉱さい!$AL$30</f>
        <v>0</v>
      </c>
      <c r="P44" s="350">
        <f>+ｺ.廃石綿等!$AL$30</f>
        <v>0</v>
      </c>
      <c r="Q44" s="350">
        <f>+ｻ.有害ばいじん!$AL$30</f>
        <v>0</v>
      </c>
      <c r="R44" s="350">
        <f>+ｼ.有害燃え殻!$AL$30</f>
        <v>0</v>
      </c>
      <c r="S44" s="350">
        <f>+ｽ.有害廃油!$AL$30</f>
        <v>0</v>
      </c>
      <c r="T44" s="350">
        <f>+ｾ.有害汚泥!$AL$30</f>
        <v>0</v>
      </c>
      <c r="U44" s="350">
        <f>+ｿ.有害廃酸!$AL$30</f>
        <v>0</v>
      </c>
      <c r="V44" s="350">
        <f>+ﾀ.有害廃ｱﾙｶﾘ!$AL$30</f>
        <v>0</v>
      </c>
      <c r="W44" s="350">
        <f>+ﾁ.廃水銀等!$AL$30</f>
        <v>0</v>
      </c>
      <c r="X44" s="351">
        <f t="shared" si="2"/>
        <v>0</v>
      </c>
    </row>
    <row r="45" spans="2:24" ht="24" customHeight="1">
      <c r="B45" s="156"/>
      <c r="C45" s="163"/>
      <c r="D45" s="362" t="s">
        <v>152</v>
      </c>
      <c r="E45" s="634" t="s">
        <v>179</v>
      </c>
      <c r="F45" s="635"/>
      <c r="G45" s="352">
        <f>+ｱ.特管廃油!$AS$24</f>
        <v>0</v>
      </c>
      <c r="H45" s="352">
        <f>+ｲ.特管廃酸!$AS$24</f>
        <v>0</v>
      </c>
      <c r="I45" s="352">
        <f>+ｳ.特管廃ｱﾙｶﾘ!$AS$24</f>
        <v>0</v>
      </c>
      <c r="J45" s="352">
        <f>+ｴ.感染性廃棄物!$AS$24</f>
        <v>0</v>
      </c>
      <c r="K45" s="352">
        <f>+ｵ.廃PCB等!$AS$24</f>
        <v>0</v>
      </c>
      <c r="L45" s="352">
        <f>+ｶ.PCB汚染物!$AS$24</f>
        <v>0</v>
      </c>
      <c r="M45" s="352">
        <f>+ｷ.PCB処理物!$AS$24</f>
        <v>0</v>
      </c>
      <c r="N45" s="352">
        <f>+ｸ.指定下水汚泥!$AS$24</f>
        <v>0</v>
      </c>
      <c r="O45" s="352">
        <f>+ｹ.有害鉱さい!$AS$24</f>
        <v>0</v>
      </c>
      <c r="P45" s="352">
        <f>+ｺ.廃石綿等!$AS$24</f>
        <v>0</v>
      </c>
      <c r="Q45" s="352">
        <f>+ｻ.有害ばいじん!$AS$24</f>
        <v>0</v>
      </c>
      <c r="R45" s="352">
        <f>+ｼ.有害燃え殻!$AS$24</f>
        <v>0</v>
      </c>
      <c r="S45" s="352">
        <f>+ｽ.有害廃油!$AS$24</f>
        <v>0</v>
      </c>
      <c r="T45" s="352">
        <f>+ｾ.有害汚泥!$AS$24</f>
        <v>0</v>
      </c>
      <c r="U45" s="352">
        <f>+ｿ.有害廃酸!$AS$24</f>
        <v>0</v>
      </c>
      <c r="V45" s="352">
        <f>+ﾀ.有害廃ｱﾙｶﾘ!$AS$24</f>
        <v>0</v>
      </c>
      <c r="W45" s="352">
        <f>+ﾁ.廃水銀等!$AS$24</f>
        <v>0</v>
      </c>
      <c r="X45" s="353">
        <f t="shared" si="2"/>
        <v>0</v>
      </c>
    </row>
    <row r="46" spans="2:24" ht="24" customHeight="1">
      <c r="B46" s="156"/>
      <c r="C46" s="163"/>
      <c r="D46" s="358" t="s">
        <v>154</v>
      </c>
      <c r="E46" s="636" t="s">
        <v>404</v>
      </c>
      <c r="F46" s="637"/>
      <c r="G46" s="342">
        <f>+ｱ.特管廃油!$AS$27</f>
        <v>0</v>
      </c>
      <c r="H46" s="342">
        <f>+ｲ.特管廃酸!$AS$27</f>
        <v>0</v>
      </c>
      <c r="I46" s="342">
        <f>+ｳ.特管廃ｱﾙｶﾘ!$AS$27</f>
        <v>0</v>
      </c>
      <c r="J46" s="342">
        <f>+ｴ.感染性廃棄物!$AS$27</f>
        <v>0</v>
      </c>
      <c r="K46" s="342">
        <f>+ｵ.廃PCB等!$AS$27</f>
        <v>0</v>
      </c>
      <c r="L46" s="342">
        <f>+ｶ.PCB汚染物!$AS$27</f>
        <v>0</v>
      </c>
      <c r="M46" s="342">
        <f>+ｷ.PCB処理物!$AS$27</f>
        <v>0</v>
      </c>
      <c r="N46" s="342">
        <f>+ｸ.指定下水汚泥!$AS$27</f>
        <v>0</v>
      </c>
      <c r="O46" s="342">
        <f>+ｹ.有害鉱さい!$AS$27</f>
        <v>0</v>
      </c>
      <c r="P46" s="342">
        <f>+ｺ.廃石綿等!$AS$27</f>
        <v>0</v>
      </c>
      <c r="Q46" s="342">
        <f>+ｻ.有害ばいじん!$AS$27</f>
        <v>0</v>
      </c>
      <c r="R46" s="342">
        <f>+ｼ.有害燃え殻!$AS$27</f>
        <v>0</v>
      </c>
      <c r="S46" s="342">
        <f>+ｽ.有害廃油!$AS$27</f>
        <v>0</v>
      </c>
      <c r="T46" s="342">
        <f>+ｾ.有害汚泥!$AS$27</f>
        <v>0</v>
      </c>
      <c r="U46" s="342">
        <f>+ｿ.有害廃酸!$AS$27</f>
        <v>0</v>
      </c>
      <c r="V46" s="342">
        <f>+ﾀ.有害廃ｱﾙｶﾘ!$AS$27</f>
        <v>0</v>
      </c>
      <c r="W46" s="342">
        <f>+ﾁ.廃水銀等!$AS$27</f>
        <v>0</v>
      </c>
      <c r="X46" s="343">
        <f t="shared" si="2"/>
        <v>0</v>
      </c>
    </row>
    <row r="47" spans="2:24" ht="26.65" customHeight="1" thickBot="1">
      <c r="B47" s="157"/>
      <c r="C47" s="164"/>
      <c r="D47" s="162" t="s">
        <v>155</v>
      </c>
      <c r="E47" s="628" t="s">
        <v>405</v>
      </c>
      <c r="F47" s="629"/>
      <c r="G47" s="354">
        <f>+ｱ.特管廃油!$AS$31</f>
        <v>0</v>
      </c>
      <c r="H47" s="354">
        <f>+ｲ.特管廃酸!$AS$31</f>
        <v>0</v>
      </c>
      <c r="I47" s="354">
        <f>+ｳ.特管廃ｱﾙｶﾘ!$AS$31</f>
        <v>0</v>
      </c>
      <c r="J47" s="354">
        <f>+ｴ.感染性廃棄物!$AS$31</f>
        <v>0</v>
      </c>
      <c r="K47" s="354">
        <f>+ｵ.廃PCB等!$AS$31</f>
        <v>0</v>
      </c>
      <c r="L47" s="354">
        <f>+ｶ.PCB汚染物!$AS$31</f>
        <v>0</v>
      </c>
      <c r="M47" s="354">
        <f>+ｷ.PCB処理物!$AS$31</f>
        <v>0</v>
      </c>
      <c r="N47" s="354">
        <f>+ｸ.指定下水汚泥!$AS$31</f>
        <v>0</v>
      </c>
      <c r="O47" s="354">
        <f>+ｹ.有害鉱さい!$AS$31</f>
        <v>0</v>
      </c>
      <c r="P47" s="354">
        <f>+ｺ.廃石綿等!$AS$31</f>
        <v>0</v>
      </c>
      <c r="Q47" s="354">
        <f>+ｻ.有害ばいじん!$AS$31</f>
        <v>0</v>
      </c>
      <c r="R47" s="354">
        <f>+ｼ.有害燃え殻!$AS$31</f>
        <v>0</v>
      </c>
      <c r="S47" s="354">
        <f>+ｽ.有害廃油!$AS$31</f>
        <v>0</v>
      </c>
      <c r="T47" s="354">
        <f>+ｾ.有害汚泥!$AS$31</f>
        <v>0</v>
      </c>
      <c r="U47" s="354">
        <f>+ｿ.有害廃酸!$AS$31</f>
        <v>0</v>
      </c>
      <c r="V47" s="354">
        <f>+ﾀ.有害廃ｱﾙｶﾘ!$AS$31</f>
        <v>0</v>
      </c>
      <c r="W47" s="354">
        <f>+ﾁ.廃水銀等!$AS$31</f>
        <v>0</v>
      </c>
      <c r="X47" s="355">
        <f t="shared" si="2"/>
        <v>0</v>
      </c>
    </row>
    <row r="48" spans="2:24" ht="19.899999999999999" customHeight="1">
      <c r="G48" s="5" t="s">
        <v>283</v>
      </c>
    </row>
    <row r="50" spans="6:24" s="385" customFormat="1">
      <c r="G50" s="385">
        <f>IF(ｱ.特管廃油!$P$16="エラー！：⑥残さ物量があるのに、④自ら中間処理した量がゼロになっています",1,0)</f>
        <v>0</v>
      </c>
      <c r="H50" s="385">
        <f>IF(ｲ.特管廃酸!$P$16="エラー！：⑥残さ物量があるのに、④自ら中間処理した量がゼロになっています",1,0)</f>
        <v>0</v>
      </c>
      <c r="I50" s="385">
        <f>IF(ｳ.特管廃ｱﾙｶﾘ!$P$16="エラー！：⑥残さ物量があるのに、④自ら中間処理した量がゼロになっています",1,0)</f>
        <v>0</v>
      </c>
      <c r="J50" s="385">
        <f>IF(ｴ.感染性廃棄物!$P$16="エラー！：⑥残さ物量があるのに、④自ら中間処理した量がゼロになっています",1,0)</f>
        <v>0</v>
      </c>
      <c r="K50" s="385">
        <f>IF(ｵ.廃PCB等!$P$16="エラー！：⑥残さ物量があるのに、④自ら中間処理した量がゼロになっています",1,0)</f>
        <v>0</v>
      </c>
      <c r="L50" s="385">
        <f>IF(ｶ.PCB汚染物!$P$16="エラー！：⑥残さ物量があるのに、④自ら中間処理した量がゼロになっています",1,0)</f>
        <v>0</v>
      </c>
      <c r="M50" s="385">
        <f>IF(ｷ.PCB処理物!$P$16="エラー！：⑥残さ物量があるのに、④自ら中間処理した量がゼロになっています",1,0)</f>
        <v>0</v>
      </c>
      <c r="N50" s="385">
        <f>IF(ｸ.指定下水汚泥!$P$16="エラー！：⑥残さ物量があるのに、④自ら中間処理した量がゼロになっています",1,0)</f>
        <v>0</v>
      </c>
      <c r="O50" s="385">
        <f>IF(ｹ.有害鉱さい!$P$16="エラー！：⑥残さ物量があるのに、④自ら中間処理した量がゼロになっています",1,0)</f>
        <v>0</v>
      </c>
      <c r="P50" s="385">
        <f>IF(ｺ.廃石綿等!$P$16="エラー！：⑥残さ物量があるのに、④自ら中間処理した量がゼロになっています",1,0)</f>
        <v>0</v>
      </c>
      <c r="Q50" s="385">
        <f>IF(ｻ.有害ばいじん!$P$16="エラー！：⑥残さ物量があるのに、④自ら中間処理した量がゼロになっています",1,0)</f>
        <v>0</v>
      </c>
      <c r="R50" s="385">
        <f>IF(ｼ.有害燃え殻!$P$16="エラー！：⑥残さ物量があるのに、④自ら中間処理した量がゼロになっています",1,0)</f>
        <v>0</v>
      </c>
      <c r="S50" s="385">
        <f>IF(ｽ.有害廃油!$P$16="エラー！：⑥残さ物量があるのに、④自ら中間処理した量がゼロになっています",1,0)</f>
        <v>0</v>
      </c>
      <c r="T50" s="385">
        <f>IF(ｾ.有害汚泥!$P$16="エラー！：⑥残さ物量があるのに、④自ら中間処理した量がゼロになっています",1,0)</f>
        <v>0</v>
      </c>
      <c r="U50" s="385">
        <f>IF(ｿ.有害廃酸!$P$16="エラー！：⑥残さ物量があるのに、④自ら中間処理した量がゼロになっています",1,0)</f>
        <v>0</v>
      </c>
      <c r="V50" s="385">
        <f>IF(ﾀ.有害廃ｱﾙｶﾘ!$P$16="エラー！：⑥残さ物量があるのに、④自ら中間処理した量がゼロになっています",1,0)</f>
        <v>0</v>
      </c>
      <c r="W50" s="385">
        <f>IF(ﾁ.廃水銀等!$P$16="エラー！：⑥残さ物量があるのに、④自ら中間処理した量がゼロになっています",1,0)</f>
        <v>0</v>
      </c>
    </row>
    <row r="51" spans="6:24" s="385" customFormat="1">
      <c r="G51" s="385">
        <f>IF(ｱ.特管廃油!$P$22="エラー !：④の内数である⑤の量が④を超えています",1,0)</f>
        <v>0</v>
      </c>
      <c r="H51" s="385">
        <f>IF(ｲ.特管廃酸!$P$22="エラー !：④の内数である⑤の量が④を超えています",1,0)</f>
        <v>0</v>
      </c>
      <c r="I51" s="385">
        <f>IF(ｳ.特管廃ｱﾙｶﾘ!$P$22="エラー !：④の内数である⑤の量が④を超えています",1,0)</f>
        <v>0</v>
      </c>
      <c r="J51" s="385">
        <f>IF(ｴ.感染性廃棄物!$P$22="エラー !：④の内数である⑤の量が④を超えています",1,0)</f>
        <v>0</v>
      </c>
      <c r="K51" s="385">
        <f>IF(ｵ.廃PCB等!$P$22="エラー !：④の内数である⑤の量が④を超えています",1,0)</f>
        <v>0</v>
      </c>
      <c r="L51" s="385">
        <f>IF(ｶ.PCB汚染物!$P$22="エラー !：④の内数である⑤の量が④を超えています",1,0)</f>
        <v>0</v>
      </c>
      <c r="M51" s="385">
        <f>IF(ｷ.PCB処理物!$P$22="エラー !：④の内数である⑤の量が④を超えています",1,0)</f>
        <v>0</v>
      </c>
      <c r="N51" s="385">
        <f>IF(ｸ.指定下水汚泥!$P$22="エラー !：④の内数である⑤の量が④を超えています",1,0)</f>
        <v>0</v>
      </c>
      <c r="O51" s="385">
        <f>IF(ｹ.有害鉱さい!$P$22="エラー !：④の内数である⑤の量が④を超えています",1,0)</f>
        <v>0</v>
      </c>
      <c r="P51" s="385">
        <f>IF(ｺ.廃石綿等!$P$22="エラー !：④の内数である⑤の量が④を超えています",1,0)</f>
        <v>0</v>
      </c>
      <c r="Q51" s="385">
        <f>IF(ｻ.有害ばいじん!$P$22="エラー !：④の内数である⑤の量が④を超えています",1,0)</f>
        <v>0</v>
      </c>
      <c r="R51" s="385">
        <f>IF(ｼ.有害燃え殻!$P$22="エラー !：④の内数である⑤の量が④を超えています",1,0)</f>
        <v>0</v>
      </c>
      <c r="S51" s="385">
        <f>IF(ｽ.有害廃油!$P$22="エラー !：④の内数である⑤の量が④を超えています",1,0)</f>
        <v>0</v>
      </c>
      <c r="T51" s="385">
        <f>IF(ｾ.有害汚泥!$P$22="エラー !：④の内数である⑤の量が④を超えています",1,0)</f>
        <v>0</v>
      </c>
      <c r="U51" s="385">
        <f>IF(ｿ.有害廃酸!$P$22="エラー !：④の内数である⑤の量が④を超えています",1,0)</f>
        <v>0</v>
      </c>
      <c r="V51" s="385">
        <f>IF(ﾀ.有害廃ｱﾙｶﾘ!$P$22="エラー !：④の内数である⑤の量が④を超えています",1,0)</f>
        <v>0</v>
      </c>
      <c r="W51" s="385">
        <f>IF(ﾁ.廃水銀等!$P$22="エラー !：④の内数である⑤の量が④を超えています",1,0)</f>
        <v>0</v>
      </c>
    </row>
    <row r="52" spans="6:24" s="385" customFormat="1">
      <c r="G52" s="385">
        <f>IF(ｱ.特管廃油!$AL$31="エラー !：⑩の内数である⑪の量が⑩を超えています",1,0)</f>
        <v>0</v>
      </c>
      <c r="H52" s="385">
        <f>IF(ｲ.特管廃酸!$AL$31="エラー !：⑩の内数である⑪の量が⑩を超えています",1,0)</f>
        <v>0</v>
      </c>
      <c r="I52" s="385">
        <f>IF(ｳ.特管廃ｱﾙｶﾘ!$AL$31="エラー !：⑩の内数である⑪の量が⑩を超えています",1,0)</f>
        <v>0</v>
      </c>
      <c r="J52" s="385">
        <f>IF(ｴ.感染性廃棄物!$AL$31="エラー !：⑩の内数である⑪の量が⑩を超えています",1,0)</f>
        <v>0</v>
      </c>
      <c r="K52" s="385">
        <f>IF(ｵ.廃PCB等!$AL$31="エラー !：⑩の内数である⑪の量が⑩を超えています",1,0)</f>
        <v>0</v>
      </c>
      <c r="L52" s="385">
        <f>IF(ｶ.PCB汚染物!$AL$31="エラー !：⑩の内数である⑪の量が⑩を超えています",1,0)</f>
        <v>0</v>
      </c>
      <c r="M52" s="385">
        <f>IF(ｷ.PCB処理物!$AL$31="エラー !：⑩の内数である⑪の量が⑩を超えています",1,0)</f>
        <v>0</v>
      </c>
      <c r="N52" s="385">
        <f>IF(ｸ.指定下水汚泥!$AL$31="エラー !：⑩の内数である⑪の量が⑩を超えています",1,0)</f>
        <v>0</v>
      </c>
      <c r="O52" s="385">
        <f>IF(ｹ.有害鉱さい!$AL$31="エラー !：⑩の内数である⑪の量が⑩を超えています",1,0)</f>
        <v>0</v>
      </c>
      <c r="P52" s="385">
        <f>IF(ｺ.廃石綿等!$AL$31="エラー !：⑩の内数である⑪の量が⑩を超えています",1,0)</f>
        <v>0</v>
      </c>
      <c r="Q52" s="385">
        <f>IF(ｻ.有害ばいじん!$AL$31="エラー !：⑩の内数である⑪の量が⑩を超えています",1,0)</f>
        <v>0</v>
      </c>
      <c r="R52" s="385">
        <f>IF(ｼ.有害燃え殻!$AL$31="エラー !：⑩の内数である⑪の量が⑩を超えています",1,0)</f>
        <v>0</v>
      </c>
      <c r="S52" s="385">
        <f>IF(ｽ.有害廃油!$AL$31="エラー !：⑩の内数である⑪の量が⑩を超えています",1,0)</f>
        <v>0</v>
      </c>
      <c r="T52" s="385">
        <f>IF(ｾ.有害汚泥!$AL$31="エラー !：⑩の内数である⑪の量が⑩を超えています",1,0)</f>
        <v>0</v>
      </c>
      <c r="U52" s="385">
        <f>IF(ｿ.有害廃酸!$AL$31="エラー !：⑩の内数である⑪の量が⑩を超えています",1,0)</f>
        <v>0</v>
      </c>
      <c r="V52" s="385">
        <f>IF(ﾀ.有害廃ｱﾙｶﾘ!$AL$31="エラー !：⑩の内数である⑪の量が⑩を超えています",1,0)</f>
        <v>0</v>
      </c>
      <c r="W52" s="385">
        <f>IF(ﾁ.廃水銀等!$AL$31="エラー !：⑩の内数である⑪の量が⑩を超えています",1,0)</f>
        <v>0</v>
      </c>
    </row>
    <row r="53" spans="6:24" s="385" customFormat="1">
      <c r="G53" s="385">
        <f>IF(ｱ.特管廃油!$AS$28="エラー !：⑩の内数である（⑫+⑬＋⑭）の量が⑩を超えています",1,0)</f>
        <v>0</v>
      </c>
      <c r="H53" s="385">
        <f>IF(ｲ.特管廃酸!$AS$28="エラー !：⑩の内数である（⑫+⑬＋⑭）の量が⑩を超えています",1,0)</f>
        <v>0</v>
      </c>
      <c r="I53" s="385">
        <f>IF(ｳ.特管廃ｱﾙｶﾘ!$AS$28="エラー !：⑩の内数である（⑫+⑬＋⑭）の量が⑩を超えています",1,0)</f>
        <v>0</v>
      </c>
      <c r="J53" s="385">
        <f>IF(ｴ.感染性廃棄物!$AS$28="エラー !：⑩の内数である（⑫+⑬＋⑭）の量が⑩を超えています",1,0)</f>
        <v>0</v>
      </c>
      <c r="K53" s="385">
        <f>IF(ｵ.廃PCB等!$AS$28="エラー !：⑩の内数である（⑫+⑬＋⑭）の量が⑩を超えています",1,0)</f>
        <v>0</v>
      </c>
      <c r="L53" s="385">
        <f>IF(ｶ.PCB汚染物!$AS$28="エラー !：⑩の内数である（⑫+⑬＋⑭）の量が⑩を超えています",1,0)</f>
        <v>0</v>
      </c>
      <c r="M53" s="385">
        <f>IF(ｷ.PCB処理物!$AS$28="エラー !：⑩の内数である（⑫+⑬＋⑭）の量が⑩を超えています",1,0)</f>
        <v>0</v>
      </c>
      <c r="N53" s="385">
        <f>IF(ｸ.指定下水汚泥!$AS$28="エラー !：⑩の内数である（⑫+⑬＋⑭）の量が⑩を超えています",1,0)</f>
        <v>0</v>
      </c>
      <c r="O53" s="385">
        <f>IF(ｹ.有害鉱さい!$AS$28="エラー !：⑩の内数である（⑫+⑬＋⑭）の量が⑩を超えています",1,0)</f>
        <v>0</v>
      </c>
      <c r="P53" s="385">
        <f>IF(ｺ.廃石綿等!$AS$28="エラー !：⑩の内数である（⑫+⑬＋⑭）の量が⑩を超えています",1,0)</f>
        <v>0</v>
      </c>
      <c r="Q53" s="385">
        <f>IF(ｻ.有害ばいじん!$AS$28="エラー !：⑩の内数である（⑫+⑬＋⑭）の量が⑩を超えています",1,0)</f>
        <v>0</v>
      </c>
      <c r="R53" s="385">
        <f>IF(ｼ.有害燃え殻!$AS$28="エラー !：⑩の内数である（⑫+⑬＋⑭）の量が⑩を超えています",1,0)</f>
        <v>0</v>
      </c>
      <c r="S53" s="385">
        <f>IF(ｽ.有害廃油!$AS$28="エラー !：⑩の内数である（⑫+⑬＋⑭）の量が⑩を超えています",1,0)</f>
        <v>0</v>
      </c>
      <c r="T53" s="385">
        <f>IF(ｾ.有害汚泥!$AS$28="エラー !：⑩の内数である（⑫+⑬＋⑭）の量が⑩を超えています",1,0)</f>
        <v>0</v>
      </c>
      <c r="U53" s="385">
        <f>IF(ｿ.有害廃酸!$AS$28="エラー !：⑩の内数である（⑫+⑬＋⑭）の量が⑩を超えています",1,0)</f>
        <v>0</v>
      </c>
      <c r="V53" s="385">
        <f>IF(ﾀ.有害廃ｱﾙｶﾘ!$AS$28="エラー !：⑩の内数である（⑫+⑬＋⑭）の量が⑩を超えています",1,0)</f>
        <v>0</v>
      </c>
      <c r="W53" s="385">
        <f>IF(ﾁ.廃水銀等!$AS$28="エラー !：⑩の内数である（⑫+⑬＋⑭）の量が⑩を超えています",1,0)</f>
        <v>0</v>
      </c>
    </row>
    <row r="54" spans="6:24" s="385" customFormat="1">
      <c r="G54" s="385">
        <f>IF(ｱ.特管廃油!$AS$32="エラー !：⑩の内数である（⑫+⑬＋⑭）の量が⑩を超えています",1,0)</f>
        <v>0</v>
      </c>
      <c r="H54" s="385">
        <f>IF(ｲ.特管廃酸!$AS$32="エラー !：⑩の内数である（⑫+⑬＋⑭）の量が⑩を超えています",1,0)</f>
        <v>0</v>
      </c>
      <c r="I54" s="385">
        <f>IF(ｳ.特管廃ｱﾙｶﾘ!$AS$32="エラー !：⑩の内数である（⑫+⑬＋⑭）の量が⑩を超えています",1,0)</f>
        <v>0</v>
      </c>
      <c r="J54" s="385">
        <f>IF(ｴ.感染性廃棄物!$AS$32="エラー !：⑩の内数である（⑫+⑬＋⑭）の量が⑩を超えています",1,0)</f>
        <v>0</v>
      </c>
      <c r="K54" s="385">
        <f>IF(ｵ.廃PCB等!$AS$32="エラー !：⑩の内数である（⑫+⑬＋⑭）の量が⑩を超えています",1,0)</f>
        <v>0</v>
      </c>
      <c r="L54" s="385">
        <f>IF(ｶ.PCB汚染物!$AS$32="エラー !：⑩の内数である（⑫+⑬＋⑭）の量が⑩を超えています",1,0)</f>
        <v>0</v>
      </c>
      <c r="M54" s="385">
        <f>IF(ｷ.PCB処理物!$AS$32="エラー !：⑩の内数である（⑫+⑬＋⑭）の量が⑩を超えています",1,0)</f>
        <v>0</v>
      </c>
      <c r="N54" s="385">
        <f>IF(ｸ.指定下水汚泥!$AS$32="エラー !：⑩の内数である（⑫+⑬＋⑭）の量が⑩を超えています",1,0)</f>
        <v>0</v>
      </c>
      <c r="O54" s="385">
        <f>IF(ｹ.有害鉱さい!$AS$32="エラー !：⑩の内数である（⑫+⑬＋⑭）の量が⑩を超えています",1,0)</f>
        <v>0</v>
      </c>
      <c r="P54" s="385">
        <f>IF(ｺ.廃石綿等!$AS$32="エラー !：⑩の内数である（⑫+⑬＋⑭）の量が⑩を超えています",1,0)</f>
        <v>0</v>
      </c>
      <c r="Q54" s="385">
        <f>IF(ｻ.有害ばいじん!$AS$32="エラー !：⑩の内数である（⑫+⑬＋⑭）の量が⑩を超えています",1,0)</f>
        <v>0</v>
      </c>
      <c r="R54" s="385">
        <f>IF(ｼ.有害燃え殻!$AS$32="エラー !：⑩の内数である（⑫+⑬＋⑭）の量が⑩を超えています",1,0)</f>
        <v>0</v>
      </c>
      <c r="S54" s="385">
        <f>IF(ｽ.有害廃油!$AS$32="エラー !：⑩の内数である（⑫+⑬＋⑭）の量が⑩を超えています",1,0)</f>
        <v>0</v>
      </c>
      <c r="T54" s="385">
        <f>IF(ｾ.有害汚泥!$AS$32="エラー !：⑩の内数である（⑫+⑬＋⑭）の量が⑩を超えています",1,0)</f>
        <v>0</v>
      </c>
      <c r="U54" s="385">
        <f>IF(ｿ.有害廃酸!$AS$32="エラー !：⑩の内数である（⑫+⑬＋⑭）の量が⑩を超えています",1,0)</f>
        <v>0</v>
      </c>
      <c r="V54" s="385">
        <f>IF(ﾀ.有害廃ｱﾙｶﾘ!$AS$32="エラー !：⑩の内数である（⑫+⑬＋⑭）の量が⑩を超えています",1,0)</f>
        <v>0</v>
      </c>
      <c r="W54" s="385">
        <f>IF(ﾁ.廃水銀等!$AS$32="エラー !：⑩の内数である（⑫+⑬＋⑭）の量が⑩を超えています",1,0)</f>
        <v>0</v>
      </c>
    </row>
    <row r="55" spans="6:24" s="385" customFormat="1">
      <c r="G55" s="385">
        <f>IF(G9="0",+G19+G20,+G9+G19+G20)</f>
        <v>0</v>
      </c>
      <c r="H55" s="385">
        <f t="shared" ref="H55:V55" si="9">IF(H9="0",+H19+H20,+H9+H19+H20)</f>
        <v>0</v>
      </c>
      <c r="I55" s="385">
        <f t="shared" si="9"/>
        <v>0</v>
      </c>
      <c r="J55" s="385">
        <f t="shared" si="9"/>
        <v>162.56</v>
      </c>
      <c r="K55" s="385">
        <f t="shared" si="9"/>
        <v>0</v>
      </c>
      <c r="L55" s="385">
        <f t="shared" si="9"/>
        <v>0</v>
      </c>
      <c r="M55" s="385">
        <f t="shared" si="9"/>
        <v>0</v>
      </c>
      <c r="N55" s="385">
        <f t="shared" si="9"/>
        <v>0</v>
      </c>
      <c r="O55" s="385">
        <f t="shared" si="9"/>
        <v>0</v>
      </c>
      <c r="P55" s="385">
        <f t="shared" si="9"/>
        <v>0</v>
      </c>
      <c r="Q55" s="385">
        <f t="shared" si="9"/>
        <v>0</v>
      </c>
      <c r="R55" s="385">
        <f t="shared" si="9"/>
        <v>0</v>
      </c>
      <c r="S55" s="385">
        <f t="shared" si="9"/>
        <v>0</v>
      </c>
      <c r="T55" s="385">
        <f t="shared" si="9"/>
        <v>0</v>
      </c>
      <c r="U55" s="385">
        <f t="shared" si="9"/>
        <v>0</v>
      </c>
      <c r="V55" s="385">
        <f t="shared" si="9"/>
        <v>0</v>
      </c>
      <c r="W55" s="385">
        <f>IF(W9="0",+W19+W20,+W9+W19+W20)</f>
        <v>0</v>
      </c>
      <c r="X55" s="386">
        <f>+X9+X19+X20</f>
        <v>162.56</v>
      </c>
    </row>
    <row r="56" spans="6:24" s="385" customFormat="1" ht="13.5">
      <c r="F56" s="387"/>
    </row>
    <row r="57" spans="6:24" s="385" customFormat="1" ht="13.5">
      <c r="F57" s="387"/>
    </row>
    <row r="58" spans="6:24" s="385" customFormat="1" ht="13.5">
      <c r="F58" s="387"/>
    </row>
    <row r="59" spans="6:24" s="385" customFormat="1" ht="13.5">
      <c r="F59" s="387"/>
    </row>
  </sheetData>
  <sheetProtection algorithmName="SHA-512" hashValue="wbkMfp/AL9VH8A9VL45mBrA6lYcWgf3kZmC75KzBtr9zco/1N4XxgID+771yir95G52KZXLzIj4GB/K2UeP3gg==" saltValue="v5wZ90JEP/C3Ir4rnZVu0g==" spinCount="100000" sheet="1" objects="1" scenarios="1"/>
  <mergeCells count="32">
    <mergeCell ref="M6:N6"/>
    <mergeCell ref="V4:V5"/>
    <mergeCell ref="P6:U6"/>
    <mergeCell ref="D18:F18"/>
    <mergeCell ref="C10:F10"/>
    <mergeCell ref="C11:F11"/>
    <mergeCell ref="C12:F12"/>
    <mergeCell ref="C13:F13"/>
    <mergeCell ref="C17:F17"/>
    <mergeCell ref="B3:F4"/>
    <mergeCell ref="C9:F9"/>
    <mergeCell ref="E23:F23"/>
    <mergeCell ref="E25:F25"/>
    <mergeCell ref="E22:F22"/>
    <mergeCell ref="C14:F14"/>
    <mergeCell ref="C15:F15"/>
    <mergeCell ref="C16:F16"/>
    <mergeCell ref="D19:F19"/>
    <mergeCell ref="D20:F20"/>
    <mergeCell ref="E21:F21"/>
    <mergeCell ref="E26:F26"/>
    <mergeCell ref="C37:C42"/>
    <mergeCell ref="D28:D30"/>
    <mergeCell ref="E27:F27"/>
    <mergeCell ref="C26:C31"/>
    <mergeCell ref="E37:F37"/>
    <mergeCell ref="E47:F47"/>
    <mergeCell ref="D43:F43"/>
    <mergeCell ref="E44:F44"/>
    <mergeCell ref="E45:F45"/>
    <mergeCell ref="E31:F31"/>
    <mergeCell ref="E46:F46"/>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0" width="9" style="38"/>
    <col min="51" max="51" width="49.75" style="38" bestFit="1" customWidth="1"/>
    <col min="52" max="53" width="9" style="38"/>
    <col min="54" max="54" width="54.5" style="38" bestFit="1" customWidth="1"/>
    <col min="55" max="55" width="13" style="38" bestFit="1" customWidth="1"/>
    <col min="56" max="56" width="24.375" style="38" bestFit="1" customWidth="1"/>
    <col min="57" max="58" width="9" style="38"/>
    <col min="59" max="59" width="16.25" style="38" customWidth="1"/>
    <col min="60" max="16384" width="9" style="38"/>
  </cols>
  <sheetData>
    <row r="1" spans="2:49" ht="27" customHeight="1">
      <c r="F1" s="37"/>
      <c r="S1" s="83" t="s">
        <v>73</v>
      </c>
      <c r="T1" s="83" t="s">
        <v>214</v>
      </c>
    </row>
    <row r="2" spans="2:49" ht="12" customHeight="1" thickBot="1">
      <c r="B2" s="611" t="s">
        <v>277</v>
      </c>
      <c r="C2" s="611"/>
      <c r="D2" s="611"/>
      <c r="E2" s="611"/>
      <c r="F2" s="611"/>
      <c r="G2" s="611"/>
      <c r="H2" s="611"/>
      <c r="I2" s="611"/>
      <c r="J2" s="611"/>
      <c r="K2"/>
      <c r="L2"/>
      <c r="M2"/>
      <c r="N2"/>
      <c r="O2"/>
      <c r="P2"/>
      <c r="Q2"/>
      <c r="R2"/>
      <c r="S2"/>
      <c r="T2"/>
      <c r="U2"/>
      <c r="V2"/>
      <c r="W2"/>
      <c r="X2"/>
      <c r="Y2"/>
      <c r="Z2" s="39"/>
      <c r="AA2" s="39"/>
      <c r="AB2" s="39"/>
      <c r="AC2" s="39"/>
      <c r="AD2" s="39"/>
      <c r="AE2" s="39"/>
      <c r="AF2" s="39"/>
      <c r="AG2" s="39"/>
      <c r="AH2" s="39"/>
      <c r="AI2" s="39"/>
      <c r="AJ2" s="39"/>
      <c r="AK2" s="39"/>
      <c r="AL2" s="39"/>
      <c r="AM2" s="39"/>
      <c r="AN2" s="39"/>
      <c r="AO2" s="39"/>
      <c r="AP2" s="39"/>
      <c r="AQ2" s="39"/>
      <c r="AR2" s="39"/>
      <c r="AS2" s="39"/>
      <c r="AT2" s="39"/>
      <c r="AU2" s="109"/>
      <c r="AV2" s="105"/>
      <c r="AW2" s="381"/>
    </row>
    <row r="3" spans="2:49" ht="13.15" customHeight="1">
      <c r="B3" s="611"/>
      <c r="C3" s="611"/>
      <c r="D3" s="611"/>
      <c r="E3" s="611"/>
      <c r="F3" s="611"/>
      <c r="G3" s="611"/>
      <c r="H3" s="611"/>
      <c r="I3" s="611"/>
      <c r="J3" s="611"/>
      <c r="K3"/>
      <c r="L3"/>
      <c r="M3"/>
      <c r="N3"/>
      <c r="O3"/>
      <c r="P3"/>
      <c r="Q3"/>
      <c r="R3"/>
      <c r="S3"/>
      <c r="T3"/>
      <c r="U3"/>
      <c r="V3"/>
      <c r="W3"/>
      <c r="X3"/>
      <c r="Y3"/>
      <c r="Z3" s="40"/>
      <c r="AA3" s="40"/>
      <c r="AB3" s="536"/>
      <c r="AC3" s="537"/>
      <c r="AD3" s="537"/>
      <c r="AE3" s="84"/>
      <c r="AF3" s="98"/>
      <c r="AG3" s="98"/>
      <c r="AH3" s="98"/>
      <c r="AI3" s="98"/>
      <c r="AJ3" s="98"/>
      <c r="AK3" s="98"/>
      <c r="AL3" s="98"/>
      <c r="AM3" s="98"/>
      <c r="AN3" s="98"/>
      <c r="AO3" s="98"/>
      <c r="AP3" s="521" t="s">
        <v>298</v>
      </c>
      <c r="AQ3" s="522"/>
      <c r="AR3" s="523"/>
      <c r="AS3" s="531" t="s">
        <v>0</v>
      </c>
      <c r="AT3" s="532"/>
      <c r="AU3" s="108" t="s">
        <v>88</v>
      </c>
      <c r="AV3" s="106"/>
      <c r="AW3" s="381"/>
    </row>
    <row r="4" spans="2:49" ht="14.25" thickBot="1">
      <c r="C4"/>
      <c r="F4"/>
      <c r="G4"/>
      <c r="H4"/>
      <c r="I4"/>
      <c r="J4"/>
      <c r="K4"/>
      <c r="L4"/>
      <c r="M4"/>
      <c r="N4"/>
      <c r="O4"/>
      <c r="P4"/>
      <c r="Q4"/>
      <c r="R4"/>
      <c r="S4"/>
      <c r="T4"/>
      <c r="U4"/>
      <c r="V4"/>
      <c r="W4"/>
      <c r="X4"/>
      <c r="Y4"/>
      <c r="Z4" s="40"/>
      <c r="AA4" s="40"/>
      <c r="AB4" s="99"/>
      <c r="AC4" s="96"/>
      <c r="AD4" s="96"/>
      <c r="AE4" s="84"/>
      <c r="AF4" s="98"/>
      <c r="AG4" s="98"/>
      <c r="AH4" s="98"/>
      <c r="AI4" s="98"/>
      <c r="AJ4" s="98"/>
      <c r="AK4" s="98"/>
      <c r="AL4" s="98"/>
      <c r="AM4" s="98"/>
      <c r="AN4" s="98"/>
      <c r="AO4" s="98"/>
      <c r="AP4" s="524"/>
      <c r="AQ4" s="525"/>
      <c r="AR4" s="526"/>
      <c r="AS4" s="533" t="str">
        <f>+表紙!N28</f>
        <v>○</v>
      </c>
      <c r="AT4" s="534"/>
      <c r="AU4" s="250" t="str">
        <f>+表紙!O28</f>
        <v>　</v>
      </c>
      <c r="AV4" s="106"/>
      <c r="AW4" s="381"/>
    </row>
    <row r="5" spans="2:49" ht="15" customHeight="1">
      <c r="B5" s="142" t="s">
        <v>82</v>
      </c>
      <c r="C5" s="142"/>
      <c r="F5" s="142"/>
      <c r="G5" s="96"/>
      <c r="H5" s="96"/>
      <c r="I5" s="96"/>
      <c r="J5" s="96"/>
      <c r="K5" s="96"/>
      <c r="L5" s="96"/>
      <c r="M5" s="40"/>
      <c r="N5" s="40"/>
      <c r="O5" s="40"/>
      <c r="P5" s="40"/>
      <c r="Q5" s="40"/>
      <c r="R5" s="40"/>
      <c r="S5" s="40"/>
      <c r="T5" s="40"/>
      <c r="U5" s="40"/>
      <c r="V5" s="40"/>
      <c r="W5" s="40"/>
      <c r="X5" s="40"/>
      <c r="Y5" s="40"/>
      <c r="Z5" s="538" t="s">
        <v>81</v>
      </c>
      <c r="AA5" s="538"/>
      <c r="AB5" s="539"/>
      <c r="AC5" s="539"/>
      <c r="AD5" s="539"/>
      <c r="AE5" s="84" t="s">
        <v>75</v>
      </c>
      <c r="AF5" s="621" t="str">
        <f>+表紙!F47</f>
        <v>保健科学総合研究所　第2ラボラトリー</v>
      </c>
      <c r="AG5" s="621"/>
      <c r="AH5" s="621"/>
      <c r="AI5" s="621"/>
      <c r="AJ5" s="621"/>
      <c r="AK5" s="621"/>
      <c r="AL5" s="621"/>
      <c r="AM5" s="621"/>
      <c r="AN5" s="621"/>
      <c r="AO5" s="621"/>
      <c r="AP5" s="621"/>
      <c r="AQ5" s="621"/>
      <c r="AR5" s="621"/>
      <c r="AS5" s="621"/>
      <c r="AT5" s="621"/>
      <c r="AU5" s="621"/>
      <c r="AV5" s="217"/>
      <c r="AW5" s="381"/>
    </row>
    <row r="6" spans="2:49" ht="24.75" customHeight="1" thickBot="1">
      <c r="B6" s="144" t="s">
        <v>419</v>
      </c>
      <c r="C6" s="144"/>
      <c r="F6" s="144"/>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1"/>
    </row>
    <row r="7" spans="2:49" ht="28.15" customHeight="1" thickBot="1">
      <c r="B7" s="548" t="s">
        <v>278</v>
      </c>
      <c r="C7" s="549"/>
      <c r="D7" s="545" t="s">
        <v>248</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1"/>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1"/>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1"/>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4"/>
      <c r="AE10" s="543"/>
      <c r="AF10" s="54"/>
      <c r="AN10" s="51"/>
      <c r="AO10" s="51"/>
      <c r="AP10" s="51"/>
      <c r="AQ10" s="51"/>
      <c r="AR10" s="51"/>
      <c r="AS10"/>
      <c r="AT10"/>
      <c r="AU10"/>
      <c r="AV10"/>
      <c r="AW10" s="381"/>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1"/>
    </row>
    <row r="12" spans="2:49" ht="24.75" customHeight="1" thickTop="1" thickBot="1">
      <c r="F12" s="562">
        <f>+ROUND(P12,2)+ROUND(P15,2)+ROUND(P18,2)+ROUND(P24,2)+P27-ROUND(F15,2)</f>
        <v>0</v>
      </c>
      <c r="G12" s="563"/>
      <c r="H12" s="563"/>
      <c r="I12" s="222" t="s">
        <v>189</v>
      </c>
      <c r="J12" s="51"/>
      <c r="K12" s="52"/>
      <c r="L12" s="51"/>
      <c r="M12" s="567"/>
      <c r="N12" s="53"/>
      <c r="P12" s="527"/>
      <c r="Q12" s="528"/>
      <c r="R12" s="528"/>
      <c r="S12" s="528"/>
      <c r="T12" s="50" t="s">
        <v>22</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1"/>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1"/>
    </row>
    <row r="14" spans="2:49" ht="27" customHeight="1" thickTop="1" thickBot="1">
      <c r="F14" s="49" t="s">
        <v>402</v>
      </c>
      <c r="G14" s="569" t="s">
        <v>23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1"/>
    </row>
    <row r="15" spans="2:49" ht="24.75" customHeight="1" thickBot="1">
      <c r="F15" s="605"/>
      <c r="G15" s="606"/>
      <c r="H15" s="606"/>
      <c r="I15" s="42" t="s">
        <v>189</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1"/>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31</v>
      </c>
      <c r="AT16" s="587"/>
      <c r="AU16" s="223"/>
      <c r="AV16" s="42" t="s">
        <v>13</v>
      </c>
      <c r="AW16" s="381"/>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1"/>
    </row>
    <row r="18" spans="2:49" ht="27" customHeight="1" thickBot="1">
      <c r="K18" s="54"/>
      <c r="L18" s="51"/>
      <c r="M18" s="567"/>
      <c r="N18" s="54"/>
      <c r="P18" s="527"/>
      <c r="Q18" s="528"/>
      <c r="R18" s="528"/>
      <c r="S18" s="528"/>
      <c r="T18" s="50" t="s">
        <v>14</v>
      </c>
      <c r="U18"/>
      <c r="V18" s="227"/>
      <c r="W18"/>
      <c r="X18" s="181"/>
      <c r="Y18" s="562">
        <f>+ROUND(AH9,2)+ROUND(AH12,2)+ROUND(AH15,2)+AH18</f>
        <v>0</v>
      </c>
      <c r="Z18" s="563"/>
      <c r="AA18" s="563"/>
      <c r="AB18" s="50" t="s">
        <v>4</v>
      </c>
      <c r="AC18" s="179"/>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09"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10"/>
    </row>
    <row r="20" spans="2:49" ht="27" customHeight="1" thickTop="1" thickBot="1">
      <c r="K20" s="54"/>
      <c r="L20" s="51"/>
      <c r="M20" s="567"/>
      <c r="N20" s="54"/>
      <c r="P20" s="43" t="s">
        <v>48</v>
      </c>
      <c r="Q20" s="552" t="s">
        <v>208</v>
      </c>
      <c r="R20" s="552"/>
      <c r="S20" s="552"/>
      <c r="T20" s="553"/>
      <c r="U20" s="122"/>
      <c r="V20" s="228"/>
      <c r="W20" s="230"/>
      <c r="X20" s="231"/>
      <c r="Y20" s="125" t="s">
        <v>25</v>
      </c>
      <c r="Z20" s="552" t="s">
        <v>209</v>
      </c>
      <c r="AA20" s="552"/>
      <c r="AB20" s="553"/>
      <c r="AC20" s="51"/>
      <c r="AD20" s="51"/>
      <c r="AE20" s="567"/>
      <c r="AG20" s="51"/>
      <c r="AH20" s="51"/>
      <c r="AI20" s="54"/>
      <c r="AJ20" s="51"/>
      <c r="AK20" s="51"/>
      <c r="AL20" s="136"/>
      <c r="AM20" s="54"/>
      <c r="AN20" s="235"/>
      <c r="AO20" s="577" t="s">
        <v>187</v>
      </c>
      <c r="AP20" s="570"/>
      <c r="AQ20" s="178"/>
      <c r="AR20" s="51"/>
      <c r="AS20" s="56"/>
      <c r="AT20" s="56"/>
      <c r="AW20" s="610"/>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2"/>
      <c r="V21" s="122"/>
      <c r="W21" s="122"/>
      <c r="X21" s="122"/>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1"/>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1"/>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1"/>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34</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1"/>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1"/>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141</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1"/>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1"/>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1"/>
    </row>
    <row r="29" spans="2:49" ht="27" customHeight="1" thickTop="1" thickBot="1">
      <c r="B29" s="588" t="s">
        <v>165</v>
      </c>
      <c r="C29" s="589"/>
      <c r="D29" s="557">
        <v>0</v>
      </c>
      <c r="E29" s="557"/>
      <c r="F29" s="557"/>
      <c r="G29" s="182" t="s">
        <v>158</v>
      </c>
      <c r="H29" s="602">
        <f>+AL27</f>
        <v>0</v>
      </c>
      <c r="I29" s="599"/>
      <c r="J29" s="182" t="s">
        <v>158</v>
      </c>
      <c r="M29" s="567"/>
      <c r="P29" s="54"/>
      <c r="Q29" s="133"/>
      <c r="R29" s="49" t="s">
        <v>144</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1"/>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1"/>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1"/>
    </row>
    <row r="32" spans="2:49" ht="27" customHeight="1" thickTop="1" thickBot="1">
      <c r="B32" s="588" t="s">
        <v>400</v>
      </c>
      <c r="C32" s="589"/>
      <c r="D32" s="557">
        <v>0</v>
      </c>
      <c r="E32" s="557"/>
      <c r="F32" s="557"/>
      <c r="G32" s="182" t="s">
        <v>158</v>
      </c>
      <c r="H32" s="602">
        <f>+AS27</f>
        <v>0</v>
      </c>
      <c r="I32" s="599"/>
      <c r="J32" s="182" t="s">
        <v>158</v>
      </c>
      <c r="M32" s="567"/>
      <c r="P32" s="54"/>
      <c r="Q32" s="133"/>
      <c r="R32" s="49" t="s">
        <v>146</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1"/>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1"/>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1"/>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213"/>
      <c r="AZ36" s="213"/>
      <c r="BA36" s="213"/>
      <c r="BB36" s="213"/>
      <c r="BC36" s="213"/>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81"/>
      <c r="AZ37" s="214"/>
      <c r="BA37" s="214"/>
      <c r="BB37" s="214"/>
      <c r="BC37" s="214"/>
      <c r="BD37" s="214"/>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117"/>
      <c r="AZ38" s="117"/>
      <c r="BA38" s="117"/>
      <c r="BB38" s="117"/>
      <c r="BC38" s="117"/>
      <c r="BD38" s="117"/>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117"/>
      <c r="AZ39" s="117"/>
      <c r="BA39" s="117"/>
      <c r="BB39" s="117"/>
      <c r="BC39" s="117"/>
      <c r="BD39" s="117"/>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117"/>
      <c r="AZ40" s="117"/>
      <c r="BA40" s="117"/>
      <c r="BB40" s="117"/>
      <c r="BC40" s="117"/>
      <c r="BD40" s="117"/>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117"/>
      <c r="AZ41" s="117"/>
      <c r="BA41" s="117"/>
      <c r="BB41" s="117"/>
      <c r="BC41" s="117"/>
      <c r="BD41" s="117"/>
    </row>
    <row r="42" spans="2:62" ht="13.5">
      <c r="I42" s="66"/>
      <c r="J42" s="66"/>
      <c r="K42" s="66"/>
      <c r="R42" s="66"/>
      <c r="S42" s="66"/>
      <c r="T42" s="66"/>
      <c r="AQ42" s="51"/>
      <c r="AR42" s="51"/>
      <c r="AS42" s="117"/>
      <c r="AT42" s="62"/>
      <c r="AY42" s="117"/>
      <c r="AZ42" s="117"/>
      <c r="BA42" s="117"/>
      <c r="BB42" s="117"/>
      <c r="BC42" s="117"/>
      <c r="BD42" s="117"/>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ht="13.5">
      <c r="I45" s="66"/>
      <c r="J45" s="66"/>
      <c r="K45" s="66"/>
      <c r="R45" s="66"/>
      <c r="S45" s="66"/>
      <c r="T45" s="66"/>
      <c r="AY45" s="67"/>
      <c r="AZ45" s="67"/>
      <c r="BA45" s="67"/>
      <c r="BB45" s="67"/>
      <c r="BC45" s="67"/>
      <c r="BD45" s="67"/>
    </row>
    <row r="46" spans="2:62" ht="13.5">
      <c r="I46" s="66"/>
      <c r="J46" s="66"/>
      <c r="K46" s="66"/>
      <c r="R46" s="66"/>
      <c r="S46" s="66"/>
      <c r="T46" s="66"/>
      <c r="AY46" s="67"/>
      <c r="AZ46" s="67"/>
      <c r="BA46" s="67"/>
      <c r="BB46" s="67"/>
      <c r="BC46" s="67"/>
      <c r="BD46" s="67"/>
    </row>
    <row r="47" spans="2:62" ht="13.5">
      <c r="I47" s="66"/>
      <c r="J47" s="66"/>
      <c r="K47" s="66"/>
      <c r="R47" s="66"/>
      <c r="S47" s="66"/>
      <c r="T47" s="66"/>
      <c r="AY47" s="67"/>
      <c r="AZ47" s="67"/>
      <c r="BA47" s="67"/>
      <c r="BB47" s="67"/>
      <c r="BC47" s="67"/>
      <c r="BE47" s="65"/>
      <c r="BF47" s="65"/>
      <c r="BG47" s="67"/>
      <c r="BH47" s="67"/>
      <c r="BI47" s="67"/>
      <c r="BJ47" s="65"/>
    </row>
    <row r="48" spans="2:62">
      <c r="I48" s="66"/>
      <c r="J48" s="66"/>
      <c r="K48" s="66"/>
      <c r="R48" s="66"/>
      <c r="S48" s="66"/>
      <c r="T48" s="66"/>
      <c r="BE48" s="65"/>
      <c r="BF48" s="65"/>
      <c r="BG48" s="65"/>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QMpB8k4ZaPsZ/YXgDsbaXCTb/hH6Ei3ggWrXwhS9lnuUdv1e+sHONl0LL6Vi/rPY6yQIPLWTEQnAfGzVD9bpZA==" saltValue="7gmTVxJreEEYKW2xOWcyqw==" spinCount="100000" sheet="1" objects="1" scenarios="1"/>
  <mergeCells count="11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 ref="AH18:AK18"/>
    <mergeCell ref="B21:J22"/>
    <mergeCell ref="H30:I30"/>
    <mergeCell ref="H31:I31"/>
    <mergeCell ref="H32:I32"/>
    <mergeCell ref="H33:I33"/>
    <mergeCell ref="H23:J23"/>
    <mergeCell ref="F12:H12"/>
    <mergeCell ref="F15:H15"/>
    <mergeCell ref="H24:I24"/>
    <mergeCell ref="B33:C33"/>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P3:AR4"/>
    <mergeCell ref="P15:S15"/>
    <mergeCell ref="AI14:AN14"/>
    <mergeCell ref="P12:S12"/>
    <mergeCell ref="AS3:AT3"/>
    <mergeCell ref="AS4:AT4"/>
    <mergeCell ref="AH12:AM12"/>
    <mergeCell ref="AB3:AD3"/>
    <mergeCell ref="Z5:AD5"/>
    <mergeCell ref="AH9:AM9"/>
    <mergeCell ref="S7:V7"/>
    <mergeCell ref="AE9:AE14"/>
  </mergeCells>
  <phoneticPr fontId="3"/>
  <dataValidations count="4">
    <dataValidation type="custom" allowBlank="1" showInputMessage="1" showErrorMessage="1" error="入力は少数第1位までにして下さい。" sqref="AU13:AU14 W7:X7"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xr:uid="{00000000-0002-0000-0100-000002000000}">
      <formula1>D9=ROUND(D9,2)</formula1>
    </dataValidation>
    <dataValidation type="textLength" allowBlank="1" showInputMessage="1" showErrorMessage="1" errorTitle="要確認" error="「廃油」は、中間処理を経ずに「最終処分」はできません。" sqref="R33:U33" xr:uid="{00000000-0002-0000-0100-000004000000}">
      <formula1>0</formula1>
      <formula2>0</formula2>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Q86"/>
  <sheetViews>
    <sheetView showGridLines="0" view="pageBreakPreview" topLeftCell="B1" zoomScaleNormal="100" zoomScaleSheetLayoutView="100" workbookViewId="0">
      <selection activeCell="B1" sqref="B1"/>
    </sheetView>
  </sheetViews>
  <sheetFormatPr defaultColWidth="9" defaultRowHeight="12"/>
  <cols>
    <col min="1" max="1" width="1.875" style="17" hidden="1" customWidth="1"/>
    <col min="2" max="2" width="3.375" style="17" customWidth="1"/>
    <col min="3" max="3" width="3.375" style="16" customWidth="1"/>
    <col min="4" max="4" width="4.375" style="16" customWidth="1"/>
    <col min="5" max="5" width="11" style="16" customWidth="1"/>
    <col min="6" max="6" width="2.75" style="16" customWidth="1"/>
    <col min="7" max="7" width="7.5" style="16" customWidth="1"/>
    <col min="8" max="8" width="13.75" style="16" customWidth="1"/>
    <col min="9" max="9" width="5.75" style="16" customWidth="1"/>
    <col min="10" max="10" width="3.75" style="16" customWidth="1"/>
    <col min="11" max="11" width="10.75" style="16" customWidth="1"/>
    <col min="12" max="12" width="9.625" style="16" customWidth="1"/>
    <col min="13" max="13" width="7.75" style="16" customWidth="1"/>
    <col min="14" max="14" width="6.75" style="16" customWidth="1"/>
    <col min="15" max="15" width="7.75" style="16" customWidth="1"/>
    <col min="16" max="16" width="2.25" style="16" customWidth="1"/>
    <col min="17" max="16384" width="9" style="16"/>
  </cols>
  <sheetData>
    <row r="1" spans="1:16" ht="16.149999999999999" customHeight="1">
      <c r="C1" s="72" t="s">
        <v>204</v>
      </c>
    </row>
    <row r="2" spans="1:16" ht="16.149999999999999" customHeight="1">
      <c r="C2" s="72"/>
    </row>
    <row r="3" spans="1:16" ht="13.9" customHeight="1" thickBot="1">
      <c r="O3" s="95" t="s">
        <v>133</v>
      </c>
    </row>
    <row r="4" spans="1:16" ht="13.5">
      <c r="A4" s="16">
        <v>14</v>
      </c>
      <c r="M4" s="519" t="s">
        <v>295</v>
      </c>
      <c r="N4" s="93" t="s">
        <v>87</v>
      </c>
      <c r="O4" s="94" t="s">
        <v>88</v>
      </c>
    </row>
    <row r="5" spans="1:16" ht="20.100000000000001" customHeight="1" thickBot="1">
      <c r="A5" s="17" t="e">
        <f>+#REF!</f>
        <v>#REF!</v>
      </c>
      <c r="C5" s="16" t="s">
        <v>285</v>
      </c>
      <c r="M5" s="661"/>
      <c r="N5" s="209" t="str">
        <f>+表紙!N28</f>
        <v>○</v>
      </c>
      <c r="O5" s="210" t="str">
        <f>+表紙!O28</f>
        <v>　</v>
      </c>
    </row>
    <row r="6" spans="1:16" ht="13.5">
      <c r="C6" s="420" t="s">
        <v>380</v>
      </c>
      <c r="D6" s="687"/>
      <c r="E6" s="687"/>
      <c r="F6" s="687"/>
      <c r="G6" s="687"/>
      <c r="H6" s="687"/>
      <c r="I6" s="687"/>
      <c r="J6" s="687"/>
      <c r="K6" s="687"/>
      <c r="L6" s="687"/>
      <c r="M6" s="687"/>
      <c r="N6" s="687"/>
      <c r="O6" s="687"/>
    </row>
    <row r="7" spans="1:16" ht="7.9" customHeight="1">
      <c r="C7" s="73"/>
      <c r="D7" s="74"/>
      <c r="E7" s="74"/>
      <c r="F7" s="74"/>
      <c r="G7" s="74"/>
      <c r="H7" s="74"/>
      <c r="I7" s="74"/>
      <c r="J7" s="74"/>
      <c r="K7" s="74"/>
      <c r="L7" s="74"/>
      <c r="M7" s="74"/>
      <c r="N7" s="74"/>
      <c r="O7" s="75"/>
    </row>
    <row r="8" spans="1:16" ht="12" customHeight="1">
      <c r="C8" s="441" t="s">
        <v>286</v>
      </c>
      <c r="D8" s="688"/>
      <c r="E8" s="688"/>
      <c r="F8" s="688"/>
      <c r="G8" s="688"/>
      <c r="H8" s="688"/>
      <c r="I8" s="688"/>
      <c r="J8" s="688"/>
      <c r="K8" s="688"/>
      <c r="L8" s="688"/>
      <c r="M8" s="688"/>
      <c r="N8" s="688"/>
      <c r="O8" s="689"/>
      <c r="P8" s="15"/>
    </row>
    <row r="9" spans="1:16" ht="12" customHeight="1">
      <c r="C9" s="690"/>
      <c r="D9" s="691"/>
      <c r="E9" s="691"/>
      <c r="F9" s="691"/>
      <c r="G9" s="691"/>
      <c r="H9" s="691"/>
      <c r="I9" s="691"/>
      <c r="J9" s="691"/>
      <c r="K9" s="691"/>
      <c r="L9" s="691"/>
      <c r="M9" s="691"/>
      <c r="N9" s="691"/>
      <c r="O9" s="692"/>
    </row>
    <row r="10" spans="1:16" ht="10.15" customHeight="1">
      <c r="C10" s="76"/>
      <c r="O10" s="77"/>
    </row>
    <row r="11" spans="1:16" ht="13.5">
      <c r="C11" s="76"/>
      <c r="L11" s="693" t="str">
        <f>+表紙!L34</f>
        <v>令和   7 年 8   月 14   日</v>
      </c>
      <c r="M11" s="694"/>
      <c r="N11" s="694"/>
      <c r="O11" s="695"/>
    </row>
    <row r="12" spans="1:16" ht="1.1499999999999999" customHeight="1">
      <c r="C12" s="76"/>
      <c r="O12" s="78"/>
    </row>
    <row r="13" spans="1:16" ht="13.5">
      <c r="C13" s="699" t="str">
        <f>+表紙!C36</f>
        <v>横浜市長</v>
      </c>
      <c r="D13" s="700"/>
      <c r="E13" s="700"/>
      <c r="F13" s="700"/>
      <c r="G13" s="86" t="s">
        <v>5</v>
      </c>
      <c r="O13" s="77"/>
    </row>
    <row r="14" spans="1:16" ht="9" customHeight="1">
      <c r="C14" s="76"/>
      <c r="O14" s="77"/>
    </row>
    <row r="15" spans="1:16" ht="13.15" customHeight="1">
      <c r="A15" s="17">
        <v>3</v>
      </c>
      <c r="C15" s="76"/>
      <c r="H15" s="206" t="s">
        <v>202</v>
      </c>
      <c r="I15" s="206"/>
      <c r="O15" s="77"/>
    </row>
    <row r="16" spans="1:16" ht="26.25" customHeight="1">
      <c r="C16" s="76"/>
      <c r="H16" s="18" t="s">
        <v>6</v>
      </c>
      <c r="I16" s="18"/>
      <c r="J16" s="696" t="str">
        <f>+表紙!J39</f>
        <v>横浜市保土ヶ谷区神戸町106</v>
      </c>
      <c r="K16" s="696"/>
      <c r="L16" s="697"/>
      <c r="M16" s="697"/>
      <c r="N16" s="697"/>
      <c r="O16" s="698"/>
    </row>
    <row r="17" spans="1:17" ht="26.25" customHeight="1">
      <c r="C17" s="76"/>
      <c r="H17" s="18" t="s">
        <v>7</v>
      </c>
      <c r="I17" s="18"/>
      <c r="J17" s="696" t="str">
        <f>+表紙!J40</f>
        <v>株式会社保健科学研究所
代表取締役　久川　聡</v>
      </c>
      <c r="K17" s="696"/>
      <c r="L17" s="697"/>
      <c r="M17" s="697"/>
      <c r="N17" s="697"/>
      <c r="O17" s="698"/>
    </row>
    <row r="18" spans="1:17">
      <c r="C18" s="76"/>
      <c r="J18" s="16" t="s">
        <v>8</v>
      </c>
      <c r="O18" s="77"/>
    </row>
    <row r="19" spans="1:17">
      <c r="C19" s="76"/>
      <c r="J19" s="19" t="s">
        <v>9</v>
      </c>
      <c r="K19" s="19"/>
      <c r="L19" s="701" t="str">
        <f>IF(+表紙!L42="","",+表紙!L42)</f>
        <v>045ｰ333-1661</v>
      </c>
      <c r="M19" s="701"/>
      <c r="N19" s="701"/>
      <c r="O19" s="702"/>
    </row>
    <row r="20" spans="1:17" ht="8.4499999999999993" customHeight="1">
      <c r="C20" s="76"/>
      <c r="J20" s="19"/>
      <c r="K20" s="19"/>
      <c r="O20" s="77"/>
    </row>
    <row r="21" spans="1:17" ht="6" customHeight="1">
      <c r="C21" s="76"/>
      <c r="O21" s="77"/>
    </row>
    <row r="22" spans="1:17" ht="30" customHeight="1">
      <c r="A22" s="17">
        <v>4</v>
      </c>
      <c r="C22" s="450" t="str">
        <f>表紙!C45</f>
        <v>　廃棄物の処理及び清掃に関する法律第12条の２第11項の規定に基づき、令和６年度の特別管理産業廃棄物処理計画の実施状況を報告します。</v>
      </c>
      <c r="D22" s="716"/>
      <c r="E22" s="716"/>
      <c r="F22" s="716"/>
      <c r="G22" s="716"/>
      <c r="H22" s="716"/>
      <c r="I22" s="716"/>
      <c r="J22" s="716"/>
      <c r="K22" s="716"/>
      <c r="L22" s="716"/>
      <c r="M22" s="716"/>
      <c r="N22" s="716"/>
      <c r="O22" s="717"/>
    </row>
    <row r="23" spans="1:17" ht="7.5" customHeight="1">
      <c r="C23" s="79"/>
      <c r="D23" s="20"/>
      <c r="E23" s="20"/>
      <c r="F23" s="20"/>
      <c r="G23" s="20"/>
      <c r="H23" s="20"/>
      <c r="I23" s="20"/>
      <c r="J23" s="20"/>
      <c r="K23" s="20"/>
      <c r="L23" s="20"/>
      <c r="M23" s="20"/>
      <c r="N23" s="20"/>
      <c r="O23" s="80"/>
    </row>
    <row r="24" spans="1:17" ht="21" customHeight="1">
      <c r="C24" s="435" t="s">
        <v>10</v>
      </c>
      <c r="D24" s="514"/>
      <c r="E24" s="515"/>
      <c r="F24" s="706" t="str">
        <f>+表紙!F47</f>
        <v>保健科学総合研究所　第2ラボラトリー</v>
      </c>
      <c r="G24" s="707"/>
      <c r="H24" s="708"/>
      <c r="I24" s="708"/>
      <c r="J24" s="708"/>
      <c r="K24" s="708"/>
      <c r="L24" s="708"/>
      <c r="M24" s="425" t="s">
        <v>409</v>
      </c>
      <c r="N24" s="711"/>
      <c r="O24" s="712"/>
    </row>
    <row r="25" spans="1:17" ht="21" customHeight="1">
      <c r="C25" s="516"/>
      <c r="D25" s="517"/>
      <c r="E25" s="518"/>
      <c r="F25" s="709"/>
      <c r="G25" s="710"/>
      <c r="H25" s="710"/>
      <c r="I25" s="710"/>
      <c r="J25" s="710"/>
      <c r="K25" s="710"/>
      <c r="L25" s="710"/>
      <c r="M25" s="713">
        <f>表紙!M48</f>
        <v>2221</v>
      </c>
      <c r="N25" s="714"/>
      <c r="O25" s="715"/>
    </row>
    <row r="26" spans="1:17" ht="18.600000000000001" customHeight="1">
      <c r="C26" s="435" t="s">
        <v>11</v>
      </c>
      <c r="D26" s="436"/>
      <c r="E26" s="437"/>
      <c r="F26" s="718" t="str">
        <f>+表紙!F49</f>
        <v>横浜市保土ヶ谷区神戸町56番地</v>
      </c>
      <c r="G26" s="719"/>
      <c r="H26" s="719"/>
      <c r="I26" s="719"/>
      <c r="J26" s="719"/>
      <c r="K26" s="719"/>
      <c r="L26" s="115" t="s">
        <v>134</v>
      </c>
      <c r="M26" s="207"/>
      <c r="N26" s="682" t="str">
        <f>IF(+表紙!N49="","",+表紙!N49)</f>
        <v>045-333-1661</v>
      </c>
      <c r="O26" s="683"/>
    </row>
    <row r="27" spans="1:17" ht="18.600000000000001" customHeight="1">
      <c r="C27" s="438"/>
      <c r="D27" s="439"/>
      <c r="E27" s="440"/>
      <c r="F27" s="720"/>
      <c r="G27" s="721"/>
      <c r="H27" s="721"/>
      <c r="I27" s="721"/>
      <c r="J27" s="721"/>
      <c r="K27" s="721"/>
      <c r="L27" s="254"/>
      <c r="M27" s="260"/>
      <c r="N27" s="261"/>
      <c r="O27" s="255"/>
    </row>
    <row r="28" spans="1:17" ht="18.75" customHeight="1">
      <c r="C28" s="167" t="s">
        <v>338</v>
      </c>
      <c r="D28" s="168"/>
      <c r="E28" s="168"/>
      <c r="F28" s="25"/>
      <c r="G28" s="25"/>
      <c r="H28" s="25"/>
      <c r="I28" s="25"/>
      <c r="J28" s="25"/>
      <c r="K28" s="25"/>
      <c r="L28" s="295"/>
      <c r="M28" s="285"/>
      <c r="N28" s="296"/>
      <c r="O28" s="286"/>
    </row>
    <row r="29" spans="1:17" ht="37.5" customHeight="1">
      <c r="C29" s="287"/>
      <c r="D29" s="297" t="s">
        <v>17</v>
      </c>
      <c r="E29" s="298" t="s">
        <v>12</v>
      </c>
      <c r="F29" s="677" t="str">
        <f>IF(+表紙!F52="","",+表紙!F52)</f>
        <v>Ｐ－医療、福祉</v>
      </c>
      <c r="G29" s="679"/>
      <c r="H29" s="679"/>
      <c r="I29" s="679"/>
      <c r="J29" s="25" t="s">
        <v>47</v>
      </c>
      <c r="K29" s="25"/>
      <c r="L29" s="684" t="str">
        <f>IF(+表紙!L52="","",+表紙!L52)</f>
        <v>医療に附帯するサービス業</v>
      </c>
      <c r="M29" s="684"/>
      <c r="N29" s="685"/>
      <c r="O29" s="686"/>
      <c r="Q29" s="21"/>
    </row>
    <row r="30" spans="1:17" ht="19.5" customHeight="1">
      <c r="C30" s="288"/>
      <c r="D30" s="299" t="s">
        <v>19</v>
      </c>
      <c r="E30" s="300" t="s">
        <v>339</v>
      </c>
      <c r="F30" s="677" t="s">
        <v>340</v>
      </c>
      <c r="G30" s="389"/>
      <c r="H30" s="678"/>
      <c r="I30" s="677" t="s">
        <v>341</v>
      </c>
      <c r="J30" s="392"/>
      <c r="K30" s="474"/>
      <c r="L30" s="680" t="str">
        <f>IF(+表紙!L53="","",+表紙!L53)</f>
        <v/>
      </c>
      <c r="M30" s="681"/>
      <c r="N30" s="301" t="s">
        <v>342</v>
      </c>
      <c r="O30" s="298"/>
      <c r="Q30" s="21"/>
    </row>
    <row r="31" spans="1:17" ht="19.5" customHeight="1">
      <c r="C31" s="288"/>
      <c r="D31" s="287"/>
      <c r="E31" s="302"/>
      <c r="F31" s="677" t="s">
        <v>343</v>
      </c>
      <c r="G31" s="389"/>
      <c r="H31" s="678"/>
      <c r="I31" s="679" t="s">
        <v>344</v>
      </c>
      <c r="J31" s="392"/>
      <c r="K31" s="392"/>
      <c r="L31" s="680" t="str">
        <f>IF(+表紙!L54="","",+表紙!L54)</f>
        <v/>
      </c>
      <c r="M31" s="681"/>
      <c r="N31" s="301" t="s">
        <v>342</v>
      </c>
      <c r="O31" s="298"/>
      <c r="Q31" s="21"/>
    </row>
    <row r="32" spans="1:17" ht="19.5" customHeight="1">
      <c r="C32" s="288"/>
      <c r="D32" s="395" t="s">
        <v>345</v>
      </c>
      <c r="E32" s="396"/>
      <c r="F32" s="677" t="s">
        <v>346</v>
      </c>
      <c r="G32" s="389"/>
      <c r="H32" s="678"/>
      <c r="I32" s="679" t="s">
        <v>347</v>
      </c>
      <c r="J32" s="392"/>
      <c r="K32" s="392"/>
      <c r="L32" s="680" t="str">
        <f>IF(+表紙!L55="","",+表紙!L55)</f>
        <v/>
      </c>
      <c r="M32" s="681"/>
      <c r="N32" s="301" t="s">
        <v>348</v>
      </c>
      <c r="O32" s="298"/>
      <c r="Q32" s="21"/>
    </row>
    <row r="33" spans="3:17" ht="19.5" customHeight="1">
      <c r="C33" s="288"/>
      <c r="D33" s="395"/>
      <c r="E33" s="396"/>
      <c r="F33" s="677" t="s">
        <v>349</v>
      </c>
      <c r="G33" s="389"/>
      <c r="H33" s="678"/>
      <c r="I33" s="679" t="s">
        <v>350</v>
      </c>
      <c r="J33" s="392"/>
      <c r="K33" s="392"/>
      <c r="L33" s="680" t="str">
        <f>IF(+表紙!L56="","",+表紙!L56)</f>
        <v/>
      </c>
      <c r="M33" s="681"/>
      <c r="N33" s="301" t="s">
        <v>342</v>
      </c>
      <c r="O33" s="298"/>
      <c r="Q33" s="21"/>
    </row>
    <row r="34" spans="3:17" ht="15" customHeight="1">
      <c r="C34" s="288"/>
      <c r="D34" s="287"/>
      <c r="E34" s="302"/>
      <c r="F34" s="165" t="s">
        <v>351</v>
      </c>
      <c r="G34" s="303"/>
      <c r="H34" s="303"/>
      <c r="I34" s="303"/>
      <c r="J34" s="30"/>
      <c r="K34" s="30"/>
      <c r="L34" s="304"/>
      <c r="M34" s="304"/>
      <c r="N34" s="305"/>
      <c r="O34" s="306"/>
      <c r="Q34" s="21"/>
    </row>
    <row r="35" spans="3:17" ht="19.5" customHeight="1">
      <c r="C35" s="288"/>
      <c r="D35" s="307"/>
      <c r="E35" s="308"/>
      <c r="F35" s="671" t="str">
        <f>IF(+表紙!F58="","",+表紙!F58)</f>
        <v/>
      </c>
      <c r="G35" s="672"/>
      <c r="H35" s="672"/>
      <c r="I35" s="672"/>
      <c r="J35" s="672"/>
      <c r="K35" s="672"/>
      <c r="L35" s="672"/>
      <c r="M35" s="672"/>
      <c r="N35" s="672"/>
      <c r="O35" s="673"/>
      <c r="Q35" s="21"/>
    </row>
    <row r="36" spans="3:17" ht="19.5" customHeight="1">
      <c r="C36" s="293"/>
      <c r="D36" s="309" t="s">
        <v>24</v>
      </c>
      <c r="E36" s="310" t="s">
        <v>352</v>
      </c>
      <c r="F36" s="674">
        <f>IF(+表紙!F59="","",+表紙!F59)</f>
        <v>0</v>
      </c>
      <c r="G36" s="675"/>
      <c r="H36" s="675"/>
      <c r="I36" s="675"/>
      <c r="J36" s="675"/>
      <c r="K36" s="675"/>
      <c r="L36" s="675"/>
      <c r="M36" s="675"/>
      <c r="N36" s="675"/>
      <c r="O36" s="676"/>
      <c r="Q36" s="21"/>
    </row>
    <row r="37" spans="3:17" ht="33.75" customHeight="1">
      <c r="C37" s="478" t="s">
        <v>287</v>
      </c>
      <c r="D37" s="479"/>
      <c r="E37" s="480"/>
      <c r="F37" s="703" t="str">
        <f>+表紙!F60</f>
        <v>令和 ６ 年 ４ 月 １ 日 ～ 令和 ７ 年 ３ 月 31 日（ １ 年間）</v>
      </c>
      <c r="G37" s="704"/>
      <c r="H37" s="704"/>
      <c r="I37" s="704"/>
      <c r="J37" s="704"/>
      <c r="K37" s="704"/>
      <c r="L37" s="704"/>
      <c r="M37" s="704"/>
      <c r="N37" s="704"/>
      <c r="O37" s="705"/>
    </row>
    <row r="38" spans="3:17" ht="30" customHeight="1">
      <c r="C38" s="167" t="s">
        <v>288</v>
      </c>
      <c r="D38" s="282"/>
      <c r="E38" s="168"/>
      <c r="F38" s="22"/>
      <c r="G38" s="22"/>
      <c r="H38" s="23"/>
      <c r="I38" s="23"/>
      <c r="J38" s="24"/>
      <c r="K38" s="24"/>
      <c r="L38" s="25"/>
      <c r="M38" s="25"/>
      <c r="N38" s="25"/>
      <c r="O38" s="26"/>
    </row>
    <row r="39" spans="3:17" ht="18" customHeight="1">
      <c r="C39" s="722"/>
      <c r="D39" s="475" t="s">
        <v>225</v>
      </c>
      <c r="E39" s="476"/>
      <c r="F39" s="476"/>
      <c r="G39" s="477"/>
      <c r="H39" s="475" t="s">
        <v>242</v>
      </c>
      <c r="I39" s="477"/>
      <c r="J39" s="475" t="s">
        <v>226</v>
      </c>
      <c r="K39" s="476"/>
      <c r="L39" s="477"/>
      <c r="M39" s="475" t="s">
        <v>243</v>
      </c>
      <c r="N39" s="476"/>
      <c r="O39" s="477"/>
    </row>
    <row r="40" spans="3:17" ht="25.15" customHeight="1">
      <c r="C40" s="723"/>
      <c r="D40" s="401" t="s">
        <v>227</v>
      </c>
      <c r="E40" s="402"/>
      <c r="F40" s="402"/>
      <c r="G40" s="403"/>
      <c r="H40" s="224">
        <f>+表紙!H63</f>
        <v>80</v>
      </c>
      <c r="I40" s="216" t="s">
        <v>4</v>
      </c>
      <c r="J40" s="404" t="s">
        <v>293</v>
      </c>
      <c r="K40" s="405"/>
      <c r="L40" s="406"/>
      <c r="M40" s="724">
        <f>+表紙!M63</f>
        <v>80</v>
      </c>
      <c r="N40" s="725">
        <f>+表紙!N63</f>
        <v>0</v>
      </c>
      <c r="O40" s="378" t="s">
        <v>4</v>
      </c>
    </row>
    <row r="41" spans="3:17" ht="25.15" customHeight="1">
      <c r="C41" s="723"/>
      <c r="D41" s="401" t="s">
        <v>289</v>
      </c>
      <c r="E41" s="402"/>
      <c r="F41" s="402"/>
      <c r="G41" s="403"/>
      <c r="H41" s="224" t="str">
        <f>+表紙!H64</f>
        <v>0</v>
      </c>
      <c r="I41" s="216" t="s">
        <v>4</v>
      </c>
      <c r="J41" s="404" t="s">
        <v>229</v>
      </c>
      <c r="K41" s="405"/>
      <c r="L41" s="406"/>
      <c r="M41" s="724" t="str">
        <f>+表紙!M64</f>
        <v>0</v>
      </c>
      <c r="N41" s="725">
        <f>+表紙!N64</f>
        <v>0</v>
      </c>
      <c r="O41" s="26" t="s">
        <v>4</v>
      </c>
    </row>
    <row r="42" spans="3:17" ht="25.15" customHeight="1">
      <c r="C42" s="723"/>
      <c r="D42" s="401" t="s">
        <v>290</v>
      </c>
      <c r="E42" s="402"/>
      <c r="F42" s="402"/>
      <c r="G42" s="403"/>
      <c r="H42" s="224" t="str">
        <f>+表紙!H65</f>
        <v>0</v>
      </c>
      <c r="I42" s="216" t="s">
        <v>4</v>
      </c>
      <c r="J42" s="401" t="s">
        <v>230</v>
      </c>
      <c r="K42" s="402"/>
      <c r="L42" s="403"/>
      <c r="M42" s="726" t="str">
        <f>+表紙!M65</f>
        <v>0</v>
      </c>
      <c r="N42" s="727">
        <f>+表紙!N65</f>
        <v>0</v>
      </c>
      <c r="O42" s="256" t="s">
        <v>4</v>
      </c>
    </row>
    <row r="43" spans="3:17" ht="25.15" customHeight="1">
      <c r="C43" s="166"/>
      <c r="D43" s="401" t="s">
        <v>291</v>
      </c>
      <c r="E43" s="402"/>
      <c r="F43" s="402"/>
      <c r="G43" s="403"/>
      <c r="H43" s="224" t="str">
        <f>+表紙!H66</f>
        <v>0</v>
      </c>
      <c r="I43" s="216" t="s">
        <v>4</v>
      </c>
      <c r="J43" s="401" t="s">
        <v>231</v>
      </c>
      <c r="K43" s="402"/>
      <c r="L43" s="403"/>
      <c r="M43" s="726" t="str">
        <f>+表紙!M66</f>
        <v>0</v>
      </c>
      <c r="N43" s="727">
        <f>+表紙!N66</f>
        <v>0</v>
      </c>
      <c r="O43" s="256" t="s">
        <v>4</v>
      </c>
    </row>
    <row r="44" spans="3:17" ht="25.15" customHeight="1">
      <c r="C44" s="215"/>
      <c r="D44" s="401" t="s">
        <v>292</v>
      </c>
      <c r="E44" s="402"/>
      <c r="F44" s="402"/>
      <c r="G44" s="403"/>
      <c r="H44" s="224" t="str">
        <f>+表紙!H67</f>
        <v>0</v>
      </c>
      <c r="I44" s="216" t="s">
        <v>4</v>
      </c>
      <c r="J44" s="401" t="s">
        <v>232</v>
      </c>
      <c r="K44" s="402"/>
      <c r="L44" s="403"/>
      <c r="M44" s="726" t="str">
        <f>+表紙!M67</f>
        <v>0</v>
      </c>
      <c r="N44" s="727">
        <f>+表紙!N67</f>
        <v>0</v>
      </c>
      <c r="O44" s="256" t="s">
        <v>4</v>
      </c>
    </row>
    <row r="45" spans="3:17" ht="23.45" customHeight="1">
      <c r="C45" s="507" t="s">
        <v>322</v>
      </c>
      <c r="D45" s="412"/>
      <c r="E45" s="412"/>
      <c r="F45" s="412"/>
      <c r="G45" s="412"/>
      <c r="H45" s="412"/>
      <c r="I45" s="412"/>
      <c r="J45" s="273"/>
      <c r="K45" s="273"/>
      <c r="L45" s="273"/>
      <c r="M45" s="274"/>
      <c r="N45" s="274"/>
      <c r="O45" s="275"/>
    </row>
    <row r="46" spans="3:17" ht="13.15" customHeight="1">
      <c r="C46" s="276"/>
      <c r="D46" s="407" t="s">
        <v>326</v>
      </c>
      <c r="E46" s="492"/>
      <c r="F46" s="492"/>
      <c r="G46" s="492"/>
      <c r="H46" s="492"/>
      <c r="I46" s="493"/>
      <c r="J46" s="407" t="str">
        <f>表紙!J69</f>
        <v>前々年度（令和５年度）</v>
      </c>
      <c r="K46" s="408"/>
      <c r="L46" s="408"/>
      <c r="M46" s="274">
        <f>IF(表紙!M69="","",表紙!M69)</f>
        <v>84.82</v>
      </c>
      <c r="N46" s="274" t="s">
        <v>329</v>
      </c>
      <c r="O46" s="275"/>
    </row>
    <row r="47" spans="3:17" ht="13.15" customHeight="1">
      <c r="C47" s="276"/>
      <c r="D47" s="494"/>
      <c r="E47" s="495"/>
      <c r="F47" s="495"/>
      <c r="G47" s="495"/>
      <c r="H47" s="495"/>
      <c r="I47" s="496"/>
      <c r="J47" s="409" t="str">
        <f>表紙!J70</f>
        <v>前 年 度（令和６年度）</v>
      </c>
      <c r="K47" s="410"/>
      <c r="L47" s="410"/>
      <c r="M47" s="278">
        <f>IF(表紙!M70="","",表紙!M70)</f>
        <v>82.56</v>
      </c>
      <c r="N47" s="278" t="s">
        <v>325</v>
      </c>
      <c r="O47" s="279"/>
    </row>
    <row r="48" spans="3:17" ht="10.9" customHeight="1">
      <c r="C48" s="276"/>
      <c r="D48" s="411" t="s">
        <v>324</v>
      </c>
      <c r="E48" s="412"/>
      <c r="F48" s="412"/>
      <c r="G48" s="412"/>
      <c r="H48" s="412"/>
      <c r="I48" s="412"/>
      <c r="J48" s="273"/>
      <c r="K48" s="280"/>
      <c r="L48" s="273"/>
      <c r="M48" s="274"/>
      <c r="N48" s="274"/>
      <c r="O48" s="275"/>
    </row>
    <row r="49" spans="1:15" ht="49.5" customHeight="1">
      <c r="C49" s="277"/>
      <c r="D49" s="731" t="str">
        <f>IF(表紙!D72="","",表紙!D72)</f>
        <v/>
      </c>
      <c r="E49" s="732"/>
      <c r="F49" s="732"/>
      <c r="G49" s="732"/>
      <c r="H49" s="732"/>
      <c r="I49" s="732"/>
      <c r="J49" s="732"/>
      <c r="K49" s="732"/>
      <c r="L49" s="732"/>
      <c r="M49" s="732"/>
      <c r="N49" s="732"/>
      <c r="O49" s="733"/>
    </row>
    <row r="50" spans="1:15" ht="12.6" customHeight="1">
      <c r="C50" s="728" t="s">
        <v>15</v>
      </c>
      <c r="D50" s="729"/>
      <c r="E50" s="730"/>
      <c r="F50" s="22"/>
      <c r="G50" s="22"/>
      <c r="H50" s="23"/>
      <c r="I50" s="23"/>
      <c r="J50" s="24"/>
      <c r="K50" s="24"/>
      <c r="L50" s="25"/>
      <c r="M50" s="25"/>
      <c r="N50" s="25"/>
      <c r="O50" s="26"/>
    </row>
    <row r="51" spans="1:15" ht="5.45" customHeight="1">
      <c r="C51" s="262"/>
      <c r="D51" s="263"/>
      <c r="E51" s="263"/>
      <c r="F51" s="27"/>
      <c r="G51" s="27"/>
      <c r="H51" s="28"/>
      <c r="I51" s="28"/>
      <c r="J51" s="29"/>
      <c r="K51" s="29"/>
      <c r="L51" s="30"/>
      <c r="M51" s="30"/>
      <c r="N51" s="30"/>
      <c r="O51" s="28"/>
    </row>
    <row r="52" spans="1:15" ht="15" customHeight="1">
      <c r="C52" s="420" t="s">
        <v>379</v>
      </c>
      <c r="D52" s="687"/>
      <c r="E52" s="687"/>
      <c r="F52" s="687"/>
      <c r="G52" s="687"/>
      <c r="H52" s="687"/>
      <c r="I52" s="687"/>
      <c r="J52" s="687"/>
      <c r="K52" s="687"/>
      <c r="L52" s="687"/>
      <c r="M52" s="687"/>
      <c r="N52" s="687"/>
      <c r="O52" s="687"/>
    </row>
    <row r="53" spans="1:15" ht="13.5">
      <c r="C53" s="165" t="s">
        <v>180</v>
      </c>
      <c r="D53" s="4"/>
      <c r="E53" s="4"/>
      <c r="F53" s="27"/>
      <c r="G53" s="27"/>
      <c r="H53" s="28"/>
      <c r="I53" s="28"/>
      <c r="J53" s="29"/>
      <c r="K53" s="29"/>
      <c r="L53" s="30"/>
      <c r="M53" s="30"/>
      <c r="N53" s="30"/>
      <c r="O53" s="31"/>
    </row>
    <row r="54" spans="1:15" ht="15" customHeight="1">
      <c r="A54" s="17">
        <v>11</v>
      </c>
      <c r="C54" s="208"/>
      <c r="D54" s="32"/>
      <c r="E54" s="32"/>
      <c r="F54" s="32"/>
      <c r="G54" s="32"/>
      <c r="H54" s="32"/>
      <c r="I54" s="32"/>
      <c r="J54" s="32"/>
      <c r="K54" s="32"/>
      <c r="L54" s="32"/>
      <c r="M54" s="32"/>
      <c r="N54" s="32"/>
      <c r="O54" s="33"/>
    </row>
    <row r="55" spans="1:15" ht="15" customHeight="1">
      <c r="C55" s="169">
        <v>1</v>
      </c>
      <c r="D55" s="399" t="str">
        <f>表紙!D78</f>
        <v>　当該年度（令和７年度）の６月30日までに提出してください。</v>
      </c>
      <c r="E55" s="399"/>
      <c r="F55" s="399"/>
      <c r="G55" s="399"/>
      <c r="H55" s="399"/>
      <c r="I55" s="399"/>
      <c r="J55" s="399"/>
      <c r="K55" s="399"/>
      <c r="L55" s="399"/>
      <c r="M55" s="399"/>
      <c r="N55" s="399"/>
      <c r="O55" s="400"/>
    </row>
    <row r="56" spans="1:15" ht="15" customHeight="1">
      <c r="C56" s="169">
        <v>2</v>
      </c>
      <c r="D56" s="399" t="s">
        <v>358</v>
      </c>
      <c r="E56" s="399"/>
      <c r="F56" s="399"/>
      <c r="G56" s="399"/>
      <c r="H56" s="399"/>
      <c r="I56" s="399"/>
      <c r="J56" s="399"/>
      <c r="K56" s="399"/>
      <c r="L56" s="399"/>
      <c r="M56" s="399"/>
      <c r="N56" s="399"/>
      <c r="O56" s="400"/>
    </row>
    <row r="57" spans="1:15" ht="15" customHeight="1">
      <c r="C57" s="169"/>
      <c r="D57" s="416" t="s">
        <v>353</v>
      </c>
      <c r="E57" s="416"/>
      <c r="F57" s="416"/>
      <c r="G57" s="416"/>
      <c r="H57" s="416"/>
      <c r="I57" s="416"/>
      <c r="J57" s="416"/>
      <c r="K57" s="416"/>
      <c r="L57" s="416"/>
      <c r="M57" s="416"/>
      <c r="N57" s="416"/>
      <c r="O57" s="417"/>
    </row>
    <row r="58" spans="1:15" ht="39" customHeight="1">
      <c r="C58" s="169"/>
      <c r="D58" s="416" t="s">
        <v>354</v>
      </c>
      <c r="E58" s="416"/>
      <c r="F58" s="416"/>
      <c r="G58" s="416"/>
      <c r="H58" s="416"/>
      <c r="I58" s="416"/>
      <c r="J58" s="416"/>
      <c r="K58" s="416"/>
      <c r="L58" s="416"/>
      <c r="M58" s="416"/>
      <c r="N58" s="416"/>
      <c r="O58" s="417"/>
    </row>
    <row r="59" spans="1:15" ht="28.15" customHeight="1">
      <c r="A59" s="16"/>
      <c r="B59" s="16"/>
      <c r="C59" s="169">
        <v>3</v>
      </c>
      <c r="D59" s="399" t="str">
        <f>表紙!D82</f>
        <v>　「特別管理産業廃棄物処理計画における目標値」の欄には、前年度（令和６年度）提出の特別管理産業廃棄物処理計画に記載した目標量を記入してください。</v>
      </c>
      <c r="E59" s="399"/>
      <c r="F59" s="399"/>
      <c r="G59" s="399"/>
      <c r="H59" s="399"/>
      <c r="I59" s="399"/>
      <c r="J59" s="399"/>
      <c r="K59" s="399"/>
      <c r="L59" s="399"/>
      <c r="M59" s="399"/>
      <c r="N59" s="399"/>
      <c r="O59" s="400"/>
    </row>
    <row r="60" spans="1:15" ht="28.15" customHeight="1">
      <c r="A60" s="16"/>
      <c r="B60" s="16"/>
      <c r="C60" s="169">
        <v>4</v>
      </c>
      <c r="D60" s="399" t="str">
        <f>表紙!D83</f>
        <v>　第2面（様式５-２）には、前年度（令和６年度）の特別管理産業廃棄物処理実績に関して①～⑭の欄のそれぞれに、(1)から(14)に掲げる量を記入してください。</v>
      </c>
      <c r="E60" s="399"/>
      <c r="F60" s="399"/>
      <c r="G60" s="399"/>
      <c r="H60" s="399"/>
      <c r="I60" s="399"/>
      <c r="J60" s="399"/>
      <c r="K60" s="399"/>
      <c r="L60" s="399"/>
      <c r="M60" s="399"/>
      <c r="N60" s="399"/>
      <c r="O60" s="400"/>
    </row>
    <row r="61" spans="1:15" ht="15" customHeight="1">
      <c r="A61" s="16"/>
      <c r="B61" s="16"/>
      <c r="C61" s="169"/>
      <c r="D61" s="170" t="s">
        <v>361</v>
      </c>
      <c r="E61" s="399" t="s">
        <v>294</v>
      </c>
      <c r="F61" s="399"/>
      <c r="G61" s="399"/>
      <c r="H61" s="399"/>
      <c r="I61" s="399"/>
      <c r="J61" s="399"/>
      <c r="K61" s="399"/>
      <c r="L61" s="399"/>
      <c r="M61" s="399"/>
      <c r="N61" s="399"/>
      <c r="O61" s="400"/>
    </row>
    <row r="62" spans="1:15" ht="15" customHeight="1">
      <c r="A62" s="16"/>
      <c r="B62" s="16"/>
      <c r="C62" s="169"/>
      <c r="D62" s="170" t="s">
        <v>362</v>
      </c>
      <c r="E62" s="399" t="s">
        <v>364</v>
      </c>
      <c r="F62" s="399"/>
      <c r="G62" s="399"/>
      <c r="H62" s="399"/>
      <c r="I62" s="399"/>
      <c r="J62" s="399"/>
      <c r="K62" s="399"/>
      <c r="L62" s="399"/>
      <c r="M62" s="399"/>
      <c r="N62" s="399"/>
      <c r="O62" s="400"/>
    </row>
    <row r="63" spans="1:15" ht="15" customHeight="1">
      <c r="A63" s="16"/>
      <c r="B63" s="16"/>
      <c r="C63" s="169"/>
      <c r="D63" s="170" t="s">
        <v>363</v>
      </c>
      <c r="E63" s="399" t="s">
        <v>365</v>
      </c>
      <c r="F63" s="399"/>
      <c r="G63" s="399"/>
      <c r="H63" s="399"/>
      <c r="I63" s="399"/>
      <c r="J63" s="399"/>
      <c r="K63" s="399"/>
      <c r="L63" s="399"/>
      <c r="M63" s="399"/>
      <c r="N63" s="399"/>
      <c r="O63" s="400"/>
    </row>
    <row r="64" spans="1:15" ht="15" customHeight="1">
      <c r="A64" s="16"/>
      <c r="B64" s="16"/>
      <c r="C64" s="169"/>
      <c r="D64" s="170" t="s">
        <v>366</v>
      </c>
      <c r="E64" s="399" t="s">
        <v>367</v>
      </c>
      <c r="F64" s="399"/>
      <c r="G64" s="399"/>
      <c r="H64" s="399"/>
      <c r="I64" s="399"/>
      <c r="J64" s="399"/>
      <c r="K64" s="399"/>
      <c r="L64" s="399"/>
      <c r="M64" s="399"/>
      <c r="N64" s="399"/>
      <c r="O64" s="400"/>
    </row>
    <row r="65" spans="1:15" ht="15" customHeight="1">
      <c r="A65" s="16"/>
      <c r="B65" s="16"/>
      <c r="C65" s="169"/>
      <c r="D65" s="170" t="s">
        <v>368</v>
      </c>
      <c r="E65" s="399" t="s">
        <v>369</v>
      </c>
      <c r="F65" s="399"/>
      <c r="G65" s="399"/>
      <c r="H65" s="399"/>
      <c r="I65" s="399"/>
      <c r="J65" s="399"/>
      <c r="K65" s="399"/>
      <c r="L65" s="399"/>
      <c r="M65" s="399"/>
      <c r="N65" s="399"/>
      <c r="O65" s="400"/>
    </row>
    <row r="66" spans="1:15" ht="15" customHeight="1">
      <c r="A66" s="16"/>
      <c r="B66" s="16"/>
      <c r="C66" s="169"/>
      <c r="D66" s="170" t="s">
        <v>370</v>
      </c>
      <c r="E66" s="399" t="s">
        <v>238</v>
      </c>
      <c r="F66" s="399"/>
      <c r="G66" s="399"/>
      <c r="H66" s="399"/>
      <c r="I66" s="399"/>
      <c r="J66" s="399"/>
      <c r="K66" s="399"/>
      <c r="L66" s="399"/>
      <c r="M66" s="399"/>
      <c r="N66" s="399"/>
      <c r="O66" s="400"/>
    </row>
    <row r="67" spans="1:15" ht="15" customHeight="1">
      <c r="A67" s="16"/>
      <c r="B67" s="16"/>
      <c r="C67" s="169"/>
      <c r="D67" s="170" t="s">
        <v>371</v>
      </c>
      <c r="E67" s="399" t="s">
        <v>372</v>
      </c>
      <c r="F67" s="399"/>
      <c r="G67" s="399"/>
      <c r="H67" s="399"/>
      <c r="I67" s="399"/>
      <c r="J67" s="399"/>
      <c r="K67" s="399"/>
      <c r="L67" s="399"/>
      <c r="M67" s="399"/>
      <c r="N67" s="399"/>
      <c r="O67" s="400"/>
    </row>
    <row r="68" spans="1:15" ht="15" customHeight="1">
      <c r="A68" s="16"/>
      <c r="B68" s="16"/>
      <c r="C68" s="169"/>
      <c r="D68" s="170" t="s">
        <v>373</v>
      </c>
      <c r="E68" s="399" t="s">
        <v>374</v>
      </c>
      <c r="F68" s="399"/>
      <c r="G68" s="399"/>
      <c r="H68" s="399"/>
      <c r="I68" s="399"/>
      <c r="J68" s="399"/>
      <c r="K68" s="399"/>
      <c r="L68" s="399"/>
      <c r="M68" s="399"/>
      <c r="N68" s="399"/>
      <c r="O68" s="400"/>
    </row>
    <row r="69" spans="1:15" ht="15" customHeight="1">
      <c r="A69" s="16"/>
      <c r="B69" s="16"/>
      <c r="C69" s="169"/>
      <c r="D69" s="170" t="s">
        <v>375</v>
      </c>
      <c r="E69" s="399" t="s">
        <v>376</v>
      </c>
      <c r="F69" s="399"/>
      <c r="G69" s="399"/>
      <c r="H69" s="399"/>
      <c r="I69" s="399"/>
      <c r="J69" s="399"/>
      <c r="K69" s="399"/>
      <c r="L69" s="399"/>
      <c r="M69" s="399"/>
      <c r="N69" s="399"/>
      <c r="O69" s="400"/>
    </row>
    <row r="70" spans="1:15" ht="15" customHeight="1">
      <c r="A70" s="16"/>
      <c r="B70" s="16"/>
      <c r="C70" s="169"/>
      <c r="D70" s="170" t="s">
        <v>233</v>
      </c>
      <c r="E70" s="399" t="s">
        <v>239</v>
      </c>
      <c r="F70" s="399"/>
      <c r="G70" s="399"/>
      <c r="H70" s="399"/>
      <c r="I70" s="399"/>
      <c r="J70" s="399"/>
      <c r="K70" s="399"/>
      <c r="L70" s="399"/>
      <c r="M70" s="399"/>
      <c r="N70" s="399"/>
      <c r="O70" s="400"/>
    </row>
    <row r="71" spans="1:15" ht="28.15" customHeight="1">
      <c r="A71" s="16"/>
      <c r="B71" s="16"/>
      <c r="C71" s="169"/>
      <c r="D71" s="170" t="s">
        <v>234</v>
      </c>
      <c r="E71" s="399" t="s">
        <v>377</v>
      </c>
      <c r="F71" s="399"/>
      <c r="G71" s="399"/>
      <c r="H71" s="399"/>
      <c r="I71" s="399"/>
      <c r="J71" s="399"/>
      <c r="K71" s="399"/>
      <c r="L71" s="399"/>
      <c r="M71" s="399"/>
      <c r="N71" s="399"/>
      <c r="O71" s="400"/>
    </row>
    <row r="72" spans="1:15" ht="15" customHeight="1">
      <c r="A72" s="16"/>
      <c r="B72" s="16"/>
      <c r="C72" s="169"/>
      <c r="D72" s="170" t="s">
        <v>235</v>
      </c>
      <c r="E72" s="399" t="s">
        <v>240</v>
      </c>
      <c r="F72" s="399"/>
      <c r="G72" s="399"/>
      <c r="H72" s="399"/>
      <c r="I72" s="399"/>
      <c r="J72" s="399"/>
      <c r="K72" s="399"/>
      <c r="L72" s="399"/>
      <c r="M72" s="399"/>
      <c r="N72" s="399"/>
      <c r="O72" s="400"/>
    </row>
    <row r="73" spans="1:15" ht="28.15" customHeight="1">
      <c r="A73" s="16"/>
      <c r="B73" s="16"/>
      <c r="C73" s="169"/>
      <c r="D73" s="170" t="s">
        <v>236</v>
      </c>
      <c r="E73" s="399" t="s">
        <v>378</v>
      </c>
      <c r="F73" s="399"/>
      <c r="G73" s="399"/>
      <c r="H73" s="399"/>
      <c r="I73" s="399"/>
      <c r="J73" s="399"/>
      <c r="K73" s="399"/>
      <c r="L73" s="399"/>
      <c r="M73" s="399"/>
      <c r="N73" s="399"/>
      <c r="O73" s="400"/>
    </row>
    <row r="74" spans="1:15" ht="28.15" customHeight="1">
      <c r="A74" s="16"/>
      <c r="B74" s="16"/>
      <c r="C74" s="169"/>
      <c r="D74" s="170" t="s">
        <v>237</v>
      </c>
      <c r="E74" s="399" t="s">
        <v>241</v>
      </c>
      <c r="F74" s="399"/>
      <c r="G74" s="399"/>
      <c r="H74" s="399"/>
      <c r="I74" s="399"/>
      <c r="J74" s="399"/>
      <c r="K74" s="399"/>
      <c r="L74" s="399"/>
      <c r="M74" s="399"/>
      <c r="N74" s="399"/>
      <c r="O74" s="400"/>
    </row>
    <row r="75" spans="1:15" ht="28.15" customHeight="1">
      <c r="A75" s="16"/>
      <c r="B75" s="16"/>
      <c r="C75" s="169">
        <v>5</v>
      </c>
      <c r="D75" s="399" t="s">
        <v>360</v>
      </c>
      <c r="E75" s="399"/>
      <c r="F75" s="399"/>
      <c r="G75" s="399"/>
      <c r="H75" s="399"/>
      <c r="I75" s="399"/>
      <c r="J75" s="399"/>
      <c r="K75" s="399"/>
      <c r="L75" s="399"/>
      <c r="M75" s="399"/>
      <c r="N75" s="399"/>
      <c r="O75" s="400"/>
    </row>
    <row r="76" spans="1:15" ht="66.75" customHeight="1">
      <c r="A76" s="16"/>
      <c r="B76" s="16"/>
      <c r="C76" s="169">
        <v>6</v>
      </c>
      <c r="D76" s="416"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416"/>
      <c r="F76" s="416"/>
      <c r="G76" s="416"/>
      <c r="H76" s="416"/>
      <c r="I76" s="416"/>
      <c r="J76" s="416"/>
      <c r="K76" s="416"/>
      <c r="L76" s="416"/>
      <c r="M76" s="416"/>
      <c r="N76" s="416"/>
      <c r="O76" s="417"/>
    </row>
    <row r="77" spans="1:15" ht="15" customHeight="1">
      <c r="A77" s="16"/>
      <c r="B77" s="16"/>
      <c r="C77" s="169">
        <v>7</v>
      </c>
      <c r="D77" s="399" t="s">
        <v>359</v>
      </c>
      <c r="E77" s="399"/>
      <c r="F77" s="399"/>
      <c r="G77" s="399"/>
      <c r="H77" s="399"/>
      <c r="I77" s="399"/>
      <c r="J77" s="399"/>
      <c r="K77" s="399"/>
      <c r="L77" s="399"/>
      <c r="M77" s="399"/>
      <c r="N77" s="399"/>
      <c r="O77" s="400"/>
    </row>
    <row r="78" spans="1:15" ht="15" customHeight="1">
      <c r="A78" s="16"/>
      <c r="B78" s="16"/>
      <c r="C78" s="171"/>
      <c r="D78" s="34"/>
      <c r="E78" s="34"/>
      <c r="F78" s="34"/>
      <c r="G78" s="34"/>
      <c r="H78" s="34"/>
      <c r="I78" s="34"/>
      <c r="J78" s="34"/>
      <c r="K78" s="34"/>
      <c r="L78" s="34"/>
      <c r="M78" s="34"/>
      <c r="N78" s="34"/>
      <c r="O78" s="35"/>
    </row>
    <row r="79" spans="1:15" ht="15" customHeight="1">
      <c r="A79" s="16"/>
      <c r="B79" s="16"/>
    </row>
    <row r="80" spans="1:15" ht="23.25" customHeight="1">
      <c r="A80" s="16"/>
      <c r="B80" s="16"/>
    </row>
    <row r="81" s="16" customFormat="1" ht="23.25" customHeight="1"/>
    <row r="82" s="16" customFormat="1" ht="23.25" customHeight="1"/>
    <row r="83" s="16" customFormat="1" ht="23.25" customHeight="1"/>
    <row r="84" s="16" customFormat="1"/>
    <row r="85" s="16" customFormat="1"/>
    <row r="86" s="16" customFormat="1"/>
  </sheetData>
  <sheetProtection algorithmName="SHA-512" hashValue="u1J0FWzwVHYeXm4cxs7i0b3fqAMeJP8HBmRs60orUX9Y7VRuUjjw+ntp2jFWwoWYN3wzSCIGn4OUGrahjam5LQ==" saltValue="QZoW2qery6wL2T73vdea6g==" spinCount="100000" sheet="1" objects="1" scenarios="1"/>
  <mergeCells count="86">
    <mergeCell ref="E61:O61"/>
    <mergeCell ref="J44:L44"/>
    <mergeCell ref="M44:N44"/>
    <mergeCell ref="C50:E50"/>
    <mergeCell ref="C52:O52"/>
    <mergeCell ref="D55:O55"/>
    <mergeCell ref="C45:I45"/>
    <mergeCell ref="D46:I47"/>
    <mergeCell ref="J46:L46"/>
    <mergeCell ref="J47:L47"/>
    <mergeCell ref="D48:I48"/>
    <mergeCell ref="D49:O49"/>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D77:O77"/>
    <mergeCell ref="E68:O68"/>
    <mergeCell ref="D75:O75"/>
    <mergeCell ref="E65:O65"/>
    <mergeCell ref="E66:O66"/>
    <mergeCell ref="E67:O67"/>
    <mergeCell ref="E71:O71"/>
    <mergeCell ref="E72:O72"/>
    <mergeCell ref="E73:O73"/>
    <mergeCell ref="E74:O74"/>
    <mergeCell ref="E69:O69"/>
    <mergeCell ref="E70:O70"/>
    <mergeCell ref="D76:O76"/>
    <mergeCell ref="C39:C42"/>
    <mergeCell ref="D40:G40"/>
    <mergeCell ref="J40:L40"/>
    <mergeCell ref="D42:G42"/>
    <mergeCell ref="J42:L42"/>
    <mergeCell ref="D39:G39"/>
    <mergeCell ref="H39:I39"/>
    <mergeCell ref="J39:L39"/>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M4:M5"/>
    <mergeCell ref="C6:O6"/>
    <mergeCell ref="C8:O9"/>
    <mergeCell ref="L11:O11"/>
    <mergeCell ref="J16:O16"/>
    <mergeCell ref="D32:E33"/>
    <mergeCell ref="F31:H31"/>
    <mergeCell ref="I31:K31"/>
    <mergeCell ref="L31:M31"/>
    <mergeCell ref="N26:O26"/>
    <mergeCell ref="F29:I29"/>
    <mergeCell ref="L29:O29"/>
    <mergeCell ref="F30:H30"/>
    <mergeCell ref="I30:K30"/>
    <mergeCell ref="L30:M30"/>
    <mergeCell ref="F35:O35"/>
    <mergeCell ref="F36:O36"/>
    <mergeCell ref="F32:H32"/>
    <mergeCell ref="I32:K32"/>
    <mergeCell ref="L32:M32"/>
    <mergeCell ref="F33:H33"/>
    <mergeCell ref="I33:K33"/>
    <mergeCell ref="L33:M33"/>
  </mergeCells>
  <phoneticPr fontId="3"/>
  <printOptions horizontalCentered="1"/>
  <pageMargins left="0.6692913385826772" right="0.62992125984251968" top="0.55118110236220474" bottom="0.55118110236220474" header="0" footer="0.51181102362204722"/>
  <pageSetup paperSize="9" scale="58" orientation="portrait"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保健科学総合研究所　第2ラボラトリー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249</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BHnP6kcwys+0eARNlcpSlOj/PD9pqE7+4Pq/wJf6u4MV80IBHH/y/sLyg8Lsu+dy+6sLB4m2cjCr3W0+zgWI6A==" saltValue="jrsFnxRhGrSJJ+G/TkT9m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200-000002000000}">
      <formula1>D9=ROUND(D9,2)</formula1>
    </dataValidation>
    <dataValidation type="textLength" allowBlank="1" showInputMessage="1" showErrorMessage="1" errorTitle="要確認" error="「廃酸」は、中間処理を経ずに「最終処分」はできません。" sqref="R33:U33" xr:uid="{00000000-0002-0000-02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保健科学総合研究所　第2ラボラトリー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250</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iKmH6yWN4r06R9WPZ82yTir3rxfpJzXdO/DN+g4cXKfk+9kR9j/Mg2hnSeORzUuAvmW3aUg05+TNTwAIfmDrA==" saltValue="uWRH543Wnn2teIz4y71YFA=="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300-000002000000}">
      <formula1>D9=ROUND(D9,2)</formula1>
    </dataValidation>
    <dataValidation type="textLength" allowBlank="1" showInputMessage="1" showErrorMessage="1" errorTitle="要確認" error="「廃ｱﾙｶﾘ」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topLeftCell="A12" zoomScaleNormal="100" workbookViewId="0">
      <selection activeCell="D30" sqref="D30:F30"/>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保健科学総合研究所　第2ラボラトリー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251</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82.56</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80</v>
      </c>
      <c r="E24" s="557"/>
      <c r="F24" s="557"/>
      <c r="G24" s="182" t="s">
        <v>158</v>
      </c>
      <c r="H24" s="602">
        <f>+F12</f>
        <v>82.56</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82.56</v>
      </c>
      <c r="Q27" s="583"/>
      <c r="R27" s="583"/>
      <c r="S27" s="583"/>
      <c r="T27" s="42" t="s">
        <v>38</v>
      </c>
      <c r="U27" s="62"/>
      <c r="V27" s="62"/>
      <c r="Y27" s="60" t="s">
        <v>39</v>
      </c>
      <c r="Z27" s="63"/>
      <c r="AH27" s="51"/>
      <c r="AI27" s="51"/>
      <c r="AJ27" s="51"/>
      <c r="AK27" s="51"/>
      <c r="AL27" s="562">
        <f>+AH18+P27</f>
        <v>82.56</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80</v>
      </c>
      <c r="E29" s="557"/>
      <c r="F29" s="557"/>
      <c r="G29" s="182" t="s">
        <v>158</v>
      </c>
      <c r="H29" s="602">
        <f>+AL27</f>
        <v>82.56</v>
      </c>
      <c r="I29" s="599"/>
      <c r="J29" s="182" t="s">
        <v>158</v>
      </c>
      <c r="M29" s="567"/>
      <c r="P29" s="54"/>
      <c r="Q29" s="133"/>
      <c r="R29" s="49" t="s">
        <v>145</v>
      </c>
      <c r="S29" s="569" t="s">
        <v>33</v>
      </c>
      <c r="T29" s="580"/>
      <c r="U29" s="580"/>
      <c r="V29" s="581"/>
      <c r="W29" s="46"/>
      <c r="X29" s="64"/>
      <c r="Y29" s="584" t="s">
        <v>191</v>
      </c>
      <c r="Z29" s="585"/>
      <c r="AA29" s="556">
        <v>82.56</v>
      </c>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82.56</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oHJs+m8hel8FaKNQrIG5zTFpWr6B8kbcdH8rGDBN5oE4Wx9mwjLqtbUhero7nT3OlrffTUKrQHKlljdGNVJ5+w==" saltValue="fqjRfXGynsMeA9hSgwg18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4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保健科学総合研究所　第2ラボラトリー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252</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idPm0GZQ6kG+2jus1TRIQ7jR0f07MTFPlN5VR76ZzgYu3jrls9PmBIs7xxkVGlUrV3+GQ+Ggk4DLRTBaH4Cz2g==" saltValue="FaOgmy2/LZwpG/iOAhaHJ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5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保健科学総合研究所　第2ラボラトリー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253</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Rus2+oMKMY/X7nmBwLlRGSsqJiD8DrLUGf9G2ntLY2lPMWosC5m2WZUF2pFu+fBH26n+5Nhn9I3aBjJjXxZ9QA==" saltValue="GxGfD6/fM22uC3czo5Xnrg=="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6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保健科学総合研究所　第2ラボラトリー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382"/>
    </row>
    <row r="7" spans="2:49" ht="28.15" customHeight="1" thickBot="1">
      <c r="B7" s="548" t="s">
        <v>278</v>
      </c>
      <c r="C7" s="549"/>
      <c r="D7" s="545" t="s">
        <v>254</v>
      </c>
      <c r="E7" s="546"/>
      <c r="F7" s="546"/>
      <c r="G7" s="546"/>
      <c r="H7" s="546"/>
      <c r="I7" s="547"/>
      <c r="J7" s="132"/>
      <c r="K7" s="51"/>
      <c r="L7" s="145"/>
      <c r="M7" s="127"/>
      <c r="N7" s="127"/>
      <c r="O7" s="127"/>
      <c r="P7" s="127"/>
      <c r="Q7" s="127"/>
      <c r="R7" s="127"/>
      <c r="S7" s="127"/>
      <c r="T7" s="127"/>
      <c r="U7" s="127"/>
      <c r="V7" s="127"/>
      <c r="W7" s="258"/>
      <c r="X7" s="258"/>
      <c r="Y7" s="127"/>
      <c r="Z7" s="127"/>
      <c r="AA7" s="127"/>
      <c r="AB7" s="127"/>
      <c r="AC7" s="127"/>
      <c r="AD7" s="127"/>
      <c r="AE7" s="12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1mOy6VQ9RysnIjyDKi6WxHmVOZB0Aq5M1MqsAgv9T4gBOqEvgcFEsIOYq6xTNx3MdZ+sQcAax05nrVSJHlZ5MA==" saltValue="xbQVrUdu6CjSGjKhGMGw8Q=="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7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保健科学総合研究所　第2ラボラトリー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46"/>
      <c r="AC6" s="147"/>
      <c r="AD6" s="147"/>
      <c r="AE6" s="147"/>
      <c r="AF6" s="147"/>
      <c r="AG6" s="147"/>
      <c r="AH6" s="147"/>
      <c r="AI6" s="147"/>
      <c r="AJ6" s="147"/>
      <c r="AK6" s="147"/>
      <c r="AL6" s="147"/>
      <c r="AM6" s="147"/>
      <c r="AN6" s="147"/>
      <c r="AO6" s="147"/>
      <c r="AP6" s="147"/>
      <c r="AQ6" s="147"/>
      <c r="AR6" s="147"/>
      <c r="AS6" s="147"/>
      <c r="AT6" s="147"/>
      <c r="AU6" s="147"/>
      <c r="AV6" s="147"/>
      <c r="AW6" s="382"/>
    </row>
    <row r="7" spans="2:49" ht="28.15" customHeight="1" thickBot="1">
      <c r="B7" s="548" t="s">
        <v>278</v>
      </c>
      <c r="C7" s="549"/>
      <c r="D7" s="545" t="s">
        <v>255</v>
      </c>
      <c r="E7" s="546"/>
      <c r="F7" s="546"/>
      <c r="G7" s="546"/>
      <c r="H7" s="546"/>
      <c r="I7" s="547"/>
      <c r="J7" s="132"/>
      <c r="K7" s="51"/>
      <c r="L7" s="145"/>
      <c r="M7" s="146"/>
      <c r="N7" s="146"/>
      <c r="O7" s="146"/>
      <c r="P7" s="146"/>
      <c r="Q7" s="146"/>
      <c r="R7" s="146"/>
      <c r="S7" s="146"/>
      <c r="T7" s="146"/>
      <c r="U7" s="146"/>
      <c r="V7" s="146"/>
      <c r="W7" s="259"/>
      <c r="X7" s="259"/>
      <c r="Y7" s="146"/>
      <c r="Z7" s="146"/>
      <c r="AA7" s="146"/>
      <c r="AB7" s="146"/>
      <c r="AC7" s="147"/>
      <c r="AD7" s="147"/>
      <c r="AE7" s="14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46"/>
      <c r="N8" s="146"/>
      <c r="O8" s="146"/>
      <c r="P8" s="146"/>
      <c r="Q8" s="146"/>
      <c r="R8" s="146"/>
      <c r="S8" s="146"/>
      <c r="T8" s="146"/>
      <c r="U8" s="146"/>
      <c r="V8" s="146"/>
      <c r="W8" s="146"/>
      <c r="X8" s="146"/>
      <c r="Y8" s="146"/>
      <c r="Z8" s="146"/>
      <c r="AA8" s="146"/>
      <c r="AB8" s="146"/>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1O3PFb2NixidmO9SfTBYMstTq0tY6zdPEeIT3gBeaGPkJn0w5OyA2LluLBhGrYvEHOzIm6rs5Fhc9CyXzoEQ==" saltValue="0ti3qZ0VTkn1a6xxPQaODw=="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8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2025-08-15T04:12:02Z</dcterms:created>
  <dcterms:modified xsi:type="dcterms:W3CDTF">2025-08-15T04:12:03Z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