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2E82F835-248C-4E2F-B9D3-A919B993B752}"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P42" i="94" l="1"/>
  <c r="P41" i="94" s="1"/>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<sst xmlns="http://schemas.openxmlformats.org/spreadsheetml/2006/main" count="3303" uniqueCount="472">
  <si>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</si>
  <si>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</si>
  <si>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</si>
  <si>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</si>
  <si>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</si>
  <si>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</si>
  <si>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</si>
  <si>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</si>
  <si>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</si>
  <si>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</si>
  <si>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</si>
  <si>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</si>
  <si>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</si>
  <si>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</si>
  <si>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</si>
  <si>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</si>
  <si>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</si>
  <si>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</si>
  <si>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</si>
  <si>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</si>
  <si>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</si>
  <si>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</si>
  <si>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</si>
  <si>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</si>
  <si>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</si>
  <si>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</si>
  <si>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</si>
  <si>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</si>
  <si>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</si>
  <si>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</si>
  <si>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</si>
  <si>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</si>
  <si>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</si>
  <si>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</si>
  <si>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</si>
  <si>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</si>
  <si>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</si>
  <si>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</si>
  <si>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</si>
  <si>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</si>
  <si>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</si>
  <si>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</si>
  <si>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</si>
  <si>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</si>
  <si>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</si>
  <si>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</si>
  <si>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</si>
  <si>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</si>
  <si>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</si>
  <si>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</si>
  <si>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</si>
  <si>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</si>
  <si>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</si>
  <si>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</si>
  <si>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</si>
  <si>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</si>
  <si>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</si>
  <si>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</si>
  <si>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</si>
  <si>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</si>
  <si>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</si>
  <si>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</si>
  <si>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</si>
  <si>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</si>
  <si>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</si>
  <si>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</si>
  <si>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</si>
  <si>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</si>
  <si>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</si>
  <si>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</si>
  <si>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</si>
  <si>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</si>
  <si>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</si>
  <si>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</si>
  <si>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</si>
  <si>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</si>
  <si>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</si>
  <si>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</si>
  <si>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</si>
  <si>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</si>
  <si>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</si>
  <si>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</si>
  <si>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</si>
  <si>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</si>
  <si>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</si>
  <si>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</si>
  <si>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</si>
  <si>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</si>
  <si>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</si>
  <si>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</si>
  <si>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</si>
  <si>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</si>
  <si>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</si>
  <si>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</si>
  <si>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</si>
  <si>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</si>
  <si>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</si>
  <si>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</si>
  <si>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</si>
  <si>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</si>
  <si>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</si>
  <si>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</si>
  <si>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</si>
  <si>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</si>
  <si>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</si>
  <si>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</si>
  <si>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</si>
  <si>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</si>
  <si>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</si>
  <si>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</si>
  <si>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</si>
  <si>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</si>
  <si>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</si>
  <si>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</si>
  <si>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</si>
  <si>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</si>
  <si>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</si>
  <si>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</si>
  <si>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</si>
  <si>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</si>
  <si>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</si>
  <si>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</si>
  <si>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</si>
  <si>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</si>
  <si>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</si>
  <si>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</si>
  <si>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</si>
  <si>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</si>
  <si>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</si>
  <si>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</si>
  <si>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</si>
  <si>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</si>
  <si>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</si>
  <si>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</si>
  <si>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</si>
  <si>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</si>
  <si>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</si>
  <si>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</si>
  <si>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</si>
  <si>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</si>
  <si>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</si>
  <si>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</si>
  <si>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</si>
  <si>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</si>
  <si>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</si>
  <si>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</si>
  <si>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</si>
  <si>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</si>
  <si>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</si>
  <si>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</si>
  <si>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</si>
  <si>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</si>
  <si>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</si>
  <si>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</si>
  <si>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</si>
  <si>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</si>
  <si>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</si>
  <si>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</si>
  <si>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</si>
  <si>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</si>
  <si>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</si>
  <si>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</si>
  <si>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</si>
  <si>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</si>
  <si>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</si>
  <si>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</si>
  <si>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</si>
  <si>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</si>
  <si>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</si>
  <si>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</si>
  <si>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</si>
  <si>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</si>
  <si>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</si>
  <si>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</si>
  <si>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</si>
  <si>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</si>
  <si>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</si>
  <si>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</si>
  <si>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</si>
  <si>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</si>
  <si>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</si>
  <si>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</si>
  <si>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</si>
  <si>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</si>
  <si>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</si>
  <si>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</si>
  <si>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</si>
  <si>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</si>
  <si>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</si>
  <si>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</si>
  <si>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</si>
  <si>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</si>
  <si>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</si>
  <si>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</si>
  <si>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</si>
  <si>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</si>
  <si>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</si>
  <si>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</si>
  <si>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</si>
  <si>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</si>
  <si>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</si>
  <si>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</si>
  <si>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</si>
  <si>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</si>
  <si>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</si>
  <si>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</si>
  <si>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</si>
  <si>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</si>
  <si>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</si>
  <si>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</si>
  <si>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</si>
  <si>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</si>
  <si>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</si>
  <si>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</si>
  <si>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</si>
  <si>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</si>
  <si>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</si>
  <si>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</si>
  <si>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</si>
  <si>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</si>
  <si>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</si>
  <si>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</si>
  <si>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</si>
  <si>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</si>
  <si>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</si>
  <si>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</si>
  <si>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</si>
  <si>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</si>
  <si>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</si>
  <si>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</si>
  <si>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</si>
  <si>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</si>
  <si>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</si>
  <si>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</si>
  <si>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</si>
  <si>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</si>
  <si>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</si>
  <si>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</si>
  <si>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</si>
  <si>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</si>
  <si>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</si>
  <si>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</si>
  <si>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</si>
  <si>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</si>
  <si>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</si>
  <si>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</si>
  <si>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</si>
  <si>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</si>
  <si>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</si>
  <si>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</si>
  <si>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</si>
  <si>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</si>
  <si>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</si>
  <si>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</si>
  <si>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</si>
  <si>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</si>
  <si>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</si>
  <si>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</si>
  <si>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</si>
  <si>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</si>
  <si>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</si>
  <si>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</si>
  <si>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</si>
  <si>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</si>
  <si>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</si>
  <si>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</si>
  <si>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</si>
  <si>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</si>
  <si>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</si>
  <si>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</si>
  <si>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</si>
  <si>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</si>
  <si>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</si>
  <si>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</si>
  <si>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</si>
  <si>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</si>
  <si>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</si>
  <si>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</si>
  <si>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</si>
  <si>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</si>
  <si>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</si>
  <si>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</si>
  <si>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</si>
  <si>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</si>
  <si>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</si>
  <si>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</si>
  <si>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</si>
  <si>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</si>
  <si>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</si>
  <si>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</si>
  <si>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</si>
  <si>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</si>
  <si>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</si>
  <si>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</si>
  <si>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</si>
  <si>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</si>
  <si>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</si>
  <si>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</si>
  <si>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</si>
  <si>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</si>
  <si>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</si>
  <si>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</si>
  <si>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</si>
  <si>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</si>
  <si>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</si>
  <si>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</si>
  <si>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</si>
  <si>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</si>
  <si>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</si>
  <si>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</si>
  <si>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</si>
  <si>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</si>
  <si>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</si>
  <si>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</si>
  <si>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</si>
  <si>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</si>
  <si>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</si>
  <si>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</si>
  <si>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</si>
  <si>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</si>
  <si>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</si>
  <si>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</si>
  <si>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</si>
  <si>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</si>
  <si>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</si>
  <si>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</si>
  <si>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</si>
  <si>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</si>
  <si>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</si>
  <si>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</si>
  <si>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</si>
  <si>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</si>
  <si>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</si>
  <si>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</si>
  <si>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</si>
  <si>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</si>
  <si>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</si>
  <si>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</si>
  <si>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</si>
  <si>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</si>
  <si>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</si>
  <si>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</si>
  <si>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</si>
  <si>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</si>
  <si>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</si>
  <si>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</si>
  <si>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</si>
  <si>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</si>
  <si>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</si>
  <si>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</si>
  <si>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</si>
  <si>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</si>
  <si>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</si>
  <si>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</si>
  <si>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</si>
  <si>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</si>
  <si>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</si>
  <si>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</si>
  <si>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</si>
  <si>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</si>
  <si>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</si>
  <si>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</si>
  <si>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</si>
  <si>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</si>
  <si>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</si>
  <si>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</si>
  <si>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</si>
  <si>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</si>
  <si>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</si>
  <si>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</si>
  <si>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</si>
  <si>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</si>
  <si>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</si>
  <si>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</si>
  <si>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</si>
  <si>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</si>
  <si>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</si>
  <si>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</si>
  <si>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</si>
  <si>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</si>
  <si>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</si>
  <si>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</si>
  <si>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</si>
  <si>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</si>
  <si>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</si>
  <si>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</si>
  <si>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</si>
  <si>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</si>
  <si>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</si>
  <si>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</si>
  <si>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</si>
  <si>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</si>
  <si>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</si>
  <si>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</si>
  <si>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</si>
  <si>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</si>
  <si>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</si>
  <si>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</si>
  <si>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</si>
  <si>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</si>
  <si>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</si>
  <si>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</si>
  <si>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</si>
  <si>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</si>
  <si>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</si>
  <si>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</si>
  <si>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</si>
  <si>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</si>
  <si>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</si>
  <si>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</si>
  <si>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</si>
  <si>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</si>
  <si>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</si>
  <si>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</si>
  <si>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</si>
  <si>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</si>
  <si>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</si>
  <si>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</si>
  <si>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</si>
  <si>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</si>
  <si>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</si>
  <si>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</si>
  <si>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</si>
  <si>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</si>
  <si>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</si>
  <si>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</si>
  <si>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</si>
  <si>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</si>
  <si>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</si>
  <si>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</si>
  <si>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</si>
  <si>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</si>
  <si>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</si>
  <si>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</si>
  <si>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</si>
  <si>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</si>
  <si>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</si>
  <si>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</si>
  <si>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</si>
  <si>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</si>
  <si>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</si>
  <si>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</si>
  <si>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</si>
  <si>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</si>
  <si>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</si>
  <si>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</si>
  <si>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</si>
  <si>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</si>
  <si>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</si>
  <si>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</si>
  <si>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</si>
  <si>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</si>
  <si>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</si>
  <si>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</si>
  <si>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</si>
  <si>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</si>
  <si>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</si>
  <si>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</si>
  <si>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</si>
  <si>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</si>
  <si>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</si>
  <si>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</si>
  <si>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</si>
  <si>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７年  ６ 月  ２４日</t>
    <phoneticPr fontId="3"/>
  </si>
  <si>
    <t>○</t>
  </si>
  <si>
    <t>横浜市都筑区東方町188</t>
    <phoneticPr fontId="3"/>
  </si>
  <si>
    <t>山崎製パン株式会社横浜第二工場
工場長　上垣正博</t>
    <phoneticPr fontId="3"/>
  </si>
  <si>
    <t>山崎製パン株式会社　横浜第二工場</t>
    <phoneticPr fontId="3"/>
  </si>
  <si>
    <t>045-472-6111</t>
    <phoneticPr fontId="3"/>
  </si>
  <si>
    <t>横浜市長</t>
    <phoneticPr fontId="3"/>
  </si>
  <si>
    <t>Ｅ09－食料品製造業</t>
    <phoneticPr fontId="3"/>
  </si>
  <si>
    <t>パン・和洋菓子製造業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</si>
</sst>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48971" y="2172821"/>
          <a:ext cx="660026" cy="627529"/>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93" zoomScaleNormal="100" zoomScaleSheetLayoutView="100" workbookViewId="0">
      <selection activeCell="S28" sqref="S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464</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469</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468</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2152</v>
      </c>
      <c r="N48" s="515"/>
      <c r="O48" s="516"/>
    </row>
    <row r="49" spans="3:21" ht="18" customHeight="1">
      <c r="C49" s="493" t="s">
        <v>11</v>
      </c>
      <c r="D49" s="494"/>
      <c r="E49" s="495"/>
      <c r="F49" s="548" t="s">
        <v>465</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470</v>
      </c>
      <c r="G52" s="453"/>
      <c r="H52" s="453"/>
      <c r="I52" s="453"/>
      <c r="J52" s="30" t="s">
        <v>47</v>
      </c>
      <c r="K52" s="30"/>
      <c r="L52" s="454" t="s">
        <v>471</v>
      </c>
      <c r="M52" s="454"/>
      <c r="N52" s="455"/>
      <c r="O52" s="456"/>
    </row>
    <row r="53" spans="3:21" ht="22.5" customHeight="1">
      <c r="C53" s="295"/>
      <c r="D53" s="306" t="s">
        <v>19</v>
      </c>
      <c r="E53" s="307" t="s">
        <v>365</v>
      </c>
      <c r="F53" s="443" t="s">
        <v>366</v>
      </c>
      <c r="G53" s="444"/>
      <c r="H53" s="445"/>
      <c r="I53" s="443" t="s">
        <v>367</v>
      </c>
      <c r="J53" s="447"/>
      <c r="K53" s="457"/>
      <c r="L53" s="448">
        <v>39612</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1451</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1522.5</v>
      </c>
      <c r="I63" s="240" t="s">
        <v>4</v>
      </c>
      <c r="J63" s="473" t="s">
        <v>324</v>
      </c>
      <c r="K63" s="474"/>
      <c r="L63" s="475"/>
      <c r="M63" s="468">
        <f>+別紙!AA14</f>
        <v>1522.5</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1522.5</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3"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919.2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863.5</v>
      </c>
      <c r="E24" s="629"/>
      <c r="F24" s="629"/>
      <c r="G24" s="194" t="s">
        <v>198</v>
      </c>
      <c r="H24" s="607">
        <f>+F12</f>
        <v>919.2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919.2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919.2</v>
      </c>
      <c r="Q27" s="612"/>
      <c r="R27" s="612"/>
      <c r="S27" s="612"/>
      <c r="T27" s="44" t="s">
        <v>38</v>
      </c>
      <c r="U27" s="64"/>
      <c r="V27" s="64"/>
      <c r="Y27" s="62" t="s">
        <v>39</v>
      </c>
      <c r="Z27" s="65"/>
      <c r="AH27" s="53"/>
      <c r="AI27" s="53"/>
      <c r="AJ27" s="53"/>
      <c r="AK27" s="53"/>
      <c r="AL27" s="575">
        <f>+AH18+P27</f>
        <v>919.2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919.2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863.5</v>
      </c>
      <c r="E29" s="629"/>
      <c r="F29" s="629"/>
      <c r="G29" s="194" t="s">
        <v>198</v>
      </c>
      <c r="H29" s="607">
        <f>+AL27</f>
        <v>919.2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919.2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863.5</v>
      </c>
      <c r="E31" s="629"/>
      <c r="F31" s="629"/>
      <c r="G31" s="194" t="s">
        <v>198</v>
      </c>
      <c r="H31" s="607">
        <f>+AS24</f>
        <v>919.2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1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2" zoomScale="85" zoomScaleNormal="85"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v>
      </c>
      <c r="E24" s="629"/>
      <c r="F24" s="629"/>
      <c r="G24" s="194" t="s">
        <v>198</v>
      </c>
      <c r="H24" s="607">
        <f>+F12</f>
        <v>6.1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6.1</v>
      </c>
      <c r="Q27" s="612"/>
      <c r="R27" s="612"/>
      <c r="S27" s="612"/>
      <c r="T27" s="44" t="s">
        <v>38</v>
      </c>
      <c r="U27" s="64"/>
      <c r="V27" s="64"/>
      <c r="Y27" s="62" t="s">
        <v>39</v>
      </c>
      <c r="Z27" s="65"/>
      <c r="AH27" s="53"/>
      <c r="AI27" s="53"/>
      <c r="AJ27" s="53"/>
      <c r="AK27" s="53"/>
      <c r="AL27" s="575">
        <f>+AH18+P27</f>
        <v>6.1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v>
      </c>
      <c r="E29" s="629"/>
      <c r="F29" s="629"/>
      <c r="G29" s="194" t="s">
        <v>198</v>
      </c>
      <c r="H29" s="607">
        <f>+AL27</f>
        <v>6.1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6.1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v>
      </c>
      <c r="E31" s="629"/>
      <c r="F31" s="629"/>
      <c r="G31" s="194" t="s">
        <v>198</v>
      </c>
      <c r="H31" s="607">
        <f>+AS24</f>
        <v>6.1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2"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山崎製パン株式会社　横浜第二工場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山崎製パン株式会社　横浜第二工場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5</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650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863.5</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4</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1522.5</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t="str">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t="str">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t="str">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t="str">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5</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650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863.5</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4</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1522.5</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t="str">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5</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650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863.5</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4</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1522.5</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t="str">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t="str">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4</v>
      </c>
      <c r="I19" s="331">
        <f t="shared" si="1"/>
        <v>0</v>
      </c>
      <c r="J19" s="331">
        <f t="shared" si="1"/>
        <v>0</v>
      </c>
      <c r="K19" s="331">
        <f t="shared" si="1"/>
        <v>0</v>
      </c>
      <c r="L19" s="331">
        <f t="shared" si="1"/>
        <v>652.9</v>
      </c>
      <c r="M19" s="331">
        <f t="shared" si="1"/>
        <v>0</v>
      </c>
      <c r="N19" s="331">
        <f t="shared" si="1"/>
        <v>0</v>
      </c>
      <c r="O19" s="331">
        <f t="shared" si="1"/>
        <v>0</v>
      </c>
      <c r="P19" s="331">
        <f t="shared" si="1"/>
        <v>919.2</v>
      </c>
      <c r="Q19" s="331">
        <f t="shared" si="1"/>
        <v>0</v>
      </c>
      <c r="R19" s="331">
        <f t="shared" si="1"/>
        <v>0</v>
      </c>
      <c r="S19" s="331">
        <f t="shared" si="1"/>
        <v>6.1</v>
      </c>
      <c r="T19" s="331">
        <f t="shared" si="1"/>
        <v>0</v>
      </c>
      <c r="U19" s="331">
        <f t="shared" si="1"/>
        <v>0</v>
      </c>
      <c r="V19" s="331">
        <f t="shared" si="1"/>
        <v>0</v>
      </c>
      <c r="W19" s="331">
        <f t="shared" si="1"/>
        <v>0</v>
      </c>
      <c r="X19" s="331">
        <f t="shared" si="1"/>
        <v>0</v>
      </c>
      <c r="Y19" s="331">
        <f t="shared" si="1"/>
        <v>0</v>
      </c>
      <c r="Z19" s="332">
        <f t="shared" si="1"/>
        <v>0</v>
      </c>
      <c r="AA19" s="333">
        <f t="shared" ref="AA19:AA25" si="2">SUM(G19:Z19)</f>
        <v>1582.1999999999998</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4</v>
      </c>
      <c r="I41" s="367">
        <f t="shared" si="8"/>
        <v>0</v>
      </c>
      <c r="J41" s="367">
        <f t="shared" si="8"/>
        <v>0</v>
      </c>
      <c r="K41" s="367">
        <f t="shared" si="8"/>
        <v>0</v>
      </c>
      <c r="L41" s="367">
        <f t="shared" si="8"/>
        <v>652.9</v>
      </c>
      <c r="M41" s="367">
        <f t="shared" si="8"/>
        <v>0</v>
      </c>
      <c r="N41" s="367">
        <f t="shared" si="8"/>
        <v>0</v>
      </c>
      <c r="O41" s="367">
        <f t="shared" si="8"/>
        <v>0</v>
      </c>
      <c r="P41" s="367">
        <f t="shared" si="8"/>
        <v>919.2</v>
      </c>
      <c r="Q41" s="367">
        <f t="shared" si="8"/>
        <v>0</v>
      </c>
      <c r="R41" s="367">
        <f t="shared" si="8"/>
        <v>0</v>
      </c>
      <c r="S41" s="367">
        <f t="shared" si="8"/>
        <v>6.1</v>
      </c>
      <c r="T41" s="367">
        <f t="shared" si="8"/>
        <v>0</v>
      </c>
      <c r="U41" s="367">
        <f t="shared" si="8"/>
        <v>0</v>
      </c>
      <c r="V41" s="367">
        <f t="shared" si="8"/>
        <v>0</v>
      </c>
      <c r="W41" s="367">
        <f t="shared" si="8"/>
        <v>0</v>
      </c>
      <c r="X41" s="367">
        <f t="shared" si="8"/>
        <v>0</v>
      </c>
      <c r="Y41" s="367">
        <f t="shared" si="8"/>
        <v>0</v>
      </c>
      <c r="Z41" s="368">
        <f t="shared" si="8"/>
        <v>0</v>
      </c>
      <c r="AA41" s="369">
        <f t="shared" si="4"/>
        <v>1582.1999999999998</v>
      </c>
    </row>
    <row r="42" spans="2:27" ht="20.45" customHeight="1">
      <c r="B42" s="167"/>
      <c r="C42" s="691"/>
      <c r="D42" s="207"/>
      <c r="E42" s="205" t="s">
        <v>262</v>
      </c>
      <c r="F42" s="383"/>
      <c r="G42" s="358">
        <f t="shared" ref="G42:Z42" si="9">SUM(G43:G45)</f>
        <v>0</v>
      </c>
      <c r="H42" s="358">
        <f t="shared" si="9"/>
        <v>4</v>
      </c>
      <c r="I42" s="358">
        <f t="shared" si="9"/>
        <v>0</v>
      </c>
      <c r="J42" s="358">
        <f t="shared" si="9"/>
        <v>0</v>
      </c>
      <c r="K42" s="358">
        <f t="shared" si="9"/>
        <v>0</v>
      </c>
      <c r="L42" s="358">
        <f t="shared" si="9"/>
        <v>652.9</v>
      </c>
      <c r="M42" s="358">
        <f t="shared" si="9"/>
        <v>0</v>
      </c>
      <c r="N42" s="358">
        <f t="shared" si="9"/>
        <v>0</v>
      </c>
      <c r="O42" s="358">
        <f t="shared" si="9"/>
        <v>0</v>
      </c>
      <c r="P42" s="358">
        <f t="shared" si="9"/>
        <v>919.2</v>
      </c>
      <c r="Q42" s="358">
        <f t="shared" si="9"/>
        <v>0</v>
      </c>
      <c r="R42" s="358">
        <f t="shared" si="9"/>
        <v>0</v>
      </c>
      <c r="S42" s="358">
        <f t="shared" si="9"/>
        <v>6.1</v>
      </c>
      <c r="T42" s="358">
        <f t="shared" si="9"/>
        <v>0</v>
      </c>
      <c r="U42" s="358">
        <f t="shared" si="9"/>
        <v>0</v>
      </c>
      <c r="V42" s="358">
        <f t="shared" si="9"/>
        <v>0</v>
      </c>
      <c r="W42" s="358">
        <f t="shared" si="9"/>
        <v>0</v>
      </c>
      <c r="X42" s="358">
        <f t="shared" si="9"/>
        <v>0</v>
      </c>
      <c r="Y42" s="358">
        <f t="shared" si="9"/>
        <v>0</v>
      </c>
      <c r="Z42" s="359">
        <f t="shared" si="9"/>
        <v>0</v>
      </c>
      <c r="AA42" s="360">
        <f t="shared" si="4"/>
        <v>1582.1999999999998</v>
      </c>
    </row>
    <row r="43" spans="2:27" ht="20.45" customHeight="1">
      <c r="B43" s="167"/>
      <c r="C43" s="691"/>
      <c r="D43" s="208"/>
      <c r="E43" s="203"/>
      <c r="F43" s="201" t="s">
        <v>235</v>
      </c>
      <c r="G43" s="361">
        <f>+ｱ.燃え殻!$AA$28</f>
        <v>0</v>
      </c>
      <c r="H43" s="361">
        <f>+ｲ.汚泥!$AA$28</f>
        <v>4</v>
      </c>
      <c r="I43" s="361">
        <f>+ｳ.廃油!$AA$28</f>
        <v>0</v>
      </c>
      <c r="J43" s="361">
        <f>+ｴ.廃酸!$AA$28</f>
        <v>0</v>
      </c>
      <c r="K43" s="361">
        <f>+ｵ.廃ｱﾙｶﾘ!$AA$28</f>
        <v>0</v>
      </c>
      <c r="L43" s="361">
        <f>+ｶ.廃ﾌﾟﾗ類!$AA$28</f>
        <v>652.9</v>
      </c>
      <c r="M43" s="361">
        <f>+ｷ.紙くず!$AA$28</f>
        <v>0</v>
      </c>
      <c r="N43" s="361">
        <f>+ｸ.木くず!$AA$28</f>
        <v>0</v>
      </c>
      <c r="O43" s="361">
        <f>+ｹ.繊維くず!$AA$28</f>
        <v>0</v>
      </c>
      <c r="P43" s="361">
        <f>+ｺ.動植物性残さ!$AA$28</f>
        <v>919.2</v>
      </c>
      <c r="Q43" s="361">
        <f>+ｻ.動物系固形不要物!$AA$28</f>
        <v>0</v>
      </c>
      <c r="R43" s="361">
        <f>+ｼ.ｺﾞﾑくず!$AA$28</f>
        <v>0</v>
      </c>
      <c r="S43" s="361">
        <f>+ｽ.金属くず!$AA$28</f>
        <v>6.1</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1582.1999999999998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4</v>
      </c>
      <c r="I47" s="370">
        <f>+ｳ.廃油!$AL$27</f>
        <v>0</v>
      </c>
      <c r="J47" s="370">
        <f>+ｴ.廃酸!$AL$27</f>
        <v>0</v>
      </c>
      <c r="K47" s="370">
        <f>+ｵ.廃ｱﾙｶﾘ!$AL$27</f>
        <v>0</v>
      </c>
      <c r="L47" s="370">
        <f>+ｶ.廃ﾌﾟﾗ類!$AL$27</f>
        <v>652.9</v>
      </c>
      <c r="M47" s="370">
        <f>+ｷ.紙くず!$AL$27</f>
        <v>0</v>
      </c>
      <c r="N47" s="370">
        <f>+ｸ.木くず!$AL$27</f>
        <v>0</v>
      </c>
      <c r="O47" s="370">
        <f>+ｹ.繊維くず!$AL$27</f>
        <v>0</v>
      </c>
      <c r="P47" s="370">
        <f>+ｺ.動植物性残さ!$AL$27</f>
        <v>919.2</v>
      </c>
      <c r="Q47" s="370">
        <f>+ｻ.動物系固形不要物!$AL$27</f>
        <v>0</v>
      </c>
      <c r="R47" s="370">
        <f>+ｼ.ｺﾞﾑくず!$AL$27</f>
        <v>0</v>
      </c>
      <c r="S47" s="370">
        <f>+ｽ.金属くず!$AL$27</f>
        <v>6.1</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1582.1999999999998</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4</v>
      </c>
      <c r="I49" s="422">
        <f>+ｳ.廃油!$AS$24</f>
        <v>0</v>
      </c>
      <c r="J49" s="422">
        <f>+ｴ.廃酸!$AS$24</f>
        <v>0</v>
      </c>
      <c r="K49" s="422">
        <f>+ｵ.廃ｱﾙｶﾘ!$AS$24</f>
        <v>0</v>
      </c>
      <c r="L49" s="422">
        <f>+ｶ.廃ﾌﾟﾗ類!$AS$24</f>
        <v>652.9</v>
      </c>
      <c r="M49" s="422">
        <f>+ｷ.紙くず!$AS$24</f>
        <v>0</v>
      </c>
      <c r="N49" s="422">
        <f>+ｸ.木くず!$AS$24</f>
        <v>0</v>
      </c>
      <c r="O49" s="422">
        <f>+ｹ.繊維くず!$AS$24</f>
        <v>0</v>
      </c>
      <c r="P49" s="422">
        <f>+ｺ.動植物性残さ!$AS$24</f>
        <v>919.2</v>
      </c>
      <c r="Q49" s="422">
        <f>+ｻ.動物系固形不要物!$AS$24</f>
        <v>0</v>
      </c>
      <c r="R49" s="422">
        <f>+ｼ.ｺﾞﾑくず!$AS$24</f>
        <v>0</v>
      </c>
      <c r="S49" s="422">
        <f>+ｽ.金属くず!$AS$24</f>
        <v>6.1</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1582.1999999999998</v>
      </c>
    </row>
    <row r="50" spans="2:27" ht="20.45" customHeight="1">
      <c r="B50" s="167"/>
      <c r="C50" s="173"/>
      <c r="D50" s="410"/>
      <c r="E50" s="702" t="s">
        <v>449</v>
      </c>
      <c r="F50" s="703"/>
      <c r="G50" s="411"/>
      <c r="H50" s="411"/>
      <c r="I50" s="411"/>
      <c r="J50" s="411"/>
      <c r="K50" s="411"/>
      <c r="L50" s="376">
        <f>ｶ.廃ﾌﾟﾗ類!AU18</f>
        <v>81.5</v>
      </c>
      <c r="M50" s="411"/>
      <c r="N50" s="411"/>
      <c r="O50" s="411"/>
      <c r="P50" s="411"/>
      <c r="Q50" s="411"/>
      <c r="R50" s="411"/>
      <c r="S50" s="411"/>
      <c r="T50" s="411"/>
      <c r="U50" s="411"/>
      <c r="V50" s="411"/>
      <c r="W50" s="411"/>
      <c r="X50" s="411"/>
      <c r="Y50" s="411"/>
      <c r="Z50" s="433"/>
      <c r="AA50" s="377">
        <f t="shared" si="4"/>
        <v>81.5</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571.4</v>
      </c>
      <c r="M53" s="419"/>
      <c r="N53" s="419"/>
      <c r="O53" s="419"/>
      <c r="P53" s="419"/>
      <c r="Q53" s="419"/>
      <c r="R53" s="419"/>
      <c r="S53" s="419"/>
      <c r="T53" s="419"/>
      <c r="U53" s="419"/>
      <c r="V53" s="419"/>
      <c r="W53" s="419"/>
      <c r="X53" s="419"/>
      <c r="Y53" s="419"/>
      <c r="Z53" s="434"/>
      <c r="AA53" s="426">
        <f t="shared" si="4"/>
        <v>571.4</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9</v>
      </c>
      <c r="I63" s="406">
        <f t="shared" si="10"/>
        <v>0</v>
      </c>
      <c r="J63" s="406">
        <f t="shared" si="10"/>
        <v>0</v>
      </c>
      <c r="K63" s="406">
        <f t="shared" si="10"/>
        <v>0</v>
      </c>
      <c r="L63" s="406">
        <f t="shared" si="10"/>
        <v>1302.9000000000001</v>
      </c>
      <c r="M63" s="406">
        <f t="shared" si="10"/>
        <v>0</v>
      </c>
      <c r="N63" s="406">
        <f t="shared" si="10"/>
        <v>0</v>
      </c>
      <c r="O63" s="406">
        <f t="shared" si="10"/>
        <v>0</v>
      </c>
      <c r="P63" s="406">
        <f t="shared" si="10"/>
        <v>1782.7</v>
      </c>
      <c r="Q63" s="406">
        <f t="shared" si="10"/>
        <v>0</v>
      </c>
      <c r="R63" s="406">
        <f t="shared" si="10"/>
        <v>0</v>
      </c>
      <c r="S63" s="406">
        <f t="shared" si="10"/>
        <v>10.1</v>
      </c>
      <c r="T63" s="406">
        <f t="shared" si="10"/>
        <v>0</v>
      </c>
      <c r="U63" s="406">
        <f t="shared" si="10"/>
        <v>0</v>
      </c>
      <c r="V63" s="406">
        <f t="shared" si="10"/>
        <v>0</v>
      </c>
      <c r="W63" s="406">
        <f t="shared" si="10"/>
        <v>0</v>
      </c>
      <c r="X63" s="406">
        <f t="shared" si="10"/>
        <v>0</v>
      </c>
      <c r="Y63" s="406">
        <f t="shared" si="10"/>
        <v>0</v>
      </c>
      <c r="Z63" s="406">
        <f t="shared" si="10"/>
        <v>0</v>
      </c>
      <c r="AA63" s="407">
        <f>+AA9+AA19+AA20</f>
        <v>3104.7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７年  ６ 月  ２４日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横浜市都筑区東方町188</v>
      </c>
      <c r="K16" s="746"/>
      <c r="L16" s="747"/>
      <c r="M16" s="747"/>
      <c r="N16" s="747"/>
      <c r="O16" s="748"/>
    </row>
    <row r="17" spans="1:15" ht="26.25" customHeight="1">
      <c r="C17" s="78"/>
      <c r="H17" s="23" t="s">
        <v>7</v>
      </c>
      <c r="I17" s="23"/>
      <c r="J17" s="746" t="str">
        <f>+表紙!J40</f>
        <v>山崎製パン株式会社横浜第二工場
工場長　上垣正博</v>
      </c>
      <c r="K17" s="746"/>
      <c r="L17" s="747"/>
      <c r="M17" s="747"/>
      <c r="N17" s="747"/>
      <c r="O17" s="748"/>
    </row>
    <row r="18" spans="1:15">
      <c r="C18" s="78"/>
      <c r="J18" s="21" t="s">
        <v>8</v>
      </c>
      <c r="O18" s="79"/>
    </row>
    <row r="19" spans="1:15">
      <c r="C19" s="78"/>
      <c r="J19" s="24" t="s">
        <v>9</v>
      </c>
      <c r="K19" s="24"/>
      <c r="L19" s="759" t="str">
        <f>IF(+表紙!L42="","",+表紙!L42)</f>
        <v>045-472-6111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山崎製パン株式会社　横浜第二工場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2152</v>
      </c>
      <c r="N25" s="783"/>
      <c r="O25" s="784"/>
    </row>
    <row r="26" spans="1:15" ht="18" customHeight="1">
      <c r="C26" s="493" t="s">
        <v>11</v>
      </c>
      <c r="D26" s="494"/>
      <c r="E26" s="495"/>
      <c r="F26" s="769" t="str">
        <f>+表紙!F49</f>
        <v>横浜市都筑区東方町188</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Ｅ09－食料品製造業</v>
      </c>
      <c r="G29" s="737"/>
      <c r="H29" s="737"/>
      <c r="I29" s="737"/>
      <c r="J29" s="30" t="s">
        <v>47</v>
      </c>
      <c r="K29" s="30"/>
      <c r="L29" s="785" t="str">
        <f>+表紙!L52</f>
        <v>パン・和洋菓子製造業</v>
      </c>
      <c r="M29" s="785"/>
      <c r="N29" s="744"/>
      <c r="O29" s="745"/>
    </row>
    <row r="30" spans="1:15" ht="22.5" customHeight="1">
      <c r="C30" s="295"/>
      <c r="D30" s="306" t="s">
        <v>19</v>
      </c>
      <c r="E30" s="307" t="s">
        <v>365</v>
      </c>
      <c r="F30" s="735" t="s">
        <v>366</v>
      </c>
      <c r="G30" s="444"/>
      <c r="H30" s="736"/>
      <c r="I30" s="735" t="s">
        <v>367</v>
      </c>
      <c r="J30" s="447"/>
      <c r="K30" s="457"/>
      <c r="L30" s="738">
        <f>+表紙!L53</f>
        <v>39612</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1451</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1522.5</v>
      </c>
      <c r="I40" s="240" t="s">
        <v>4</v>
      </c>
      <c r="J40" s="473" t="s">
        <v>324</v>
      </c>
      <c r="K40" s="474"/>
      <c r="L40" s="475"/>
      <c r="M40" s="786">
        <f>+表紙!M63</f>
        <v>1522.5</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1522.5</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3"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v>
      </c>
      <c r="Q27" s="612"/>
      <c r="R27" s="612"/>
      <c r="S27" s="612"/>
      <c r="T27" s="44" t="s">
        <v>38</v>
      </c>
      <c r="U27" s="64"/>
      <c r="V27" s="64"/>
      <c r="Y27" s="62" t="s">
        <v>39</v>
      </c>
      <c r="Z27" s="65"/>
      <c r="AH27" s="53"/>
      <c r="AI27" s="53"/>
      <c r="AJ27" s="53"/>
      <c r="AK27" s="53"/>
      <c r="AL27" s="575">
        <f>+AH18+P27</f>
        <v>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M1" zoomScaleNormal="100" workbookViewId="0">
      <selection activeCell="Y24" sqref="Y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5"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652.9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81.5</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571.4</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650</v>
      </c>
      <c r="E24" s="629"/>
      <c r="F24" s="629"/>
      <c r="G24" s="194" t="s">
        <v>198</v>
      </c>
      <c r="H24" s="607">
        <f>+F12</f>
        <v>652.9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652.9</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652.9</v>
      </c>
      <c r="Q27" s="612"/>
      <c r="R27" s="612"/>
      <c r="S27" s="612"/>
      <c r="T27" s="44" t="s">
        <v>38</v>
      </c>
      <c r="U27" s="64"/>
      <c r="V27" s="64"/>
      <c r="Y27" s="62" t="s">
        <v>39</v>
      </c>
      <c r="Z27" s="65"/>
      <c r="AH27" s="53"/>
      <c r="AI27" s="53"/>
      <c r="AJ27" s="53"/>
      <c r="AK27" s="53"/>
      <c r="AL27" s="575">
        <f>+AH18+P27</f>
        <v>652.9</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652.9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650</v>
      </c>
      <c r="E29" s="629"/>
      <c r="F29" s="629"/>
      <c r="G29" s="194" t="s">
        <v>198</v>
      </c>
      <c r="H29" s="607">
        <f>+AL27</f>
        <v>652.9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652.9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650</v>
      </c>
      <c r="E31" s="629"/>
      <c r="F31" s="629"/>
      <c r="G31" s="194" t="s">
        <v>198</v>
      </c>
      <c r="H31" s="607">
        <f>+AS24</f>
        <v>652.9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山崎製パン株式会社　横浜第二工場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2025-09-29T04:34:47Z</dcterms:created>
  <dcterms:modified xsi:type="dcterms:W3CDTF">2025-09-29T04:39:22Z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