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DB1A9909-A64F-47A2-BAB4-4B29FE5B284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9" i="94" l="1"/>
  <c r="AA28" i="94"/>
  <c r="AA36" i="94"/>
  <c r="H32" i="94"/>
  <c r="H31" i="94" s="1"/>
  <c r="H26" i="94" s="1"/>
  <c r="H38" i="94"/>
  <c r="H37" i="94" s="1"/>
  <c r="O38" i="94"/>
  <c r="O37" i="94" s="1"/>
  <c r="O19" i="94" s="1"/>
  <c r="O9" i="94" s="1"/>
  <c r="O55" i="94" s="1"/>
  <c r="AK27" i="82"/>
  <c r="X32" i="94"/>
  <c r="X31" i="94" s="1"/>
  <c r="X26" i="94" s="1"/>
  <c r="X18" i="82"/>
  <c r="O16" i="83"/>
  <c r="Y50" i="94" s="1"/>
  <c r="X21" i="83"/>
  <c r="AK27" i="83"/>
  <c r="O16" i="94"/>
  <c r="H27" i="94"/>
  <c r="X27" i="94"/>
  <c r="X21" i="78"/>
  <c r="O16" i="79"/>
  <c r="R50" i="94" s="1"/>
  <c r="X21" i="89"/>
  <c r="F12" i="83"/>
  <c r="O10" i="94"/>
  <c r="O17"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4" i="94"/>
  <c r="O18" i="94"/>
  <c r="O11" i="94"/>
  <c r="O12" i="94"/>
  <c r="O15"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6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indexed="81"/>
            <rFont val="ＭＳ Ｐゴシック"/>
            <family val="3"/>
            <charset val="128"/>
          </rPr>
          <t>前年度（令和６年度）の実績を記入してください。</t>
        </r>
      </text>
    </comment>
    <comment ref="F26" authorId="0" shapeId="0" xr:uid="{00000000-0006-0000-1200-000019000000}">
      <text>
        <r>
          <rPr>
            <sz val="9"/>
            <color indexed="81"/>
            <rFont val="ＭＳ Ｐゴシック"/>
            <family val="3"/>
            <charset val="128"/>
          </rPr>
          <t>前年度（令和６年度）の実績を記入してください。</t>
        </r>
      </text>
    </comment>
    <comment ref="F27" authorId="0" shapeId="0" xr:uid="{00000000-0006-0000-1200-00001A000000}">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0000000-0006-0000-1200-000022000000}">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indexed="81"/>
            <rFont val="ＭＳ Ｐゴシック"/>
            <family val="3"/>
            <charset val="128"/>
          </rPr>
          <t>前年度（令和６年度）の実績を記入してください。</t>
        </r>
      </text>
    </comment>
    <comment ref="F33" authorId="0" shapeId="0" xr:uid="{00000000-0006-0000-1200-000029000000}">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indexed="81"/>
            <rFont val="ＭＳ Ｐゴシック"/>
            <family val="3"/>
            <charset val="128"/>
          </rPr>
          <t>前年度（令和６年度）の実績を記入してください。</t>
        </r>
      </text>
    </comment>
    <comment ref="F26" authorId="0" shapeId="0" xr:uid="{00000000-0006-0000-1300-000019000000}">
      <text>
        <r>
          <rPr>
            <sz val="9"/>
            <color indexed="81"/>
            <rFont val="ＭＳ Ｐゴシック"/>
            <family val="3"/>
            <charset val="128"/>
          </rPr>
          <t>前年度（令和６年度）の実績を記入してください。</t>
        </r>
      </text>
    </comment>
    <comment ref="F27" authorId="0" shapeId="0" xr:uid="{00000000-0006-0000-1300-00001A000000}">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00000000-0006-0000-1300-00002200000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indexed="81"/>
            <rFont val="ＭＳ Ｐゴシック"/>
            <family val="3"/>
            <charset val="128"/>
          </rPr>
          <t>前年度（令和６年度）の実績を記入してください。</t>
        </r>
      </text>
    </comment>
    <comment ref="F33" authorId="0" shapeId="0" xr:uid="{00000000-0006-0000-1300-000029000000}">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indexed="81"/>
            <rFont val="ＭＳ Ｐゴシック"/>
            <family val="3"/>
            <charset val="128"/>
          </rPr>
          <t>前年度（令和６年度）の実績を記入してください。</t>
        </r>
      </text>
    </comment>
    <comment ref="F26" authorId="0" shapeId="0" xr:uid="{00000000-0006-0000-1400-000019000000}">
      <text>
        <r>
          <rPr>
            <sz val="9"/>
            <color indexed="81"/>
            <rFont val="ＭＳ Ｐゴシック"/>
            <family val="3"/>
            <charset val="128"/>
          </rPr>
          <t>前年度（令和６年度）の実績を記入してください。</t>
        </r>
      </text>
    </comment>
    <comment ref="F27" authorId="0" shapeId="0" xr:uid="{00000000-0006-0000-1400-00001A000000}">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00000000-0006-0000-1400-000022000000}">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indexed="81"/>
            <rFont val="ＭＳ Ｐゴシック"/>
            <family val="3"/>
            <charset val="128"/>
          </rPr>
          <t>前年度（令和６年度）の実績を記入してください。</t>
        </r>
      </text>
    </comment>
    <comment ref="F33" authorId="0" shapeId="0" xr:uid="{00000000-0006-0000-1400-000029000000}">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<sst xmlns="http://schemas.openxmlformats.org/spreadsheetml/2006/main" count="3174" uniqueCount="462">
  <si>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</si>
  <si>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</si>
  <si>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</si>
  <si>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</si>
  <si>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</si>
  <si>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</si>
  <si>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</si>
  <si>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</si>
  <si>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</si>
  <si>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</si>
  <si>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</si>
  <si>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</si>
  <si>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</si>
  <si>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</si>
  <si>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</si>
  <si>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</si>
  <si>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</si>
  <si>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</si>
  <si>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</si>
  <si>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</si>
  <si>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</si>
  <si>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</si>
  <si>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</si>
  <si>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</si>
  <si>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</si>
  <si>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</si>
  <si>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</si>
  <si>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</si>
  <si>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</si>
  <si>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</si>
  <si>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</si>
  <si>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</si>
  <si>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</si>
  <si>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</si>
  <si>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</si>
  <si>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</si>
  <si>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</si>
  <si>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</si>
  <si>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</si>
  <si>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</si>
  <si>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</si>
  <si>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</si>
  <si>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</si>
  <si>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</si>
  <si>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</si>
  <si>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</si>
  <si>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</si>
  <si>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</si>
  <si>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</si>
  <si>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</si>
  <si>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</si>
  <si>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</si>
  <si>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</si>
  <si>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</si>
  <si>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</si>
  <si>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</si>
  <si>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</si>
  <si>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</si>
  <si>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</si>
  <si>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</si>
  <si>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</si>
  <si>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</si>
  <si>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</si>
  <si>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</si>
  <si>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</si>
  <si>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</si>
  <si>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</si>
  <si>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</si>
  <si>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</si>
  <si>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</si>
  <si>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</si>
  <si>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</si>
  <si>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</si>
  <si>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</si>
  <si>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</si>
  <si>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</si>
  <si>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</si>
  <si>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</si>
  <si>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</si>
  <si>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</si>
  <si>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</si>
  <si>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</si>
  <si>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</si>
  <si>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</si>
  <si>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</si>
  <si>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</si>
  <si>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</si>
  <si>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</si>
  <si>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</si>
  <si>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</si>
  <si>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</si>
  <si>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</si>
  <si>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</si>
  <si>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</si>
  <si>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</si>
  <si>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</si>
  <si>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</si>
  <si>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</si>
  <si>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</si>
  <si>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</si>
  <si>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</si>
  <si>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</si>
  <si>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</si>
  <si>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</si>
  <si>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</si>
  <si>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</si>
  <si>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</si>
  <si>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</si>
  <si>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</si>
  <si>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</si>
  <si>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</si>
  <si>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</si>
  <si>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</si>
  <si>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</si>
  <si>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</si>
  <si>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</si>
  <si>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</si>
  <si>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</si>
  <si>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</si>
  <si>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</si>
  <si>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</si>
  <si>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</si>
  <si>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</si>
  <si>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</si>
  <si>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</si>
  <si>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</si>
  <si>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</si>
  <si>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</si>
  <si>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</si>
  <si>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</si>
  <si>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</si>
  <si>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</si>
  <si>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</si>
  <si>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</si>
  <si>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</si>
  <si>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</si>
  <si>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</si>
  <si>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</si>
  <si>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</si>
  <si>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</si>
  <si>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</si>
  <si>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</si>
  <si>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</si>
  <si>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</si>
  <si>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</si>
  <si>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</si>
  <si>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</si>
  <si>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</si>
  <si>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</si>
  <si>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</si>
  <si>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</si>
  <si>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</si>
  <si>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</si>
  <si>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</si>
  <si>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</si>
  <si>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</si>
  <si>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</si>
  <si>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</si>
  <si>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</si>
  <si>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</si>
  <si>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</si>
  <si>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</si>
  <si>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</si>
  <si>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</si>
  <si>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</si>
  <si>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</si>
  <si>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</si>
  <si>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</si>
  <si>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</si>
  <si>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</si>
  <si>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</si>
  <si>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</si>
  <si>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</si>
  <si>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</si>
  <si>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</si>
  <si>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</si>
  <si>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</si>
  <si>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</si>
  <si>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</si>
  <si>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</si>
  <si>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</si>
  <si>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</si>
  <si>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</si>
  <si>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</si>
  <si>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</si>
  <si>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</si>
  <si>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</si>
  <si>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</si>
  <si>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</si>
  <si>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</si>
  <si>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</si>
  <si>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</si>
  <si>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</si>
  <si>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</si>
  <si>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</si>
  <si>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</si>
  <si>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</si>
  <si>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</si>
  <si>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</si>
  <si>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</si>
  <si>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</si>
  <si>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</si>
  <si>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</si>
  <si>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</si>
  <si>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</si>
  <si>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</si>
  <si>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</si>
  <si>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</si>
  <si>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</si>
  <si>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</si>
  <si>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</si>
  <si>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</si>
  <si>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</si>
  <si>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</si>
  <si>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</si>
  <si>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</si>
  <si>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</si>
  <si>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</si>
  <si>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</si>
  <si>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</si>
  <si>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</si>
  <si>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</si>
  <si>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</si>
  <si>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</si>
  <si>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</si>
  <si>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</si>
  <si>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</si>
  <si>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</si>
  <si>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</si>
  <si>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</si>
  <si>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</si>
  <si>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</si>
  <si>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</si>
  <si>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</si>
  <si>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</si>
  <si>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</si>
  <si>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</si>
  <si>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</si>
  <si>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</si>
  <si>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</si>
  <si>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</si>
  <si>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</si>
  <si>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</si>
  <si>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</si>
  <si>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</si>
  <si>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</si>
  <si>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</si>
  <si>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</si>
  <si>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</si>
  <si>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</si>
  <si>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</si>
  <si>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</si>
  <si>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</si>
  <si>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</si>
  <si>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</si>
  <si>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</si>
  <si>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</si>
  <si>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</si>
  <si>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</si>
  <si>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</si>
  <si>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</si>
  <si>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</si>
  <si>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</si>
  <si>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</si>
  <si>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</si>
  <si>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</si>
  <si>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</si>
  <si>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</si>
  <si>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</si>
  <si>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</si>
  <si>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</si>
  <si>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</si>
  <si>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</si>
  <si>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</si>
  <si>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</si>
  <si>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</si>
  <si>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</si>
  <si>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</si>
  <si>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</si>
  <si>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</si>
  <si>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</si>
  <si>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</si>
  <si>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</si>
  <si>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</si>
  <si>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</si>
  <si>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</si>
  <si>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</si>
  <si>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</si>
  <si>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</si>
  <si>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</si>
  <si>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</si>
  <si>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</si>
  <si>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</si>
  <si>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</si>
  <si>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</si>
  <si>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</si>
  <si>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</si>
  <si>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</si>
  <si>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</si>
  <si>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</si>
  <si>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</si>
  <si>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</si>
  <si>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</si>
  <si>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</si>
  <si>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</si>
  <si>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</si>
  <si>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</si>
  <si>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</si>
  <si>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</si>
  <si>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</si>
  <si>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</si>
  <si>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</si>
  <si>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</si>
  <si>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</si>
  <si>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</si>
  <si>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</si>
  <si>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</si>
  <si>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</si>
  <si>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</si>
  <si>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</si>
  <si>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</si>
  <si>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</si>
  <si>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</si>
  <si>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</si>
  <si>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</si>
  <si>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</si>
  <si>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</si>
  <si>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</si>
  <si>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</si>
  <si>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</si>
  <si>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</si>
  <si>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</si>
  <si>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</si>
  <si>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</si>
  <si>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</si>
  <si>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</si>
  <si>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</si>
  <si>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</si>
  <si>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</si>
  <si>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</si>
  <si>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</si>
  <si>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</si>
  <si>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</si>
  <si>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</si>
  <si>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</si>
  <si>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</si>
  <si>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</si>
  <si>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</si>
  <si>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</si>
  <si>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</si>
  <si>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</si>
  <si>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</si>
  <si>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</si>
  <si>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</si>
  <si>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</si>
  <si>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</si>
  <si>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</si>
  <si>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</si>
  <si>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</si>
  <si>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</si>
  <si>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</si>
  <si>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</si>
  <si>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</si>
  <si>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</si>
  <si>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</si>
  <si>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</si>
  <si>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</si>
  <si>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</si>
  <si>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</si>
  <si>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</si>
  <si>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</si>
  <si>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</si>
  <si>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</si>
  <si>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</si>
  <si>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</si>
  <si>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</si>
  <si>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</si>
  <si>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</si>
  <si>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</si>
  <si>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</si>
  <si>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</si>
  <si>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</si>
  <si>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</si>
  <si>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</si>
  <si>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</si>
  <si>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</si>
  <si>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</si>
  <si>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</si>
  <si>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</si>
  <si>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</si>
  <si>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</si>
  <si>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</si>
  <si>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</si>
  <si>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</si>
  <si>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</si>
  <si>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</si>
  <si>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</si>
  <si>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</si>
  <si>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</si>
  <si>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</si>
  <si>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</si>
  <si>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</si>
  <si>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</si>
  <si>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</si>
  <si>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</si>
  <si>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</si>
  <si>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</si>
  <si>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</si>
  <si>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</si>
  <si>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</si>
  <si>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</si>
  <si>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</si>
  <si>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</si>
  <si>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</si>
  <si>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</si>
  <si>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</si>
  <si>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</si>
  <si>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</si>
  <si>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</si>
  <si>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</si>
  <si>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</si>
  <si>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</si>
  <si>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</si>
  <si>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</si>
  <si>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</si>
  <si>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</si>
  <si>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</si>
  <si>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</si>
  <si>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</si>
  <si>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</si>
  <si>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</si>
  <si>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</si>
  <si>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</si>
  <si>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</si>
  <si>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</si>
  <si>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</si>
  <si>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</si>
  <si>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</si>
  <si>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</si>
  <si>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</si>
  <si>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</si>
  <si>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</si>
  <si>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</si>
  <si>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</si>
  <si>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</si>
  <si>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</si>
  <si>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 xml:space="preserve"> 〇動植物性残渣⇒発酵⇒飼料化・肥料化
 〇金属くず⇒圧縮・溶解⇒金属原料化
 〇廃プラスチック類⇒破砕・溶解⇒資源化
 〇ガラスくず（蛍光灯）⇒破砕⇒ガラス原料化
 〇汚泥⇒脱水⇒セメント原料化
 〇廃油⇒油水分離⇒再製油化</t>
    <phoneticPr fontId="3"/>
  </si>
  <si>
    <t>工場長-総務課長-総務課廃棄物担当者-各課（各現場責任者）</t>
    <phoneticPr fontId="3"/>
  </si>
  <si>
    <t>従業員の分別ができていない頻度の多いゴミが出てきたら、表示をわかりやすく更新していく。</t>
    <phoneticPr fontId="3"/>
  </si>
  <si>
    <t>ゴミの分別が出来ていない事が判明した場合は写真を撮影し、管理職の連絡会で呼びかけをしている。</t>
    <phoneticPr fontId="3"/>
  </si>
  <si>
    <t>しっかりと契約通りに適正に処理をされているかを実地確認を通し、当社項目に沿って確認をしていく。</t>
    <phoneticPr fontId="3"/>
  </si>
  <si>
    <t xml:space="preserve">工場内の電気のLED化を進めた結果、廃蛍光灯の排出が減っており、省エネにもつながっている。　　　　　　　またタブレット端末を導入・活用することで、ペーパーレスの会議が実現し、紙の消費が減少した。
</t>
    <rPh sb="15" eb="17">
      <t>ケッカ</t>
    </rPh>
    <rPh sb="18" eb="19">
      <t>ハイ</t>
    </rPh>
    <rPh sb="32" eb="33">
      <t>ショウ</t>
    </rPh>
    <rPh sb="59" eb="61">
      <t>タンマツ</t>
    </rPh>
    <rPh sb="62" eb="64">
      <t>ドウニュウ</t>
    </rPh>
    <rPh sb="65" eb="67">
      <t>カツヨウ</t>
    </rPh>
    <rPh sb="80" eb="82">
      <t>カイギ</t>
    </rPh>
    <rPh sb="83" eb="85">
      <t>ジツゲン</t>
    </rPh>
    <rPh sb="87" eb="88">
      <t>カミ</t>
    </rPh>
    <rPh sb="89" eb="91">
      <t>ショウヒ</t>
    </rPh>
    <rPh sb="92" eb="94">
      <t>ゲンショウ</t>
    </rPh>
    <phoneticPr fontId="3"/>
  </si>
  <si>
    <t>横浜市戸塚区上柏尾町15番地</t>
    <phoneticPr fontId="3"/>
  </si>
  <si>
    <t>山崎製パン㈱横浜第一工場
工場長　富岡和久</t>
    <phoneticPr fontId="3"/>
  </si>
  <si>
    <t>山崎製パン㈱　横浜第一工場</t>
    <phoneticPr fontId="3"/>
  </si>
  <si>
    <t>横浜市戸塚区上柏尾町15番地</t>
    <phoneticPr fontId="3"/>
  </si>
  <si>
    <t>045-822-0621</t>
    <phoneticPr fontId="3"/>
  </si>
  <si>
    <t>Ｅ09－食料品製造業</t>
    <phoneticPr fontId="3"/>
  </si>
  <si>
    <t>パン・菓子製造業</t>
    <phoneticPr fontId="3"/>
  </si>
  <si>
    <t>045-516-5182</t>
    <phoneticPr fontId="3"/>
  </si>
  <si>
    <t>キャンペーンで使用して余った皿（冬季は今まで廃棄処理していたが、今年度よりリサイクル業者に有価物として買取していただくことを予定しており、排出量抑制に努めていく。他工場の排出量と当工場の排出量を見比べて、数字を抑えられている工場に話を聞く。もし、当工場でも実施可能な対策をおこなっていたならば、実施を検討する。</t>
    <rPh sb="7" eb="9">
      <t>シヨウ</t>
    </rPh>
    <rPh sb="11" eb="12">
      <t>アマ</t>
    </rPh>
    <rPh sb="14" eb="15">
      <t>サラ</t>
    </rPh>
    <rPh sb="16" eb="18">
      <t>トウキ</t>
    </rPh>
    <rPh sb="19" eb="20">
      <t>イマ</t>
    </rPh>
    <rPh sb="22" eb="24">
      <t>ハイキ</t>
    </rPh>
    <rPh sb="24" eb="26">
      <t>ショリ</t>
    </rPh>
    <rPh sb="32" eb="35">
      <t>コンネンド</t>
    </rPh>
    <rPh sb="42" eb="43">
      <t>ギョウ</t>
    </rPh>
    <rPh sb="43" eb="44">
      <t>シャ</t>
    </rPh>
    <rPh sb="45" eb="48">
      <t>ユウカブツ</t>
    </rPh>
    <rPh sb="51" eb="53">
      <t>カイトリ</t>
    </rPh>
    <rPh sb="62" eb="64">
      <t>ヨテイ</t>
    </rPh>
    <rPh sb="69" eb="71">
      <t>ハイシュツ</t>
    </rPh>
    <rPh sb="71" eb="72">
      <t>リョウ</t>
    </rPh>
    <rPh sb="72" eb="74">
      <t>ヨクセイ</t>
    </rPh>
    <rPh sb="75" eb="76">
      <t>ツト</t>
    </rPh>
    <phoneticPr fontId="3"/>
  </si>
  <si>
    <t>令和 ７年 ６月 １６日</t>
    <rPh sb="11" eb="12">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</si>
</sst>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6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7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597742" y="2200787"/>
          <a:ext cx="424631" cy="6445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32" zoomScaleNormal="115" zoomScaleSheetLayoutView="100" workbookViewId="0">
      <selection activeCell="X47" sqref="X47"/>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461</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452</v>
      </c>
      <c r="M40" s="618"/>
      <c r="N40" s="618"/>
      <c r="O40" s="618"/>
      <c r="P40" s="618"/>
      <c r="Q40" s="618"/>
      <c r="R40" s="618"/>
      <c r="S40" s="618"/>
      <c r="T40" s="618"/>
      <c r="U40" s="619"/>
      <c r="W40" s="21"/>
      <c r="X40" s="21"/>
    </row>
    <row r="41" spans="1:25" ht="26.25" customHeight="1" x14ac:dyDescent="0.15">
      <c r="C41" s="86"/>
      <c r="I41" s="25"/>
      <c r="J41" s="25" t="s">
        <v>7</v>
      </c>
      <c r="K41" s="25"/>
      <c r="L41" s="618" t="s">
        <v>453</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456</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454</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2123</v>
      </c>
      <c r="Q49" s="598"/>
      <c r="R49" s="598"/>
      <c r="S49" s="598"/>
      <c r="T49" s="598"/>
      <c r="U49" s="599"/>
    </row>
    <row r="50" spans="3:23" ht="26.25" customHeight="1" x14ac:dyDescent="0.15">
      <c r="C50" s="570" t="s">
        <v>11</v>
      </c>
      <c r="D50" s="571"/>
      <c r="E50" s="572"/>
      <c r="F50" s="581" t="s">
        <v>455</v>
      </c>
      <c r="G50" s="582"/>
      <c r="H50" s="582"/>
      <c r="I50" s="582"/>
      <c r="J50" s="582"/>
      <c r="K50" s="582"/>
      <c r="L50" s="582"/>
      <c r="M50" s="582"/>
      <c r="N50" s="341" t="s">
        <v>172</v>
      </c>
      <c r="O50" s="449"/>
      <c r="P50" s="450"/>
      <c r="Q50" s="585" t="s">
        <v>459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457</v>
      </c>
      <c r="G54" s="496"/>
      <c r="H54" s="496"/>
      <c r="I54" s="496"/>
      <c r="J54" s="496"/>
      <c r="K54" s="496"/>
      <c r="L54" s="32" t="s">
        <v>48</v>
      </c>
      <c r="M54" s="32"/>
      <c r="N54" s="502" t="s">
        <v>458</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29658</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1053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446</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447</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1584.3999999999999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451</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1552.4</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460</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449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448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1584.3999999999999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1584.3999999999999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1552.4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1552.4</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450</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1140.5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1163.8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1140.5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1140.5</v>
      </c>
      <c r="P27" s="700"/>
      <c r="Q27" s="700"/>
      <c r="R27" s="700"/>
      <c r="S27" s="49" t="s">
        <v>38</v>
      </c>
      <c r="T27" s="70"/>
      <c r="U27" s="70"/>
      <c r="X27" s="68" t="s">
        <v>39</v>
      </c>
      <c r="Y27" s="71"/>
      <c r="AG27" s="58"/>
      <c r="AH27" s="58"/>
      <c r="AI27" s="58"/>
      <c r="AJ27" s="58"/>
      <c r="AK27" s="742">
        <f>+AG18+O27</f>
        <v>1140.5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1140.5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1163.8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1140.5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1163.8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4"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v>
      </c>
      <c r="P27" s="700"/>
      <c r="Q27" s="700"/>
      <c r="R27" s="700"/>
      <c r="S27" s="49" t="s">
        <v>38</v>
      </c>
      <c r="T27" s="70"/>
      <c r="U27" s="70"/>
      <c r="X27" s="68" t="s">
        <v>39</v>
      </c>
      <c r="Y27" s="71"/>
      <c r="AG27" s="58"/>
      <c r="AH27" s="58"/>
      <c r="AI27" s="58"/>
      <c r="AJ27" s="58"/>
      <c r="AK27" s="742">
        <f>+AG18+O27</f>
        <v>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0.2</v>
      </c>
      <c r="P27" s="700"/>
      <c r="Q27" s="700"/>
      <c r="R27" s="700"/>
      <c r="S27" s="49" t="s">
        <v>38</v>
      </c>
      <c r="T27" s="70"/>
      <c r="U27" s="70"/>
      <c r="X27" s="68" t="s">
        <v>39</v>
      </c>
      <c r="Y27" s="71"/>
      <c r="AG27" s="58"/>
      <c r="AH27" s="58"/>
      <c r="AI27" s="58"/>
      <c r="AJ27" s="58"/>
      <c r="AK27" s="742">
        <f>+AG18+O27</f>
        <v>0.2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13"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X1"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山崎製パン㈱　横浜第一工場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topLeftCell="G2" zoomScale="80" zoomScaleNormal="80" workbookViewId="0">
      <selection activeCell="T18" sqref="T18"/>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山崎製パン㈱　横浜第一工場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5.5</v>
      </c>
      <c r="I9" s="377">
        <f>IF(OR(ｳ.廃油!F24&gt;0,ｳ.廃油!F24&lt;0),ｳ.廃油!F24,IF(I$19&gt;0,"0",0))</f>
        <v>0.1</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411.6</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1163.8</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3.1</v>
      </c>
      <c r="T9" s="377">
        <f>IF(OR(ｾ.ｶﾞﾗｽ･ｺﾝｸﾘ･陶磁器くず!F24&gt;0,ｾ.ｶﾞﾗｽ･ｺﾝｸﾘ･陶磁器くず!F24&lt;0),ｾ.ｶﾞﾗｽ･ｺﾝｸﾘ･陶磁器くず!F24,IF(T$19&gt;0,"0",0))</f>
        <v>0.3</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1584.3999999999999</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t="str">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t="str">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t="str">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t="str">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5.5</v>
      </c>
      <c r="I14" s="383">
        <f>IF(OR(ｳ.廃油!F29&gt;0,ｳ.廃油!F29&lt;0),ｳ.廃油!F29,IF(I$19&gt;0,"0",0))</f>
        <v>0.1</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411.6</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1163.8</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3.1</v>
      </c>
      <c r="T14" s="383">
        <f>IF(OR(ｾ.ｶﾞﾗｽ･ｺﾝｸﾘ･陶磁器くず!F29&gt;0,ｾ.ｶﾞﾗｽ･ｺﾝｸﾘ･陶磁器くず!F29&lt;0),ｾ.ｶﾞﾗｽ･ｺﾝｸﾘ･陶磁器くず!F29,IF(T$19&gt;0,"0",0))</f>
        <v>0.3</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1584.3999999999999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t="str">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5.5</v>
      </c>
      <c r="I16" s="383">
        <f>IF(OR(ｳ.廃油!F31&gt;0,ｳ.廃油!F31&lt;0),ｳ.廃油!F31,IF(I$19&gt;0,"0",0))</f>
        <v>0.1</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411.6</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1163.8</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3.1</v>
      </c>
      <c r="T16" s="383">
        <f>IF(OR(ｾ.ｶﾞﾗｽ･ｺﾝｸﾘ･陶磁器くず!F31&gt;0,ｾ.ｶﾞﾗｽ･ｺﾝｸﾘ･陶磁器くず!F31&lt;0),ｾ.ｶﾞﾗｽ･ｺﾝｸﾘ･陶磁器くず!F31,IF(T$19&gt;0,"0",0))</f>
        <v>0.3</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1584.3999999999999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t="str">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t="str">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5.3</v>
      </c>
      <c r="I19" s="389">
        <f t="shared" si="1"/>
        <v>0.1</v>
      </c>
      <c r="J19" s="389">
        <f t="shared" si="1"/>
        <v>0</v>
      </c>
      <c r="K19" s="389">
        <f t="shared" si="1"/>
        <v>0</v>
      </c>
      <c r="L19" s="389">
        <f t="shared" si="1"/>
        <v>403.3</v>
      </c>
      <c r="M19" s="389">
        <f t="shared" si="1"/>
        <v>0</v>
      </c>
      <c r="N19" s="389">
        <f t="shared" si="1"/>
        <v>0</v>
      </c>
      <c r="O19" s="389">
        <f t="shared" si="1"/>
        <v>0</v>
      </c>
      <c r="P19" s="389">
        <f t="shared" si="1"/>
        <v>1140.5</v>
      </c>
      <c r="Q19" s="389">
        <f t="shared" si="1"/>
        <v>0</v>
      </c>
      <c r="R19" s="389">
        <f t="shared" si="1"/>
        <v>0</v>
      </c>
      <c r="S19" s="389">
        <f t="shared" si="1"/>
        <v>3</v>
      </c>
      <c r="T19" s="389">
        <f t="shared" si="1"/>
        <v>0.2</v>
      </c>
      <c r="U19" s="389">
        <f t="shared" si="1"/>
        <v>0</v>
      </c>
      <c r="V19" s="389">
        <f t="shared" si="1"/>
        <v>0</v>
      </c>
      <c r="W19" s="389">
        <f t="shared" si="1"/>
        <v>0</v>
      </c>
      <c r="X19" s="389">
        <f t="shared" si="1"/>
        <v>0</v>
      </c>
      <c r="Y19" s="389">
        <f t="shared" si="1"/>
        <v>0</v>
      </c>
      <c r="Z19" s="390">
        <f t="shared" si="1"/>
        <v>0</v>
      </c>
      <c r="AA19" s="391">
        <f t="shared" ref="AA19:AA25" si="2">SUM(G19:Z19)</f>
        <v>1552.4</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5.3</v>
      </c>
      <c r="I37" s="424">
        <f t="shared" si="8"/>
        <v>0.1</v>
      </c>
      <c r="J37" s="424">
        <f t="shared" si="8"/>
        <v>0</v>
      </c>
      <c r="K37" s="424">
        <f t="shared" si="8"/>
        <v>0</v>
      </c>
      <c r="L37" s="424">
        <f t="shared" si="8"/>
        <v>403.3</v>
      </c>
      <c r="M37" s="424">
        <f t="shared" si="8"/>
        <v>0</v>
      </c>
      <c r="N37" s="424">
        <f t="shared" si="8"/>
        <v>0</v>
      </c>
      <c r="O37" s="424">
        <f t="shared" si="8"/>
        <v>0</v>
      </c>
      <c r="P37" s="424">
        <f t="shared" si="8"/>
        <v>1140.5</v>
      </c>
      <c r="Q37" s="424">
        <f t="shared" si="8"/>
        <v>0</v>
      </c>
      <c r="R37" s="424">
        <f t="shared" si="8"/>
        <v>0</v>
      </c>
      <c r="S37" s="424">
        <f t="shared" si="8"/>
        <v>3</v>
      </c>
      <c r="T37" s="424">
        <f t="shared" si="8"/>
        <v>0.2</v>
      </c>
      <c r="U37" s="424">
        <f t="shared" si="8"/>
        <v>0</v>
      </c>
      <c r="V37" s="424">
        <f t="shared" si="8"/>
        <v>0</v>
      </c>
      <c r="W37" s="424">
        <f t="shared" si="8"/>
        <v>0</v>
      </c>
      <c r="X37" s="424">
        <f t="shared" si="8"/>
        <v>0</v>
      </c>
      <c r="Y37" s="424">
        <f t="shared" si="8"/>
        <v>0</v>
      </c>
      <c r="Z37" s="425">
        <f t="shared" si="8"/>
        <v>0</v>
      </c>
      <c r="AA37" s="426">
        <f t="shared" si="4"/>
        <v>1552.4</v>
      </c>
    </row>
    <row r="38" spans="2:27" ht="24" customHeight="1" x14ac:dyDescent="0.15">
      <c r="B38" s="170"/>
      <c r="C38" s="776"/>
      <c r="D38" s="227"/>
      <c r="E38" s="225" t="s">
        <v>319</v>
      </c>
      <c r="F38" s="443"/>
      <c r="G38" s="415">
        <f t="shared" ref="G38:Z38" si="9">SUM(G39:G41)</f>
        <v>0</v>
      </c>
      <c r="H38" s="415">
        <f t="shared" si="9"/>
        <v>5.3</v>
      </c>
      <c r="I38" s="415">
        <f t="shared" si="9"/>
        <v>0.1</v>
      </c>
      <c r="J38" s="415">
        <f t="shared" si="9"/>
        <v>0</v>
      </c>
      <c r="K38" s="415">
        <f t="shared" si="9"/>
        <v>0</v>
      </c>
      <c r="L38" s="415">
        <f t="shared" si="9"/>
        <v>403.3</v>
      </c>
      <c r="M38" s="415">
        <f t="shared" si="9"/>
        <v>0</v>
      </c>
      <c r="N38" s="415">
        <f t="shared" si="9"/>
        <v>0</v>
      </c>
      <c r="O38" s="415">
        <f t="shared" si="9"/>
        <v>0</v>
      </c>
      <c r="P38" s="415">
        <f t="shared" si="9"/>
        <v>1140.5</v>
      </c>
      <c r="Q38" s="415">
        <f t="shared" si="9"/>
        <v>0</v>
      </c>
      <c r="R38" s="415">
        <f t="shared" si="9"/>
        <v>0</v>
      </c>
      <c r="S38" s="415">
        <f t="shared" si="9"/>
        <v>3</v>
      </c>
      <c r="T38" s="415">
        <f t="shared" si="9"/>
        <v>0.2</v>
      </c>
      <c r="U38" s="415">
        <f t="shared" si="9"/>
        <v>0</v>
      </c>
      <c r="V38" s="415">
        <f t="shared" si="9"/>
        <v>0</v>
      </c>
      <c r="W38" s="415">
        <f t="shared" si="9"/>
        <v>0</v>
      </c>
      <c r="X38" s="415">
        <f t="shared" si="9"/>
        <v>0</v>
      </c>
      <c r="Y38" s="415">
        <f t="shared" si="9"/>
        <v>0</v>
      </c>
      <c r="Z38" s="416">
        <f t="shared" si="9"/>
        <v>0</v>
      </c>
      <c r="AA38" s="417">
        <f t="shared" si="4"/>
        <v>1552.4</v>
      </c>
    </row>
    <row r="39" spans="2:27" ht="24" customHeight="1" x14ac:dyDescent="0.15">
      <c r="B39" s="170"/>
      <c r="C39" s="776"/>
      <c r="D39" s="228"/>
      <c r="E39" s="223"/>
      <c r="F39" s="221" t="s">
        <v>233</v>
      </c>
      <c r="G39" s="418">
        <f>+ｱ.燃え殻!$Z$28</f>
        <v>0</v>
      </c>
      <c r="H39" s="418">
        <f>+ｲ.汚泥!$Z$28</f>
        <v>5.3</v>
      </c>
      <c r="I39" s="418">
        <f>+ｳ.廃油!$Z$28</f>
        <v>0.1</v>
      </c>
      <c r="J39" s="418">
        <f>+ｴ.廃酸!$Z$28</f>
        <v>0</v>
      </c>
      <c r="K39" s="418">
        <f>+ｵ.廃ｱﾙｶﾘ!$Z$28</f>
        <v>0</v>
      </c>
      <c r="L39" s="418">
        <f>+ｶ.廃ﾌﾟﾗ類!$Z$28</f>
        <v>403.3</v>
      </c>
      <c r="M39" s="418">
        <f>+ｷ.紙くず!$Z$28</f>
        <v>0</v>
      </c>
      <c r="N39" s="418">
        <f>+ｸ.木くず!$Z$28</f>
        <v>0</v>
      </c>
      <c r="O39" s="418">
        <f>+ｹ.繊維くず!$Z$28</f>
        <v>0</v>
      </c>
      <c r="P39" s="418">
        <f>+ｺ.動植物性残さ!$Z$28</f>
        <v>1140.5</v>
      </c>
      <c r="Q39" s="418">
        <f>+ｻ.動物系固形不要物!$Z$28</f>
        <v>0</v>
      </c>
      <c r="R39" s="418">
        <f>+ｼ.ｺﾞﾑくず!$Z$28</f>
        <v>0</v>
      </c>
      <c r="S39" s="418">
        <f>+ｽ.金属くず!$Z$28</f>
        <v>3</v>
      </c>
      <c r="T39" s="418">
        <f>+ｾ.ｶﾞﾗｽ･ｺﾝｸﾘ･陶磁器くず!$Z$28</f>
        <v>0.2</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1552.4</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5.3</v>
      </c>
      <c r="I43" s="427">
        <f>+ｳ.廃油!$AK$27</f>
        <v>0.1</v>
      </c>
      <c r="J43" s="427">
        <f>+ｴ.廃酸!$AK$27</f>
        <v>0</v>
      </c>
      <c r="K43" s="427">
        <f>+ｵ.廃ｱﾙｶﾘ!$AK$27</f>
        <v>0</v>
      </c>
      <c r="L43" s="427">
        <f>+ｶ.廃ﾌﾟﾗ類!$AK$27</f>
        <v>403.3</v>
      </c>
      <c r="M43" s="427">
        <f>+ｷ.紙くず!$AK$27</f>
        <v>0</v>
      </c>
      <c r="N43" s="427">
        <f>+ｸ.木くず!$AK$27</f>
        <v>0</v>
      </c>
      <c r="O43" s="427">
        <f>+ｹ.繊維くず!$AK$27</f>
        <v>0</v>
      </c>
      <c r="P43" s="427">
        <f>+ｺ.動植物性残さ!$AK$27</f>
        <v>1140.5</v>
      </c>
      <c r="Q43" s="427">
        <f>+ｻ.動物系固形不要物!$AK$27</f>
        <v>0</v>
      </c>
      <c r="R43" s="427">
        <f>+ｼ.ｺﾞﾑくず!$AK$27</f>
        <v>0</v>
      </c>
      <c r="S43" s="427">
        <f>+ｽ.金属くず!$AK$27</f>
        <v>3</v>
      </c>
      <c r="T43" s="427">
        <f>+ｾ.ｶﾞﾗｽ･ｺﾝｸﾘ･陶磁器くず!$AK$27</f>
        <v>0.2</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1552.4</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5.3</v>
      </c>
      <c r="I45" s="433">
        <f>+ｳ.廃油!$AR$24</f>
        <v>0.1</v>
      </c>
      <c r="J45" s="433">
        <f>+ｴ.廃酸!$AR$24</f>
        <v>0</v>
      </c>
      <c r="K45" s="433">
        <f>+ｵ.廃ｱﾙｶﾘ!$AR$24</f>
        <v>0</v>
      </c>
      <c r="L45" s="433">
        <f>+ｶ.廃ﾌﾟﾗ類!$AR$24</f>
        <v>403.3</v>
      </c>
      <c r="M45" s="433">
        <f>+ｷ.紙くず!$AR$24</f>
        <v>0</v>
      </c>
      <c r="N45" s="433">
        <f>+ｸ.木くず!$AR$24</f>
        <v>0</v>
      </c>
      <c r="O45" s="433">
        <f>+ｹ.繊維くず!$AR$24</f>
        <v>0</v>
      </c>
      <c r="P45" s="433">
        <f>+ｺ.動植物性残さ!$AR$24</f>
        <v>1140.5</v>
      </c>
      <c r="Q45" s="433">
        <f>+ｻ.動物系固形不要物!$AR$24</f>
        <v>0</v>
      </c>
      <c r="R45" s="433">
        <f>+ｼ.ｺﾞﾑくず!$AR$24</f>
        <v>0</v>
      </c>
      <c r="S45" s="433">
        <f>+ｽ.金属くず!$AR$24</f>
        <v>3</v>
      </c>
      <c r="T45" s="433">
        <f>+ｾ.ｶﾞﾗｽ･ｺﾝｸﾘ･陶磁器くず!$AR$24</f>
        <v>0.2</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1552.4</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10.8</v>
      </c>
      <c r="I55" s="480">
        <f t="shared" si="10"/>
        <v>0.2</v>
      </c>
      <c r="J55" s="480">
        <f t="shared" si="10"/>
        <v>0</v>
      </c>
      <c r="K55" s="480">
        <f t="shared" si="10"/>
        <v>0</v>
      </c>
      <c r="L55" s="480">
        <f t="shared" si="10"/>
        <v>814.90000000000009</v>
      </c>
      <c r="M55" s="480">
        <f t="shared" si="10"/>
        <v>0</v>
      </c>
      <c r="N55" s="480">
        <f t="shared" si="10"/>
        <v>0</v>
      </c>
      <c r="O55" s="480">
        <f t="shared" si="10"/>
        <v>0</v>
      </c>
      <c r="P55" s="480">
        <f t="shared" si="10"/>
        <v>2304.3000000000002</v>
      </c>
      <c r="Q55" s="480">
        <f t="shared" si="10"/>
        <v>0</v>
      </c>
      <c r="R55" s="480">
        <f t="shared" si="10"/>
        <v>0</v>
      </c>
      <c r="S55" s="480">
        <f t="shared" si="10"/>
        <v>6.1</v>
      </c>
      <c r="T55" s="480">
        <f t="shared" si="10"/>
        <v>0.5</v>
      </c>
      <c r="U55" s="480">
        <f t="shared" si="10"/>
        <v>0</v>
      </c>
      <c r="V55" s="480">
        <f t="shared" si="10"/>
        <v>0</v>
      </c>
      <c r="W55" s="480">
        <f t="shared" si="10"/>
        <v>0</v>
      </c>
      <c r="X55" s="480">
        <f t="shared" si="10"/>
        <v>0</v>
      </c>
      <c r="Y55" s="480">
        <f t="shared" si="10"/>
        <v>0</v>
      </c>
      <c r="Z55" s="480">
        <f t="shared" si="10"/>
        <v>0</v>
      </c>
      <c r="AA55" s="481">
        <f>+AA9+AA19+AA20</f>
        <v>3136.8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53" zoomScale="115" zoomScaleNormal="100" zoomScaleSheetLayoutView="115" workbookViewId="0">
      <selection activeCell="Q14" sqref="Q1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７年 ６月 １６日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横浜市戸塚区上柏尾町15番地</v>
      </c>
      <c r="M16" s="851"/>
      <c r="N16" s="851"/>
      <c r="O16" s="851"/>
      <c r="P16" s="851"/>
      <c r="Q16" s="851"/>
      <c r="R16" s="851"/>
      <c r="S16" s="851"/>
      <c r="T16" s="851"/>
      <c r="U16" s="282"/>
    </row>
    <row r="17" spans="1:21" ht="26.25" customHeight="1" x14ac:dyDescent="0.15">
      <c r="C17" s="86"/>
      <c r="I17" s="25"/>
      <c r="J17" s="25" t="s">
        <v>7</v>
      </c>
      <c r="K17" s="25"/>
      <c r="L17" s="851" t="str">
        <f>+表紙!L41</f>
        <v>山崎製パン㈱横浜第一工場
工場長　富岡和久</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045-822-0621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山崎製パン㈱　横浜第一工場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2123</v>
      </c>
      <c r="Q25" s="823"/>
      <c r="R25" s="823"/>
      <c r="S25" s="823"/>
      <c r="T25" s="823"/>
      <c r="U25" s="824"/>
    </row>
    <row r="26" spans="1:21" ht="26.25" customHeight="1" x14ac:dyDescent="0.15">
      <c r="C26" s="570" t="s">
        <v>11</v>
      </c>
      <c r="D26" s="571"/>
      <c r="E26" s="572"/>
      <c r="F26" s="838" t="str">
        <f>+表紙!F50</f>
        <v>横浜市戸塚区上柏尾町15番地</v>
      </c>
      <c r="G26" s="839"/>
      <c r="H26" s="839"/>
      <c r="I26" s="839"/>
      <c r="J26" s="839"/>
      <c r="K26" s="839"/>
      <c r="L26" s="839"/>
      <c r="M26" s="839"/>
      <c r="N26" s="341" t="s">
        <v>172</v>
      </c>
      <c r="O26"/>
      <c r="P26"/>
      <c r="Q26" s="833" t="str">
        <f>IF(+表紙!Q50="","",+表紙!Q50)</f>
        <v>045-516-5182</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Ｅ09－食料品製造業</v>
      </c>
      <c r="G30" s="826"/>
      <c r="H30" s="826"/>
      <c r="I30" s="826"/>
      <c r="J30" s="826"/>
      <c r="K30" s="826"/>
      <c r="L30" s="32" t="s">
        <v>48</v>
      </c>
      <c r="M30" s="32"/>
      <c r="N30" s="632" t="str">
        <f>IF(COUNTA(表紙!N54)=1,+表紙!N54,"")</f>
        <v>パン・菓子製造業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29658</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1053</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1584.3999999999999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xml:space="preserve">工場内の電気のLED化を進めた結果、廃蛍光灯の排出が減っており、省エネにもつながっている。　　　　　　　またタブレット端末を導入・活用することで、ペーパーレスの会議が実現し、紙の消費が減少した。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1552.4</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キャンペーンで使用して余った皿（冬季は今まで廃棄処理していたが、今年度よりリサイクル業者に有価物として買取していただくことを予定しており、排出量抑制に努めていく。他工場の排出量と当工場の排出量を見比べて、数字を抑えられている工場に話を聞く。もし、当工場でも実施可能な対策をおこなっていたならば、実施を検討す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ゴミの分別が出来ていない事が判明した場合は写真を撮影し、管理職の連絡会で呼びかけをしている。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従業員の分別ができていない頻度の多いゴミが出てきたら、表示をわかりやすく更新していく。</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1584.3999999999999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1584.3999999999999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1552.4</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1552.4</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しっかりと契約通りに適正に処理をされているかを実地確認を通し、当社項目に沿って確認をしていく。</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5.3</v>
      </c>
      <c r="P27" s="700"/>
      <c r="Q27" s="700"/>
      <c r="R27" s="700"/>
      <c r="S27" s="49" t="s">
        <v>38</v>
      </c>
      <c r="T27" s="70"/>
      <c r="U27" s="70"/>
      <c r="X27" s="68" t="s">
        <v>39</v>
      </c>
      <c r="Y27" s="71"/>
      <c r="AG27" s="58"/>
      <c r="AH27" s="58"/>
      <c r="AI27" s="58"/>
      <c r="AJ27" s="58"/>
      <c r="AK27" s="742">
        <f>+AG18+O27</f>
        <v>5.3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view="pageBreakPreview" topLeftCell="A8" zoomScale="93" zoomScaleNormal="100" zoomScaleSheetLayoutView="93" workbookViewId="0">
      <selection activeCell="AF26" sqref="AF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0.1</v>
      </c>
      <c r="P27" s="700"/>
      <c r="Q27" s="700"/>
      <c r="R27" s="700"/>
      <c r="S27" s="49" t="s">
        <v>38</v>
      </c>
      <c r="T27" s="70"/>
      <c r="U27" s="70"/>
      <c r="X27" s="68" t="s">
        <v>39</v>
      </c>
      <c r="Y27" s="71"/>
      <c r="AG27" s="58"/>
      <c r="AH27" s="58"/>
      <c r="AI27" s="58"/>
      <c r="AJ27" s="58"/>
      <c r="AK27" s="742">
        <f>+AG18+O27</f>
        <v>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48"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403.3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411.6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403.3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403.3</v>
      </c>
      <c r="P27" s="700"/>
      <c r="Q27" s="700"/>
      <c r="R27" s="700"/>
      <c r="S27" s="49" t="s">
        <v>38</v>
      </c>
      <c r="T27" s="70"/>
      <c r="U27" s="70"/>
      <c r="X27" s="68" t="s">
        <v>39</v>
      </c>
      <c r="Y27" s="71"/>
      <c r="AG27" s="58"/>
      <c r="AH27" s="58"/>
      <c r="AI27" s="58"/>
      <c r="AJ27" s="58"/>
      <c r="AK27" s="742">
        <f>+AG18+O27</f>
        <v>403.3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403.3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411.6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403.3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411.6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山崎製パン㈱　横浜第一工場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2025-08-06T04:38:17Z</dcterms:created>
  <dcterms:modified xsi:type="dcterms:W3CDTF">2025-08-06T04:38:17Z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