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530" tabRatio="80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<sst xmlns="http://schemas.openxmlformats.org/spreadsheetml/2006/main" count="2831" uniqueCount="437">
  <si>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</si>
  <si>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</si>
  <si>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</si>
  <si>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</si>
  <si>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</si>
  <si>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</si>
  <si>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</si>
  <si>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</si>
  <si>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</si>
  <si>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</si>
  <si>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</si>
  <si>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</si>
  <si>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</si>
  <si>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</si>
  <si>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</si>
  <si>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</si>
  <si>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</si>
  <si>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</si>
  <si>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</si>
  <si>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</si>
  <si>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</si>
  <si>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</si>
  <si>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</si>
  <si>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</si>
  <si>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</si>
  <si>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</si>
  <si>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</si>
  <si>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</si>
  <si>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</si>
  <si>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</si>
  <si>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</si>
  <si>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</si>
  <si>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</si>
  <si>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</si>
  <si>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</si>
  <si>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</si>
  <si>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</si>
  <si>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</si>
  <si>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</si>
  <si>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</si>
  <si>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</si>
  <si>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</si>
  <si>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</si>
  <si>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</si>
  <si>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</si>
  <si>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</si>
  <si>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</si>
  <si>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</si>
  <si>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</si>
  <si>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</si>
  <si>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</si>
  <si>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</si>
  <si>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</si>
  <si>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</si>
  <si>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</si>
  <si>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</si>
  <si>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</si>
  <si>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</si>
  <si>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</si>
  <si>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</si>
  <si>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</si>
  <si>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</si>
  <si>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</si>
  <si>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</si>
  <si>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</si>
  <si>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</si>
  <si>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</si>
  <si>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</si>
  <si>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</si>
  <si>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</si>
  <si>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</si>
  <si>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</si>
  <si>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</si>
  <si>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</si>
  <si>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</si>
  <si>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</si>
  <si>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</si>
  <si>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</si>
  <si>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</si>
  <si>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</si>
  <si>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</si>
  <si>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</si>
  <si>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</si>
  <si>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</si>
  <si>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</si>
  <si>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</si>
  <si>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</si>
  <si>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</si>
  <si>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</si>
  <si>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</si>
  <si>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</si>
  <si>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</si>
  <si>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</si>
  <si>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</si>
  <si>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</si>
  <si>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</si>
  <si>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</si>
  <si>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</si>
  <si>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</si>
  <si>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</si>
  <si>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</si>
  <si>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</si>
  <si>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</si>
  <si>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</si>
  <si>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</si>
  <si>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</si>
  <si>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</si>
  <si>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</si>
  <si>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</si>
  <si>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</si>
  <si>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</si>
  <si>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</si>
  <si>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</si>
  <si>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</si>
  <si>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</si>
  <si>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</si>
  <si>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</si>
  <si>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</si>
  <si>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</si>
  <si>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</si>
  <si>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</si>
  <si>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</si>
  <si>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</si>
  <si>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</si>
  <si>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</si>
  <si>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</si>
  <si>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</si>
  <si>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</si>
  <si>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</si>
  <si>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</si>
  <si>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</si>
  <si>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</si>
  <si>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</si>
  <si>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</si>
  <si>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</si>
  <si>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</si>
  <si>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</si>
  <si>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</si>
  <si>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</si>
  <si>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</si>
  <si>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</si>
  <si>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</si>
  <si>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</si>
  <si>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</si>
  <si>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</si>
  <si>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</si>
  <si>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</si>
  <si>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</si>
  <si>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</si>
  <si>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</si>
  <si>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</si>
  <si>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</si>
  <si>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</si>
  <si>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</si>
  <si>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</si>
  <si>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</si>
  <si>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</si>
  <si>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</si>
  <si>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</si>
  <si>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</si>
  <si>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</si>
  <si>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</si>
  <si>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</si>
  <si>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</si>
  <si>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</si>
  <si>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</si>
  <si>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</si>
  <si>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</si>
  <si>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</si>
  <si>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</si>
  <si>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</si>
  <si>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</si>
  <si>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</si>
  <si>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</si>
  <si>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</si>
  <si>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</si>
  <si>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</si>
  <si>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</si>
  <si>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</si>
  <si>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</si>
  <si>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</si>
  <si>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</si>
  <si>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</si>
  <si>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</si>
  <si>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</si>
  <si>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</si>
  <si>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</si>
  <si>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</si>
  <si>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</si>
  <si>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</si>
  <si>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</si>
  <si>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</si>
  <si>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</si>
  <si>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</si>
  <si>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</si>
  <si>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</si>
  <si>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</si>
  <si>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</si>
  <si>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</si>
  <si>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</si>
  <si>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</si>
  <si>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</si>
  <si>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</si>
  <si>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</si>
  <si>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</si>
  <si>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</si>
  <si>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</si>
  <si>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</si>
  <si>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</si>
  <si>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</si>
  <si>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</si>
  <si>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</si>
  <si>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</si>
  <si>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</si>
  <si>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</si>
  <si>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</si>
  <si>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</si>
  <si>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</si>
  <si>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</si>
  <si>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</si>
  <si>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</si>
  <si>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</si>
  <si>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</si>
  <si>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</si>
  <si>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</si>
  <si>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</si>
  <si>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</si>
  <si>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</si>
  <si>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</si>
  <si>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</si>
  <si>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</si>
  <si>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</si>
  <si>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</si>
  <si>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</si>
  <si>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</si>
  <si>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</si>
  <si>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</si>
  <si>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</si>
  <si>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</si>
  <si>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</si>
  <si>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</si>
  <si>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</si>
  <si>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</si>
  <si>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</si>
  <si>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</si>
  <si>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</si>
  <si>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</si>
  <si>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</si>
  <si>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</si>
  <si>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</si>
  <si>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</si>
  <si>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</si>
  <si>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</si>
  <si>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</si>
  <si>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</si>
  <si>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</si>
  <si>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</si>
  <si>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</si>
  <si>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</si>
  <si>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</si>
  <si>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</si>
  <si>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</si>
  <si>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</si>
  <si>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</si>
  <si>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</si>
  <si>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</si>
  <si>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</si>
  <si>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</si>
  <si>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</si>
  <si>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</si>
  <si>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</si>
  <si>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</si>
  <si>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</si>
  <si>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</si>
  <si>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</si>
  <si>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</si>
  <si>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</si>
  <si>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</si>
  <si>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</si>
  <si>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</si>
  <si>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</si>
  <si>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</si>
  <si>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</si>
  <si>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</si>
  <si>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</si>
  <si>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</si>
  <si>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</si>
  <si>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</si>
  <si>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</si>
  <si>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</si>
  <si>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</si>
  <si>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</si>
  <si>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</si>
  <si>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</si>
  <si>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</si>
  <si>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</si>
  <si>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</si>
  <si>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</si>
  <si>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</si>
  <si>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</si>
  <si>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</si>
  <si>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</si>
  <si>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</si>
  <si>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</si>
  <si>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</si>
  <si>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</si>
  <si>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</si>
  <si>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</si>
  <si>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</si>
  <si>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</si>
  <si>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</si>
  <si>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</si>
  <si>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</si>
  <si>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</si>
  <si>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</si>
  <si>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</si>
  <si>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</si>
  <si>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</si>
  <si>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</si>
  <si>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</si>
  <si>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</si>
  <si>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</si>
  <si>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</si>
  <si>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</si>
  <si>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</si>
  <si>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</si>
  <si>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</si>
  <si>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</si>
  <si>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</si>
  <si>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</si>
  <si>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</si>
  <si>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</si>
  <si>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</si>
  <si>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</si>
  <si>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</si>
  <si>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</si>
  <si>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</si>
  <si>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</si>
  <si>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</si>
  <si>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</si>
  <si>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</si>
  <si>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</si>
  <si>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</si>
  <si>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</si>
  <si>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</si>
  <si>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</si>
  <si>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</si>
  <si>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</si>
  <si>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</si>
  <si>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</si>
  <si>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</si>
  <si>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</si>
  <si>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</si>
  <si>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</si>
  <si>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</si>
  <si>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</si>
  <si>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</si>
  <si>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</si>
  <si>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</si>
  <si>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</si>
  <si>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</si>
  <si>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</si>
  <si>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</si>
  <si>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</si>
  <si>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</si>
  <si>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</si>
  <si>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</si>
  <si>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</si>
  <si>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</si>
  <si>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</si>
  <si>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</si>
  <si>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</si>
  <si>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</si>
  <si>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</si>
  <si>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</si>
  <si>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</si>
  <si>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</si>
  <si>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</si>
  <si>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</si>
  <si>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</si>
  <si>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</si>
  <si>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</si>
  <si>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</si>
  <si>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</si>
  <si>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</si>
  <si>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</si>
  <si>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</si>
  <si>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</si>
  <si>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</si>
  <si>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</si>
  <si>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</si>
  <si>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</si>
  <si>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</si>
  <si>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</si>
  <si>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</si>
  <si>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</si>
  <si>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</si>
  <si>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</si>
  <si>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</si>
  <si>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</si>
  <si>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</si>
  <si>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</si>
  <si>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</si>
  <si>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</si>
  <si>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</si>
  <si>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</si>
  <si>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</si>
  <si>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</si>
  <si>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</si>
  <si>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</si>
  <si>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</si>
  <si>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</si>
  <si>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</si>
  <si>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</si>
  <si>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</si>
  <si>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</si>
  <si>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</si>
  <si>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</si>
  <si>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</si>
  <si>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</si>
  <si>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</si>
  <si>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</si>
  <si>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</si>
  <si>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</si>
  <si>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</si>
  <si>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</si>
  <si>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すでに電子マニフェストを導入している。</t>
    <phoneticPr fontId="3"/>
  </si>
  <si>
    <t>045-934-1380</t>
    <phoneticPr fontId="3"/>
  </si>
  <si>
    <t>令和   7年   6月   3日</t>
    <phoneticPr fontId="3"/>
  </si>
  <si>
    <t>東京都大田区京浜島2-2-10</t>
    <phoneticPr fontId="3"/>
  </si>
  <si>
    <t>㈱アズマ　代表取締役社長　手塚佳樹</t>
    <phoneticPr fontId="3"/>
  </si>
  <si>
    <t>㈱アズマ　横浜工場</t>
    <phoneticPr fontId="3"/>
  </si>
  <si>
    <t>神奈川県横浜市都筑区川和町635</t>
    <phoneticPr fontId="3"/>
  </si>
  <si>
    <t>03-3790-1071</t>
    <phoneticPr fontId="3"/>
  </si>
  <si>
    <t>横浜市長</t>
    <phoneticPr fontId="3"/>
  </si>
  <si>
    <t>Ｅ29－電気機械器具製造業</t>
    <phoneticPr fontId="3"/>
  </si>
  <si>
    <t>その他の電気機械器具製造業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</si>
</sst>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50"/>
  <sheetViews>
    <sheetView showGridLines="0" tabSelected="1" view="pageBreakPreview" topLeftCell="A43" zoomScaleNormal="100" zoomScaleSheetLayoutView="100" workbookViewId="0">
      <selection activeCell="M70" sqref="M70"/>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425</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428</v>
      </c>
      <c r="M34" s="448"/>
      <c r="N34" s="448"/>
      <c r="O34" s="449"/>
      <c r="Q34" s="15"/>
      <c r="R34" s="15"/>
      <c r="S34" s="15"/>
    </row>
    <row r="35" spans="1:19" ht="13.5">
      <c r="C35" s="76"/>
      <c r="O35" s="78"/>
      <c r="Q35" s="15"/>
      <c r="R35" s="15"/>
      <c r="S35" s="15"/>
    </row>
    <row r="36" spans="1:19" ht="13.5">
      <c r="C36" s="467" t="s">
        <v>434</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429</v>
      </c>
      <c r="K39" s="428"/>
      <c r="L39" s="429"/>
      <c r="M39" s="429"/>
      <c r="N39" s="429"/>
      <c r="O39" s="430"/>
      <c r="Q39" s="15"/>
      <c r="R39" s="15"/>
    </row>
    <row r="40" spans="1:19" ht="26.25" customHeight="1">
      <c r="C40" s="76"/>
      <c r="H40" s="18" t="s">
        <v>7</v>
      </c>
      <c r="I40" s="18"/>
      <c r="J40" s="428" t="s">
        <v>430</v>
      </c>
      <c r="K40" s="428"/>
      <c r="L40" s="429"/>
      <c r="M40" s="429"/>
      <c r="N40" s="429"/>
      <c r="O40" s="430"/>
    </row>
    <row r="41" spans="1:19">
      <c r="C41" s="76"/>
      <c r="J41" s="16" t="s">
        <v>8</v>
      </c>
      <c r="O41" s="77"/>
    </row>
    <row r="42" spans="1:19">
      <c r="C42" s="76"/>
      <c r="J42" s="19" t="s">
        <v>9</v>
      </c>
      <c r="K42" s="19"/>
      <c r="L42" s="431" t="s">
        <v>433</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431</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2091</v>
      </c>
      <c r="N48" s="454"/>
      <c r="O48" s="455"/>
    </row>
    <row r="49" spans="3:21" ht="18.75" customHeight="1">
      <c r="C49" s="435" t="s">
        <v>11</v>
      </c>
      <c r="D49" s="436"/>
      <c r="E49" s="437"/>
      <c r="F49" s="463" t="s">
        <v>432</v>
      </c>
      <c r="G49" s="464"/>
      <c r="H49" s="464"/>
      <c r="I49" s="464"/>
      <c r="J49" s="464"/>
      <c r="K49" s="464"/>
      <c r="L49" s="115" t="s">
        <v>134</v>
      </c>
      <c r="M49" s="367"/>
      <c r="N49" s="456" t="s">
        <v>427</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435</v>
      </c>
      <c r="G52" s="470"/>
      <c r="H52" s="470"/>
      <c r="I52" s="470"/>
      <c r="J52" s="25" t="s">
        <v>47</v>
      </c>
      <c r="K52" s="25"/>
      <c r="L52" s="471" t="s">
        <v>436</v>
      </c>
      <c r="M52" s="471"/>
      <c r="N52" s="472"/>
      <c r="O52" s="473"/>
      <c r="Q52" s="21"/>
    </row>
    <row r="53" spans="3:21" ht="19.5" customHeight="1">
      <c r="C53" s="288"/>
      <c r="D53" s="299" t="s">
        <v>19</v>
      </c>
      <c r="E53" s="300" t="s">
        <v>339</v>
      </c>
      <c r="F53" s="388" t="s">
        <v>340</v>
      </c>
      <c r="G53" s="389"/>
      <c r="H53" s="390"/>
      <c r="I53" s="388" t="s">
        <v>341</v>
      </c>
      <c r="J53" s="392"/>
      <c r="K53" s="474"/>
      <c r="L53" s="393">
        <v>972</v>
      </c>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67</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506.37</v>
      </c>
      <c r="I63" s="216" t="s">
        <v>4</v>
      </c>
      <c r="J63" s="404" t="s">
        <v>228</v>
      </c>
      <c r="K63" s="405"/>
      <c r="L63" s="406"/>
      <c r="M63" s="485">
        <f>+別紙!X14</f>
        <v>506.37</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t="str">
        <f>+別紙!X15</f>
        <v>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522.03</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329.19</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t="s">
        <v>426</v>
      </c>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opLeftCell="U1"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㈱アズマ　横浜工場</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0</v>
      </c>
      <c r="H9" s="312">
        <f>IF(OR(ｲ.特管廃酸!D24&gt;0,ｲ.特管廃酸!D24&lt;0),ｲ.特管廃酸!D24,IF(H$19&gt;0,"0",0))</f>
        <v>506.37</v>
      </c>
      <c r="I9" s="312" t="str">
        <f>IF(OR(ｳ.特管廃ｱﾙｶﾘ!D24&gt;0,ｳ.特管廃ｱﾙｶﾘ!D24&lt;0),ｳ.特管廃ｱﾙｶﾘ!D24,IF(I$19&gt;0,"0",0))</f>
        <v>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506.37</v>
      </c>
    </row>
    <row r="10" spans="2:24" ht="24" customHeight="1">
      <c r="B10" s="158" t="s">
        <v>327</v>
      </c>
      <c r="C10" s="665" t="s">
        <v>244</v>
      </c>
      <c r="D10" s="665"/>
      <c r="E10" s="665"/>
      <c r="F10" s="666"/>
      <c r="G10" s="314">
        <f>IF(OR(ｱ.特管廃油!D25&gt;0,ｱ.特管廃油!D25&lt;0),ｱ.特管廃油!D25,IF(G$19&gt;0,"0",0))</f>
        <v>0</v>
      </c>
      <c r="H10" s="314" t="str">
        <f>IF(OR(ｲ.特管廃酸!D25&gt;0,ｲ.特管廃酸!D25&lt;0),ｲ.特管廃酸!D25,IF(H$19&gt;0,"0",0))</f>
        <v>0</v>
      </c>
      <c r="I10" s="314" t="str">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t="str">
        <f>IF(OR(ｲ.特管廃酸!D26&gt;0,ｲ.特管廃酸!D26&lt;0),ｲ.特管廃酸!D26,IF(H$19&gt;0,"0",0))</f>
        <v>0</v>
      </c>
      <c r="I11" s="316" t="str">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t="str">
        <f>IF(OR(ｲ.特管廃酸!D27&gt;0,ｲ.特管廃酸!D27&lt;0),ｲ.特管廃酸!D27,IF(H$19&gt;0,"0",0))</f>
        <v>0</v>
      </c>
      <c r="I12" s="316" t="str">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t="str">
        <f>IF(OR(ｲ.特管廃酸!D28&gt;0,ｲ.特管廃酸!D28&lt;0),ｲ.特管廃酸!D28,IF(H$19&gt;0,"0",0))</f>
        <v>0</v>
      </c>
      <c r="I13" s="316" t="str">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0</v>
      </c>
      <c r="H14" s="316">
        <f>IF(OR(ｲ.特管廃酸!D29&gt;0,ｲ.特管廃酸!D29&lt;0),ｲ.特管廃酸!D29,IF(H$19&gt;0,"0",0))</f>
        <v>506.37</v>
      </c>
      <c r="I14" s="316" t="str">
        <f>IF(OR(ｳ.特管廃ｱﾙｶﾘ!D29&gt;0,ｳ.特管廃ｱﾙｶﾘ!D29&lt;0),ｳ.特管廃ｱﾙｶﾘ!D29,IF(I$19&gt;0,"0",0))</f>
        <v>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506.37</v>
      </c>
    </row>
    <row r="15" spans="2:24" ht="24" customHeight="1">
      <c r="B15" s="158" t="s">
        <v>184</v>
      </c>
      <c r="C15" s="651" t="s">
        <v>182</v>
      </c>
      <c r="D15" s="651"/>
      <c r="E15" s="651"/>
      <c r="F15" s="652"/>
      <c r="G15" s="316">
        <f>IF(OR(ｱ.特管廃油!D30&gt;0,ｱ.特管廃油!D30&lt;0),ｱ.特管廃油!D30,IF(G$19&gt;0,"0",0))</f>
        <v>0</v>
      </c>
      <c r="H15" s="316" t="str">
        <f>IF(OR(ｲ.特管廃酸!D30&gt;0,ｲ.特管廃酸!D30&lt;0),ｲ.特管廃酸!D30,IF(H$19&gt;0,"0",0))</f>
        <v>0</v>
      </c>
      <c r="I15" s="316" t="str">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51" t="s">
        <v>183</v>
      </c>
      <c r="D16" s="651"/>
      <c r="E16" s="651"/>
      <c r="F16" s="652"/>
      <c r="G16" s="316">
        <f>IF(OR(ｱ.特管廃油!D31&gt;0,ｱ.特管廃油!D31&lt;0),ｱ.特管廃油!D31,IF(G$19&gt;0,"0",0))</f>
        <v>0</v>
      </c>
      <c r="H16" s="316" t="str">
        <f>IF(OR(ｲ.特管廃酸!D31&gt;0,ｲ.特管廃酸!D31&lt;0),ｲ.特管廃酸!D31,IF(H$19&gt;0,"0",0))</f>
        <v>0</v>
      </c>
      <c r="I16" s="316" t="str">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f>IF(OR(ｱ.特管廃油!D32&gt;0,ｱ.特管廃油!D32&lt;0),ｱ.特管廃油!D32,IF(G$19&gt;0,"0",0))</f>
        <v>0</v>
      </c>
      <c r="H17" s="316" t="str">
        <f>IF(OR(ｲ.特管廃酸!D32&gt;0,ｲ.特管廃酸!D32&lt;0),ｲ.特管廃酸!D32,IF(H$19&gt;0,"0",0))</f>
        <v>0</v>
      </c>
      <c r="I17" s="316" t="str">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0</v>
      </c>
      <c r="H18" s="319" t="str">
        <f>IF(OR(ｲ.特管廃酸!D33&gt;0,ｲ.特管廃酸!D33&lt;0),ｲ.特管廃酸!D33,IF(H$19&gt;0,"0",0))</f>
        <v>0</v>
      </c>
      <c r="I18" s="319" t="str">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0</v>
      </c>
      <c r="H19" s="322">
        <f t="shared" si="1"/>
        <v>328.02</v>
      </c>
      <c r="I19" s="322">
        <f t="shared" si="1"/>
        <v>1.17</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329.19</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328.02</v>
      </c>
      <c r="I37" s="346">
        <f t="shared" si="7"/>
        <v>1.17</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329.19</v>
      </c>
    </row>
    <row r="38" spans="2:24" ht="24" customHeight="1">
      <c r="B38" s="156"/>
      <c r="C38" s="638"/>
      <c r="D38" s="195"/>
      <c r="E38" s="193" t="s">
        <v>195</v>
      </c>
      <c r="F38" s="360"/>
      <c r="G38" s="340">
        <f t="shared" ref="G38:V38" si="8">SUM(G39:G41)</f>
        <v>0</v>
      </c>
      <c r="H38" s="340">
        <f t="shared" si="8"/>
        <v>328.02</v>
      </c>
      <c r="I38" s="340">
        <f t="shared" si="8"/>
        <v>1.17</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329.19</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38"/>
      <c r="D40" s="196"/>
      <c r="E40" s="191"/>
      <c r="F40" s="189" t="s">
        <v>194</v>
      </c>
      <c r="G40" s="342">
        <f>+ｱ.特管廃油!$AA$29</f>
        <v>0</v>
      </c>
      <c r="H40" s="342">
        <f>+ｲ.特管廃酸!$AA$29</f>
        <v>328.02</v>
      </c>
      <c r="I40" s="342">
        <f>+ｳ.特管廃ｱﾙｶﾘ!$AA$29</f>
        <v>1.17</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329.19</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328.02</v>
      </c>
      <c r="I43" s="348">
        <f>+ｳ.特管廃ｱﾙｶﾘ!$AL$27</f>
        <v>1.17</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329.19</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834.39</v>
      </c>
      <c r="I55" s="385">
        <f t="shared" si="9"/>
        <v>1.17</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835.56</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㈱アズマ　横浜工場</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7年   6月   3日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東京都大田区京浜島2-2-10</v>
      </c>
      <c r="K16" s="696"/>
      <c r="L16" s="697"/>
      <c r="M16" s="697"/>
      <c r="N16" s="697"/>
      <c r="O16" s="698"/>
    </row>
    <row r="17" spans="1:17" ht="26.25" customHeight="1">
      <c r="C17" s="76"/>
      <c r="H17" s="18" t="s">
        <v>7</v>
      </c>
      <c r="I17" s="18"/>
      <c r="J17" s="696" t="str">
        <f>+表紙!J40</f>
        <v>㈱アズマ　代表取締役社長　手塚佳樹</v>
      </c>
      <c r="K17" s="696"/>
      <c r="L17" s="697"/>
      <c r="M17" s="697"/>
      <c r="N17" s="697"/>
      <c r="O17" s="698"/>
    </row>
    <row r="18" spans="1:17">
      <c r="C18" s="76"/>
      <c r="J18" s="16" t="s">
        <v>8</v>
      </c>
      <c r="O18" s="77"/>
    </row>
    <row r="19" spans="1:17">
      <c r="C19" s="76"/>
      <c r="J19" s="19" t="s">
        <v>9</v>
      </c>
      <c r="K19" s="19"/>
      <c r="L19" s="701" t="str">
        <f>IF(+表紙!L42="","",+表紙!L42)</f>
        <v>03-3790-1071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㈱アズマ　横浜工場</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2091</v>
      </c>
      <c r="N25" s="714"/>
      <c r="O25" s="715"/>
    </row>
    <row r="26" spans="1:17" ht="18.600000000000001" customHeight="1">
      <c r="C26" s="435" t="s">
        <v>11</v>
      </c>
      <c r="D26" s="436"/>
      <c r="E26" s="437"/>
      <c r="F26" s="718" t="str">
        <f>+表紙!F49</f>
        <v>神奈川県横浜市都筑区川和町635</v>
      </c>
      <c r="G26" s="719"/>
      <c r="H26" s="719"/>
      <c r="I26" s="719"/>
      <c r="J26" s="719"/>
      <c r="K26" s="719"/>
      <c r="L26" s="115" t="s">
        <v>134</v>
      </c>
      <c r="M26" s="207"/>
      <c r="N26" s="682" t="str">
        <f>IF(+表紙!N49="","",+表紙!N49)</f>
        <v>045-934-1380</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Ｅ29－電気機械器具製造業</v>
      </c>
      <c r="G29" s="679"/>
      <c r="H29" s="679"/>
      <c r="I29" s="679"/>
      <c r="J29" s="25" t="s">
        <v>47</v>
      </c>
      <c r="K29" s="25"/>
      <c r="L29" s="684" t="str">
        <f>IF(+表紙!L52="","",+表紙!L52)</f>
        <v>その他の電気機械器具製造業</v>
      </c>
      <c r="M29" s="684"/>
      <c r="N29" s="685"/>
      <c r="O29" s="686"/>
      <c r="Q29" s="21"/>
    </row>
    <row r="30" spans="1:17" ht="19.5" customHeight="1">
      <c r="C30" s="288"/>
      <c r="D30" s="299" t="s">
        <v>19</v>
      </c>
      <c r="E30" s="300" t="s">
        <v>339</v>
      </c>
      <c r="F30" s="677" t="s">
        <v>340</v>
      </c>
      <c r="G30" s="389"/>
      <c r="H30" s="678"/>
      <c r="I30" s="677" t="s">
        <v>341</v>
      </c>
      <c r="J30" s="392"/>
      <c r="K30" s="474"/>
      <c r="L30" s="680">
        <f>IF(+表紙!L53="","",+表紙!L53)</f>
        <v>972</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t="str">
        <f>IF(+表紙!L55="","",+表紙!L55)</f>
        <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67</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506.37</v>
      </c>
      <c r="I40" s="216" t="s">
        <v>4</v>
      </c>
      <c r="J40" s="404" t="s">
        <v>293</v>
      </c>
      <c r="K40" s="405"/>
      <c r="L40" s="406"/>
      <c r="M40" s="724">
        <f>+表紙!M63</f>
        <v>506.37</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t="str">
        <f>+表紙!M64</f>
        <v>0</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522.03</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329.19</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すでに電子マニフェストを導入している。</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B22" zoomScaleNormal="100" workbookViewId="0">
      <selection activeCell="AA30" sqref="AA30:AE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328.02</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506.37</v>
      </c>
      <c r="E24" s="557"/>
      <c r="F24" s="557"/>
      <c r="G24" s="182" t="s">
        <v>158</v>
      </c>
      <c r="H24" s="602">
        <f>+F12</f>
        <v>328.02</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328.02</v>
      </c>
      <c r="Q27" s="583"/>
      <c r="R27" s="583"/>
      <c r="S27" s="583"/>
      <c r="T27" s="42" t="s">
        <v>38</v>
      </c>
      <c r="U27" s="62"/>
      <c r="V27" s="62"/>
      <c r="Y27" s="60" t="s">
        <v>39</v>
      </c>
      <c r="Z27" s="63"/>
      <c r="AH27" s="51"/>
      <c r="AI27" s="51"/>
      <c r="AJ27" s="51"/>
      <c r="AK27" s="51"/>
      <c r="AL27" s="562">
        <f>+AH18+P27</f>
        <v>328.02</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506.37</v>
      </c>
      <c r="E29" s="557"/>
      <c r="F29" s="557"/>
      <c r="G29" s="182" t="s">
        <v>158</v>
      </c>
      <c r="H29" s="602">
        <f>+AL27</f>
        <v>328.02</v>
      </c>
      <c r="I29" s="599"/>
      <c r="J29" s="182" t="s">
        <v>158</v>
      </c>
      <c r="M29" s="567"/>
      <c r="P29" s="54"/>
      <c r="Q29" s="133"/>
      <c r="R29" s="49" t="s">
        <v>145</v>
      </c>
      <c r="S29" s="569" t="s">
        <v>33</v>
      </c>
      <c r="T29" s="580"/>
      <c r="U29" s="580"/>
      <c r="V29" s="581"/>
      <c r="W29" s="46"/>
      <c r="X29" s="64"/>
      <c r="Y29" s="584" t="s">
        <v>191</v>
      </c>
      <c r="Z29" s="585"/>
      <c r="AA29" s="556">
        <v>328.02</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328.02</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B16" zoomScaleNormal="100" workbookViewId="0">
      <selection activeCell="E20" sqref="E2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1.17</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1.17</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1.17</v>
      </c>
      <c r="Q27" s="583"/>
      <c r="R27" s="583"/>
      <c r="S27" s="583"/>
      <c r="T27" s="42" t="s">
        <v>38</v>
      </c>
      <c r="U27" s="62"/>
      <c r="V27" s="62"/>
      <c r="Y27" s="60" t="s">
        <v>39</v>
      </c>
      <c r="Z27" s="63"/>
      <c r="AH27" s="51"/>
      <c r="AI27" s="51"/>
      <c r="AJ27" s="51"/>
      <c r="AK27" s="51"/>
      <c r="AL27" s="562">
        <f>+AH18+P27</f>
        <v>1.17</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1.17</v>
      </c>
      <c r="I29" s="599"/>
      <c r="J29" s="182" t="s">
        <v>158</v>
      </c>
      <c r="M29" s="567"/>
      <c r="P29" s="54"/>
      <c r="Q29" s="133"/>
      <c r="R29" s="49" t="s">
        <v>145</v>
      </c>
      <c r="S29" s="569" t="s">
        <v>33</v>
      </c>
      <c r="T29" s="580"/>
      <c r="U29" s="580"/>
      <c r="V29" s="581"/>
      <c r="W29" s="46"/>
      <c r="X29" s="64"/>
      <c r="Y29" s="584" t="s">
        <v>191</v>
      </c>
      <c r="Z29" s="585"/>
      <c r="AA29" s="556">
        <v>1.17</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1.17</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㈱アズマ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2025-06-04T07:59:20Z</dcterms:created>
  <dcterms:modified xsi:type="dcterms:W3CDTF">2025-06-04T07:59:20Z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