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<sst xmlns="http://schemas.openxmlformats.org/spreadsheetml/2006/main" count="3304" uniqueCount="474">
  <si>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</si>
  <si>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</si>
  <si>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</si>
  <si>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</si>
  <si>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</si>
  <si>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</si>
  <si>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</si>
  <si>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</si>
  <si>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</si>
  <si>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</si>
  <si>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</si>
  <si>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</si>
  <si>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</si>
  <si>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</si>
  <si>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</si>
  <si>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</si>
  <si>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</si>
  <si>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</si>
  <si>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</si>
  <si>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</si>
  <si>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</si>
  <si>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</si>
  <si>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</si>
  <si>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</si>
  <si>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</si>
  <si>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</si>
  <si>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</si>
  <si>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</si>
  <si>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</si>
  <si>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</si>
  <si>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</si>
  <si>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</si>
  <si>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</si>
  <si>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</si>
  <si>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</si>
  <si>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</si>
  <si>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</si>
  <si>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</si>
  <si>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</si>
  <si>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</si>
  <si>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</si>
  <si>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</si>
  <si>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</si>
  <si>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</si>
  <si>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</si>
  <si>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</si>
  <si>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</si>
  <si>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</si>
  <si>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</si>
  <si>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</si>
  <si>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</si>
  <si>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</si>
  <si>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</si>
  <si>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</si>
  <si>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</si>
  <si>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</si>
  <si>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</si>
  <si>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</si>
  <si>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</si>
  <si>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</si>
  <si>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</si>
  <si>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</si>
  <si>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</si>
  <si>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</si>
  <si>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</si>
  <si>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</si>
  <si>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</si>
  <si>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</si>
  <si>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</si>
  <si>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</si>
  <si>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</si>
  <si>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</si>
  <si>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</si>
  <si>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</si>
  <si>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</si>
  <si>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</si>
  <si>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</si>
  <si>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</si>
  <si>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</si>
  <si>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</si>
  <si>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</si>
  <si>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</si>
  <si>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</si>
  <si>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</si>
  <si>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</si>
  <si>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</si>
  <si>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</si>
  <si>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</si>
  <si>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</si>
  <si>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</si>
  <si>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</si>
  <si>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</si>
  <si>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</si>
  <si>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</si>
  <si>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</si>
  <si>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</si>
  <si>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</si>
  <si>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</si>
  <si>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</si>
  <si>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</si>
  <si>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</si>
  <si>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</si>
  <si>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</si>
  <si>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</si>
  <si>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</si>
  <si>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</si>
  <si>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</si>
  <si>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</si>
  <si>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</si>
  <si>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</si>
  <si>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</si>
  <si>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</si>
  <si>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</si>
  <si>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</si>
  <si>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</si>
  <si>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</si>
  <si>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</si>
  <si>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</si>
  <si>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</si>
  <si>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</si>
  <si>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</si>
  <si>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</si>
  <si>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</si>
  <si>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</si>
  <si>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</si>
  <si>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</si>
  <si>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</si>
  <si>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</si>
  <si>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</si>
  <si>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</si>
  <si>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</si>
  <si>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</si>
  <si>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</si>
  <si>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</si>
  <si>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</si>
  <si>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</si>
  <si>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</si>
  <si>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</si>
  <si>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</si>
  <si>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</si>
  <si>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</si>
  <si>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</si>
  <si>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</si>
  <si>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</si>
  <si>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</si>
  <si>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</si>
  <si>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</si>
  <si>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</si>
  <si>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</si>
  <si>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</si>
  <si>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</si>
  <si>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</si>
  <si>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</si>
  <si>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</si>
  <si>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</si>
  <si>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</si>
  <si>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</si>
  <si>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</si>
  <si>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</si>
  <si>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</si>
  <si>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</si>
  <si>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</si>
  <si>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</si>
  <si>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</si>
  <si>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</si>
  <si>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</si>
  <si>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</si>
  <si>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</si>
  <si>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</si>
  <si>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</si>
  <si>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</si>
  <si>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</si>
  <si>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</si>
  <si>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</si>
  <si>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</si>
  <si>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</si>
  <si>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</si>
  <si>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</si>
  <si>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</si>
  <si>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</si>
  <si>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</si>
  <si>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</si>
  <si>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</si>
  <si>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</si>
  <si>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</si>
  <si>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</si>
  <si>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</si>
  <si>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</si>
  <si>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</si>
  <si>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</si>
  <si>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</si>
  <si>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</si>
  <si>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</si>
  <si>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</si>
  <si>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</si>
  <si>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</si>
  <si>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</si>
  <si>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</si>
  <si>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</si>
  <si>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</si>
  <si>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</si>
  <si>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</si>
  <si>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</si>
  <si>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</si>
  <si>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</si>
  <si>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</si>
  <si>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</si>
  <si>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</si>
  <si>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</si>
  <si>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</si>
  <si>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</si>
  <si>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</si>
  <si>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</si>
  <si>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</si>
  <si>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</si>
  <si>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</si>
  <si>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</si>
  <si>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</si>
  <si>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</si>
  <si>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</si>
  <si>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</si>
  <si>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</si>
  <si>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</si>
  <si>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</si>
  <si>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</si>
  <si>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</si>
  <si>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</si>
  <si>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</si>
  <si>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</si>
  <si>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</si>
  <si>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</si>
  <si>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</si>
  <si>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</si>
  <si>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</si>
  <si>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</si>
  <si>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</si>
  <si>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</si>
  <si>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</si>
  <si>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</si>
  <si>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</si>
  <si>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</si>
  <si>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</si>
  <si>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</si>
  <si>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</si>
  <si>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</si>
  <si>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</si>
  <si>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</si>
  <si>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</si>
  <si>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</si>
  <si>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</si>
  <si>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</si>
  <si>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</si>
  <si>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</si>
  <si>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</si>
  <si>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</si>
  <si>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</si>
  <si>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</si>
  <si>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</si>
  <si>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</si>
  <si>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</si>
  <si>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</si>
  <si>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</si>
  <si>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</si>
  <si>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</si>
  <si>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</si>
  <si>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</si>
  <si>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</si>
  <si>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</si>
  <si>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</si>
  <si>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</si>
  <si>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</si>
  <si>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</si>
  <si>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</si>
  <si>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</si>
  <si>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</si>
  <si>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</si>
  <si>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</si>
  <si>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</si>
  <si>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</si>
  <si>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</si>
  <si>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</si>
  <si>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</si>
  <si>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</si>
  <si>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</si>
  <si>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</si>
  <si>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</si>
  <si>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</si>
  <si>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</si>
  <si>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</si>
  <si>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</si>
  <si>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</si>
  <si>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</si>
  <si>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</si>
  <si>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</si>
  <si>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</si>
  <si>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</si>
  <si>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</si>
  <si>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</si>
  <si>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</si>
  <si>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</si>
  <si>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</si>
  <si>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</si>
  <si>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</si>
  <si>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</si>
  <si>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</si>
  <si>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</si>
  <si>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</si>
  <si>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</si>
  <si>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</si>
  <si>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</si>
  <si>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</si>
  <si>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</si>
  <si>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</si>
  <si>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</si>
  <si>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</si>
  <si>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</si>
  <si>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</si>
  <si>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</si>
  <si>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</si>
  <si>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</si>
  <si>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</si>
  <si>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</si>
  <si>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</si>
  <si>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</si>
  <si>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</si>
  <si>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</si>
  <si>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</si>
  <si>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</si>
  <si>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</si>
  <si>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</si>
  <si>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</si>
  <si>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</si>
  <si>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</si>
  <si>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</si>
  <si>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</si>
  <si>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</si>
  <si>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</si>
  <si>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</si>
  <si>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</si>
  <si>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</si>
  <si>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</si>
  <si>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</si>
  <si>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</si>
  <si>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</si>
  <si>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</si>
  <si>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</si>
  <si>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</si>
  <si>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</si>
  <si>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</si>
  <si>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</si>
  <si>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</si>
  <si>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</si>
  <si>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</si>
  <si>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</si>
  <si>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</si>
  <si>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</si>
  <si>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</si>
  <si>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</si>
  <si>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</si>
  <si>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</si>
  <si>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</si>
  <si>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</si>
  <si>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</si>
  <si>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</si>
  <si>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</si>
  <si>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</si>
  <si>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</si>
  <si>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</si>
  <si>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</si>
  <si>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</si>
  <si>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</si>
  <si>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</si>
  <si>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</si>
  <si>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</si>
  <si>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</si>
  <si>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</si>
  <si>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</si>
  <si>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</si>
  <si>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</si>
  <si>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</si>
  <si>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</si>
  <si>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</si>
  <si>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</si>
  <si>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</si>
  <si>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</si>
  <si>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</si>
  <si>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</si>
  <si>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</si>
  <si>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</si>
  <si>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</si>
  <si>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</si>
  <si>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</si>
  <si>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</si>
  <si>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</si>
  <si>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</si>
  <si>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</si>
  <si>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</si>
  <si>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</si>
  <si>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</si>
  <si>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</si>
  <si>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</si>
  <si>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</si>
  <si>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</si>
  <si>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</si>
  <si>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</si>
  <si>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</si>
  <si>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</si>
  <si>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</si>
  <si>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</si>
  <si>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</si>
  <si>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</si>
  <si>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</si>
  <si>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</si>
  <si>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</si>
  <si>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</si>
  <si>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</si>
  <si>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</si>
  <si>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</si>
  <si>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</si>
  <si>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</si>
  <si>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</si>
  <si>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</si>
  <si>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</si>
  <si>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</si>
  <si>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</si>
  <si>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</si>
  <si>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</si>
  <si>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</si>
  <si>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</si>
  <si>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</si>
  <si>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</si>
  <si>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</si>
  <si>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</si>
  <si>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</si>
  <si>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</si>
  <si>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</si>
  <si>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</si>
  <si>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</si>
  <si>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</si>
  <si>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</si>
  <si>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</si>
  <si>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</si>
  <si>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</si>
  <si>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</si>
  <si>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</si>
  <si>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</si>
  <si>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</si>
  <si>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</si>
  <si>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</si>
  <si>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</si>
  <si>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</si>
  <si>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</si>
  <si>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</si>
  <si>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</si>
  <si>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</si>
  <si>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</si>
  <si>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</si>
  <si>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</si>
  <si>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</si>
  <si>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</si>
  <si>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</si>
  <si>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</si>
  <si>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</si>
  <si>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</si>
  <si>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045-934-1380</t>
    <phoneticPr fontId="3"/>
  </si>
  <si>
    <t>令和   7年   6月   3日</t>
    <phoneticPr fontId="3"/>
  </si>
  <si>
    <t>東京都大田区京浜島2-2-10</t>
    <phoneticPr fontId="3"/>
  </si>
  <si>
    <t>㈱アズマ　代表取締役社長　手塚佳樹</t>
    <phoneticPr fontId="3"/>
  </si>
  <si>
    <t>㈱アズマ　横浜工場</t>
    <phoneticPr fontId="3"/>
  </si>
  <si>
    <t>神奈川県横浜市都筑区川和町635</t>
    <phoneticPr fontId="3"/>
  </si>
  <si>
    <t>03-3790-1071</t>
    <phoneticPr fontId="3"/>
  </si>
  <si>
    <t>横浜市長</t>
    <phoneticPr fontId="3"/>
  </si>
  <si>
    <t>Ｅ29－電気機械器具製造業</t>
    <phoneticPr fontId="3"/>
  </si>
  <si>
    <t>その他の電気機械器具製造業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</si>
</sst>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58" zoomScaleNormal="100" zoomScaleSheetLayoutView="100" workbookViewId="0">
      <selection activeCell="L54" sqref="L54:M5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465</v>
      </c>
      <c r="M34" s="501"/>
      <c r="N34" s="501"/>
      <c r="O34" s="502"/>
      <c r="Q34" s="20"/>
      <c r="R34" s="20"/>
      <c r="S34" s="20"/>
    </row>
    <row r="35" spans="1:19" ht="11.25" customHeight="1">
      <c r="C35" s="78"/>
      <c r="O35" s="80"/>
      <c r="Q35" s="20"/>
      <c r="R35" s="20"/>
      <c r="S35" s="20"/>
    </row>
    <row r="36" spans="1:19" ht="13.5">
      <c r="C36" s="468" t="s">
        <v>471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466</v>
      </c>
      <c r="K39" s="480"/>
      <c r="L39" s="481"/>
      <c r="M39" s="481"/>
      <c r="N39" s="481"/>
      <c r="O39" s="482"/>
      <c r="Q39" s="20"/>
      <c r="R39" s="20"/>
    </row>
    <row r="40" spans="1:19" ht="26.25" customHeight="1">
      <c r="C40" s="78"/>
      <c r="H40" s="23" t="s">
        <v>7</v>
      </c>
      <c r="I40" s="23"/>
      <c r="J40" s="480" t="s">
        <v>467</v>
      </c>
      <c r="K40" s="480"/>
      <c r="L40" s="481"/>
      <c r="M40" s="481"/>
      <c r="N40" s="481"/>
      <c r="O40" s="482"/>
    </row>
    <row r="41" spans="1:19">
      <c r="C41" s="78"/>
      <c r="J41" s="21" t="s">
        <v>8</v>
      </c>
      <c r="O41" s="79"/>
    </row>
    <row r="42" spans="1:19">
      <c r="C42" s="78"/>
      <c r="J42" s="24" t="s">
        <v>9</v>
      </c>
      <c r="K42" s="24"/>
      <c r="L42" s="483" t="s">
        <v>470</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468</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2091</v>
      </c>
      <c r="N48" s="507"/>
      <c r="O48" s="508"/>
    </row>
    <row r="49" spans="3:21" ht="18" customHeight="1">
      <c r="C49" s="457" t="s">
        <v>11</v>
      </c>
      <c r="D49" s="489"/>
      <c r="E49" s="490"/>
      <c r="F49" s="476" t="s">
        <v>469</v>
      </c>
      <c r="G49" s="477"/>
      <c r="H49" s="477"/>
      <c r="I49" s="477"/>
      <c r="J49" s="477"/>
      <c r="K49" s="477"/>
      <c r="L49" s="126" t="s">
        <v>172</v>
      </c>
      <c r="M49" s="386"/>
      <c r="N49" s="509" t="s">
        <v>464</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472</v>
      </c>
      <c r="G52" s="540"/>
      <c r="H52" s="540"/>
      <c r="I52" s="540"/>
      <c r="J52" s="30" t="s">
        <v>47</v>
      </c>
      <c r="K52" s="30"/>
      <c r="L52" s="541" t="s">
        <v>473</v>
      </c>
      <c r="M52" s="541"/>
      <c r="N52" s="542"/>
      <c r="O52" s="543"/>
    </row>
    <row r="53" spans="3:21" ht="22.5" customHeight="1">
      <c r="C53" s="295"/>
      <c r="D53" s="306" t="s">
        <v>19</v>
      </c>
      <c r="E53" s="307" t="s">
        <v>365</v>
      </c>
      <c r="F53" s="544" t="s">
        <v>366</v>
      </c>
      <c r="G53" s="545"/>
      <c r="H53" s="546"/>
      <c r="I53" s="544" t="s">
        <v>367</v>
      </c>
      <c r="J53" s="547"/>
      <c r="K53" s="548"/>
      <c r="L53" s="549">
        <v>972</v>
      </c>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67</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17150.600000000002</v>
      </c>
      <c r="I63" s="240" t="s">
        <v>4</v>
      </c>
      <c r="J63" s="525" t="s">
        <v>324</v>
      </c>
      <c r="K63" s="526"/>
      <c r="L63" s="527"/>
      <c r="M63" s="523">
        <f>+別紙!AA14</f>
        <v>29.7</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t="str">
        <f>+別紙!AA16</f>
        <v>0</v>
      </c>
      <c r="N65" s="524"/>
      <c r="O65" s="378" t="s">
        <v>4</v>
      </c>
      <c r="P65" s="160"/>
      <c r="Q65" s="161"/>
      <c r="R65" s="161"/>
      <c r="S65" s="161"/>
    </row>
    <row r="66" spans="1:22" ht="24.75" customHeight="1">
      <c r="C66" s="392"/>
      <c r="D66" s="513" t="s">
        <v>303</v>
      </c>
      <c r="E66" s="514"/>
      <c r="F66" s="514"/>
      <c r="G66" s="515"/>
      <c r="H66" s="379">
        <f>+別紙!AA12</f>
        <v>17120.900000000001</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3"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㈱アズマ　横浜工場</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Y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㈱アズマ　横浜工場</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17120.900000000001</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28.3</v>
      </c>
      <c r="M9" s="319">
        <f>IF(OR(ｷ.紙くず!D24&gt;0,ｷ.紙くず!D24&lt;0),ｷ.紙くず!D24,IF(M$19&gt;0,"0",0))</f>
        <v>0</v>
      </c>
      <c r="N9" s="319">
        <f>IF(OR(ｸ.木くず!D24&gt;0,ｸ.木くず!D24&lt;0),ｸ.木くず!D24,IF(N$19&gt;0,"0",0))</f>
        <v>1.4</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17150.600000000002</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17120.900000000001</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17120.900000000001</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28.3</v>
      </c>
      <c r="M14" s="325">
        <f>IF(OR(ｷ.紙くず!D29&gt;0,ｷ.紙くず!D29&lt;0),ｷ.紙くず!D29,IF(M$19&gt;0,"0",0))</f>
        <v>0</v>
      </c>
      <c r="N14" s="325">
        <f>IF(OR(ｸ.木くず!D29&gt;0,ｸ.木くず!D29&lt;0),ｸ.木くず!D29,IF(N$19&gt;0,"0",0))</f>
        <v>1.4</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29.7</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t="str">
        <f t="shared" si="0"/>
        <v>0</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17515.599999999999</v>
      </c>
      <c r="I19" s="331">
        <f t="shared" si="1"/>
        <v>0</v>
      </c>
      <c r="J19" s="331">
        <f t="shared" si="1"/>
        <v>0</v>
      </c>
      <c r="K19" s="331">
        <f t="shared" si="1"/>
        <v>0</v>
      </c>
      <c r="L19" s="331">
        <f t="shared" si="1"/>
        <v>26.5</v>
      </c>
      <c r="M19" s="331">
        <f t="shared" si="1"/>
        <v>0</v>
      </c>
      <c r="N19" s="331">
        <f t="shared" si="1"/>
        <v>2.8</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17544.899999999998</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17515.599999999999</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17515.599999999999</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17515.599999999999</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17515.599999999999</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26.5</v>
      </c>
      <c r="M41" s="367">
        <f t="shared" si="8"/>
        <v>0</v>
      </c>
      <c r="N41" s="367">
        <f t="shared" si="8"/>
        <v>2.8</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29.3</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26.5</v>
      </c>
      <c r="M46" s="364">
        <f>+ｷ.紙くず!$R$33</f>
        <v>0</v>
      </c>
      <c r="N46" s="364">
        <f>+ｸ.木くず!$R$33</f>
        <v>2.8</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29.3</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26.5</v>
      </c>
      <c r="M47" s="370">
        <f>+ｷ.紙くず!$AL$27</f>
        <v>0</v>
      </c>
      <c r="N47" s="370">
        <f>+ｸ.木くず!$AL$27</f>
        <v>2.8</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29.3</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34636.5</v>
      </c>
      <c r="I63" s="406">
        <f t="shared" si="10"/>
        <v>0</v>
      </c>
      <c r="J63" s="406">
        <f t="shared" si="10"/>
        <v>0</v>
      </c>
      <c r="K63" s="406">
        <f t="shared" si="10"/>
        <v>0</v>
      </c>
      <c r="L63" s="406">
        <f t="shared" si="10"/>
        <v>54.8</v>
      </c>
      <c r="M63" s="406">
        <f t="shared" si="10"/>
        <v>0</v>
      </c>
      <c r="N63" s="406">
        <f t="shared" si="10"/>
        <v>4.1999999999999993</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34695.5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6月   3日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東京都大田区京浜島2-2-10</v>
      </c>
      <c r="K16" s="780"/>
      <c r="L16" s="781"/>
      <c r="M16" s="781"/>
      <c r="N16" s="781"/>
      <c r="O16" s="782"/>
    </row>
    <row r="17" spans="1:15" ht="26.25" customHeight="1">
      <c r="C17" s="78"/>
      <c r="H17" s="23" t="s">
        <v>7</v>
      </c>
      <c r="I17" s="23"/>
      <c r="J17" s="780" t="str">
        <f>+表紙!J40</f>
        <v>㈱アズマ　代表取締役社長　手塚佳樹</v>
      </c>
      <c r="K17" s="780"/>
      <c r="L17" s="781"/>
      <c r="M17" s="781"/>
      <c r="N17" s="781"/>
      <c r="O17" s="782"/>
    </row>
    <row r="18" spans="1:15">
      <c r="C18" s="78"/>
      <c r="J18" s="21" t="s">
        <v>8</v>
      </c>
      <c r="O18" s="79"/>
    </row>
    <row r="19" spans="1:15">
      <c r="C19" s="78"/>
      <c r="J19" s="24" t="s">
        <v>9</v>
      </c>
      <c r="K19" s="24"/>
      <c r="L19" s="746" t="str">
        <f>IF(+表紙!L42="","",+表紙!L42)</f>
        <v>03-3790-1071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㈱アズマ　横浜工場</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2091</v>
      </c>
      <c r="N25" s="770"/>
      <c r="O25" s="771"/>
    </row>
    <row r="26" spans="1:15" ht="18" customHeight="1">
      <c r="C26" s="457" t="s">
        <v>11</v>
      </c>
      <c r="D26" s="489"/>
      <c r="E26" s="490"/>
      <c r="F26" s="756" t="str">
        <f>+表紙!F49</f>
        <v>神奈川県横浜市都筑区川和町635</v>
      </c>
      <c r="G26" s="757"/>
      <c r="H26" s="757"/>
      <c r="I26" s="757"/>
      <c r="J26" s="757"/>
      <c r="K26" s="757"/>
      <c r="L26" s="126" t="s">
        <v>172</v>
      </c>
      <c r="M26" s="222"/>
      <c r="N26" s="760" t="str">
        <f>IF(+表紙!N49="","",+表紙!N49)</f>
        <v>045-934-1380</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Ｅ29－電気機械器具製造業</v>
      </c>
      <c r="G29" s="773"/>
      <c r="H29" s="773"/>
      <c r="I29" s="773"/>
      <c r="J29" s="30" t="s">
        <v>47</v>
      </c>
      <c r="K29" s="30"/>
      <c r="L29" s="774" t="str">
        <f>+表紙!L52</f>
        <v>その他の電気機械器具製造業</v>
      </c>
      <c r="M29" s="774"/>
      <c r="N29" s="775"/>
      <c r="O29" s="776"/>
    </row>
    <row r="30" spans="1:15" ht="22.5" customHeight="1">
      <c r="C30" s="295"/>
      <c r="D30" s="306" t="s">
        <v>19</v>
      </c>
      <c r="E30" s="307" t="s">
        <v>365</v>
      </c>
      <c r="F30" s="772" t="s">
        <v>366</v>
      </c>
      <c r="G30" s="545"/>
      <c r="H30" s="777"/>
      <c r="I30" s="772" t="s">
        <v>367</v>
      </c>
      <c r="J30" s="547"/>
      <c r="K30" s="548"/>
      <c r="L30" s="778">
        <f>+表紙!L53</f>
        <v>972</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67</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17150.600000000002</v>
      </c>
      <c r="I40" s="240" t="s">
        <v>4</v>
      </c>
      <c r="J40" s="525" t="s">
        <v>324</v>
      </c>
      <c r="K40" s="526"/>
      <c r="L40" s="527"/>
      <c r="M40" s="741">
        <f>+表紙!M63</f>
        <v>29.7</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t="str">
        <f>+表紙!M65</f>
        <v>0</v>
      </c>
      <c r="N42" s="742">
        <f>+表紙!N65</f>
        <v>0</v>
      </c>
      <c r="O42" s="180" t="s">
        <v>4</v>
      </c>
    </row>
    <row r="43" spans="3:15" ht="24.75" customHeight="1">
      <c r="C43" s="175"/>
      <c r="D43" s="513" t="s">
        <v>303</v>
      </c>
      <c r="E43" s="514"/>
      <c r="F43" s="514"/>
      <c r="G43" s="515"/>
      <c r="H43" s="245">
        <f>+表紙!H66</f>
        <v>17120.900000000001</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4" zoomScaleNormal="100" workbookViewId="0">
      <selection activeCell="D28" sqref="D28:F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17515.599999999999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17515.599999999999</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17515.599999999999</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17120.900000000001</v>
      </c>
      <c r="E24" s="584"/>
      <c r="F24" s="584"/>
      <c r="G24" s="194" t="s">
        <v>198</v>
      </c>
      <c r="H24" s="573">
        <f>+F12</f>
        <v>17515.599999999999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17120.900000000001</v>
      </c>
      <c r="E27" s="584"/>
      <c r="F27" s="584"/>
      <c r="G27" s="194" t="s">
        <v>198</v>
      </c>
      <c r="H27" s="573">
        <f>+Y21</f>
        <v>17515.599999999999</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topLeftCell="A7"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2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O19" zoomScaleNormal="100" workbookViewId="0">
      <selection activeCell="D29" sqref="D29:F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26.5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28.3</v>
      </c>
      <c r="E24" s="584"/>
      <c r="F24" s="584"/>
      <c r="G24" s="194" t="s">
        <v>198</v>
      </c>
      <c r="H24" s="573">
        <f>+F12</f>
        <v>26.5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26.5</v>
      </c>
      <c r="Q27" s="633"/>
      <c r="R27" s="633"/>
      <c r="S27" s="633"/>
      <c r="T27" s="44" t="s">
        <v>38</v>
      </c>
      <c r="U27" s="64"/>
      <c r="V27" s="64"/>
      <c r="Y27" s="62" t="s">
        <v>39</v>
      </c>
      <c r="Z27" s="65"/>
      <c r="AH27" s="53"/>
      <c r="AI27" s="53"/>
      <c r="AJ27" s="53"/>
      <c r="AK27" s="53"/>
      <c r="AL27" s="603">
        <f>+AH18+P27</f>
        <v>26.5</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28.3</v>
      </c>
      <c r="E29" s="584"/>
      <c r="F29" s="584"/>
      <c r="G29" s="194" t="s">
        <v>198</v>
      </c>
      <c r="H29" s="573">
        <f>+AL27</f>
        <v>26.5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26.5</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6" zoomScaleNormal="100" workbookViewId="0">
      <selection activeCell="R33" sqref="R33:U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6" zoomScaleNormal="100" workbookViewId="0">
      <selection activeCell="R34" sqref="R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㈱アズマ　横浜工場</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1.4</v>
      </c>
      <c r="E24" s="584"/>
      <c r="F24" s="584"/>
      <c r="G24" s="194" t="s">
        <v>198</v>
      </c>
      <c r="H24" s="573">
        <f>+F12</f>
        <v>2.8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2.8</v>
      </c>
      <c r="Q27" s="633"/>
      <c r="R27" s="633"/>
      <c r="S27" s="633"/>
      <c r="T27" s="44" t="s">
        <v>38</v>
      </c>
      <c r="U27" s="64"/>
      <c r="V27" s="64"/>
      <c r="Y27" s="62" t="s">
        <v>39</v>
      </c>
      <c r="Z27" s="65"/>
      <c r="AH27" s="53"/>
      <c r="AI27" s="53"/>
      <c r="AJ27" s="53"/>
      <c r="AK27" s="53"/>
      <c r="AL27" s="603">
        <f>+AH18+P27</f>
        <v>2.8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1.4</v>
      </c>
      <c r="E29" s="584"/>
      <c r="F29" s="584"/>
      <c r="G29" s="194" t="s">
        <v>198</v>
      </c>
      <c r="H29" s="573">
        <f>+AL27</f>
        <v>2.8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v>2.8</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2025-06-04T08:01:52Z</dcterms:created>
  <dcterms:modified xsi:type="dcterms:W3CDTF">2025-06-04T08:01:53Z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