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ThisWorkbook" defaultThemeVersion="124226"/>
  <bookViews>
    <workbookView xWindow="-15" yWindow="-15" windowWidth="28830" windowHeight="6450" tabRatio="808" firstSheet="4"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31" i="2" s="1"/>
  <c r="G52" i="94" s="1"/>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text>
        <r>
          <rPr>
            <b/>
            <sz val="9"/>
            <color indexed="81"/>
            <rFont val="ＭＳ Ｐゴシック"/>
            <family val="3"/>
            <charset val="128"/>
          </rPr>
          <t>説明文が表示されます</t>
        </r>
      </text>
    </comment>
    <comment ref="N28" authorId="0">
      <text>
        <r>
          <rPr>
            <b/>
            <sz val="10"/>
            <color indexed="81"/>
            <rFont val="ＭＳ Ｐゴシック"/>
            <family val="3"/>
            <charset val="128"/>
          </rPr>
          <t>「○」の表示を消す場合は、プルダウン・メニュー「○」の下に現れる空白部分を選んでください。</t>
        </r>
      </text>
    </comment>
    <comment ref="O28" authorId="0">
      <text>
        <r>
          <rPr>
            <b/>
            <sz val="10"/>
            <color indexed="81"/>
            <rFont val="ＭＳ Ｐゴシック"/>
            <family val="3"/>
            <charset val="128"/>
          </rPr>
          <t>「○」の表示を消す場合は、プルダウン・メニュー「○」の下に現れる空白部分を選んでください。</t>
        </r>
      </text>
    </comment>
    <comment ref="M48" author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text>
        <r>
          <rPr>
            <b/>
            <sz val="11"/>
            <color indexed="81"/>
            <rFont val="ＭＳ Ｐゴシック"/>
            <family val="3"/>
            <charset val="128"/>
          </rPr>
          <t xml:space="preserve">産業分類をメニューから選んでください。
</t>
        </r>
      </text>
    </comment>
    <comment ref="L52" authorId="0">
      <text>
        <r>
          <rPr>
            <b/>
            <sz val="11"/>
            <color indexed="81"/>
            <rFont val="ＭＳ Ｐゴシック"/>
            <family val="3"/>
            <charset val="128"/>
          </rPr>
          <t>事業の種類を具体的に記載してください。</t>
        </r>
      </text>
    </comment>
    <comment ref="H63" authorId="0">
      <text>
        <r>
          <rPr>
            <b/>
            <sz val="11"/>
            <color indexed="81"/>
            <rFont val="ＭＳ Ｐゴシック"/>
            <family val="3"/>
            <charset val="128"/>
          </rPr>
          <t>種類ごとのシートから自動的に計算されます。</t>
        </r>
      </text>
    </comment>
    <comment ref="M63" authorId="0">
      <text>
        <r>
          <rPr>
            <b/>
            <sz val="11"/>
            <color indexed="81"/>
            <rFont val="ＭＳ Ｐゴシック"/>
            <family val="3"/>
            <charset val="128"/>
          </rPr>
          <t>種類ごとのシートから自動的に計算されます。</t>
        </r>
      </text>
    </comment>
    <comment ref="H64" authorId="0">
      <text>
        <r>
          <rPr>
            <b/>
            <sz val="11"/>
            <color indexed="81"/>
            <rFont val="ＭＳ Ｐゴシック"/>
            <family val="3"/>
            <charset val="128"/>
          </rPr>
          <t>種類ごとのシートから自動的に計算されます。</t>
        </r>
      </text>
    </comment>
    <comment ref="M64" authorId="0">
      <text>
        <r>
          <rPr>
            <b/>
            <sz val="11"/>
            <color indexed="81"/>
            <rFont val="ＭＳ Ｐゴシック"/>
            <family val="3"/>
            <charset val="128"/>
          </rPr>
          <t>種類ごとのシートから自動的に計算されます。</t>
        </r>
      </text>
    </comment>
    <comment ref="H65" authorId="0">
      <text>
        <r>
          <rPr>
            <b/>
            <sz val="11"/>
            <color indexed="81"/>
            <rFont val="ＭＳ Ｐゴシック"/>
            <family val="3"/>
            <charset val="128"/>
          </rPr>
          <t>種類ごとのシートから自動的に計算されます。</t>
        </r>
      </text>
    </comment>
    <comment ref="M65" authorId="0">
      <text>
        <r>
          <rPr>
            <b/>
            <sz val="11"/>
            <color indexed="81"/>
            <rFont val="ＭＳ Ｐゴシック"/>
            <family val="3"/>
            <charset val="128"/>
          </rPr>
          <t>種類ごとのシートから自動的に計算されます。</t>
        </r>
      </text>
    </comment>
    <comment ref="H66" authorId="0">
      <text>
        <r>
          <rPr>
            <b/>
            <sz val="11"/>
            <color indexed="81"/>
            <rFont val="ＭＳ Ｐゴシック"/>
            <family val="3"/>
            <charset val="128"/>
          </rPr>
          <t>種類ごとのシートから自動的に計算されます。</t>
        </r>
      </text>
    </comment>
    <comment ref="M66" authorId="0">
      <text>
        <r>
          <rPr>
            <b/>
            <sz val="11"/>
            <color indexed="81"/>
            <rFont val="ＭＳ Ｐゴシック"/>
            <family val="3"/>
            <charset val="128"/>
          </rPr>
          <t>種類ごとのシートから自動的に計算されます。</t>
        </r>
      </text>
    </comment>
    <comment ref="H67" authorId="0">
      <text>
        <r>
          <rPr>
            <b/>
            <sz val="11"/>
            <color indexed="81"/>
            <rFont val="ＭＳ Ｐゴシック"/>
            <family val="3"/>
            <charset val="128"/>
          </rPr>
          <t>種類ごとのシートから自動的に計算されます。</t>
        </r>
      </text>
    </comment>
    <comment ref="M67" authorId="0">
      <text>
        <r>
          <rPr>
            <b/>
            <sz val="11"/>
            <color indexed="81"/>
            <rFont val="ＭＳ Ｐゴシック"/>
            <family val="3"/>
            <charset val="128"/>
          </rPr>
          <t>種類ごとのシートから自動的に計算されます。</t>
        </r>
      </text>
    </comment>
    <comment ref="M70" author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text>
        <r>
          <rPr>
            <sz val="10"/>
            <color indexed="81"/>
            <rFont val="ＭＳ Ｐゴシック"/>
            <family val="3"/>
            <charset val="128"/>
          </rPr>
          <t>「表紙」シートで選択された○印が自動的に反映されます。</t>
        </r>
      </text>
    </comment>
    <comment ref="AU4" authorId="0">
      <text>
        <r>
          <rPr>
            <sz val="10"/>
            <color indexed="81"/>
            <rFont val="ＭＳ Ｐゴシック"/>
            <family val="3"/>
            <charset val="128"/>
          </rPr>
          <t>「表紙」シートで選択された○印が自動的に反映されます。</t>
        </r>
      </text>
    </comment>
    <comment ref="AF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text>
        <r>
          <rPr>
            <sz val="9"/>
            <color indexed="81"/>
            <rFont val="ＭＳ Ｐゴシック"/>
            <family val="3"/>
            <charset val="128"/>
          </rPr>
          <t>自ら中間処理した後の残さについて、自社の他事業場等で処理を行った量を記載してください。</t>
        </r>
      </text>
    </comment>
    <comment ref="AU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text>
        <r>
          <rPr>
            <sz val="9"/>
            <color indexed="81"/>
            <rFont val="ＭＳ Ｐゴシック"/>
            <family val="3"/>
            <charset val="128"/>
          </rPr>
          <t>同上</t>
        </r>
      </text>
    </comment>
    <comment ref="P18" authorId="0">
      <text>
        <r>
          <rPr>
            <sz val="9"/>
            <color indexed="81"/>
            <rFont val="ＭＳ Ｐゴシック"/>
            <family val="3"/>
            <charset val="128"/>
          </rPr>
          <t>発生事業場内で破砕や脱水、焼却などの中間処理を行った量を記載してください。</t>
        </r>
      </text>
    </comment>
    <comment ref="Y18" authorId="0">
      <text>
        <r>
          <rPr>
            <sz val="9"/>
            <color indexed="81"/>
            <rFont val="ＭＳ Ｐゴシック"/>
            <family val="3"/>
            <charset val="128"/>
          </rPr>
          <t>⑧、⑨、※3及びｂの合計から自動的に計算されます。</t>
        </r>
      </text>
    </comment>
    <comment ref="AH18" authorId="0">
      <text>
        <r>
          <rPr>
            <sz val="9"/>
            <color indexed="81"/>
            <rFont val="ＭＳ Ｐゴシック"/>
            <family val="3"/>
            <charset val="128"/>
          </rPr>
          <t>右にあるｂ-1およびｂ-2から、自動的に計算されます。</t>
        </r>
      </text>
    </comment>
    <comment ref="AO18" authorId="0">
      <text>
        <r>
          <rPr>
            <sz val="9"/>
            <color indexed="81"/>
            <rFont val="ＭＳ Ｐゴシック"/>
            <family val="3"/>
            <charset val="128"/>
          </rPr>
          <t>右側にある3つの委託目的別内訳量から、自動的に計算されます。</t>
        </r>
      </text>
    </comment>
    <comment ref="AU18" authorId="0">
      <text>
        <r>
          <rPr>
            <sz val="9"/>
            <color indexed="81"/>
            <rFont val="ＭＳ Ｐゴシック"/>
            <family val="3"/>
            <charset val="128"/>
          </rPr>
          <t>同上</t>
        </r>
      </text>
    </comment>
    <comment ref="P21" author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text>
        <r>
          <rPr>
            <sz val="9"/>
            <color indexed="81"/>
            <rFont val="ＭＳ Ｐゴシック"/>
            <family val="3"/>
            <charset val="128"/>
          </rPr>
          <t>前年度（令和６年度）に提出した様式４に記載した令和６年度目標値を記入してください。</t>
        </r>
      </text>
    </comment>
    <comment ref="H24" authorId="0">
      <text>
        <r>
          <rPr>
            <sz val="9"/>
            <color indexed="81"/>
            <rFont val="ＭＳ Ｐゴシック"/>
            <family val="3"/>
            <charset val="128"/>
          </rPr>
          <t>右上のフローから、自動的に計算されます。</t>
        </r>
      </text>
    </comment>
    <comment ref="P24" authorId="0">
      <text>
        <r>
          <rPr>
            <sz val="9"/>
            <color indexed="81"/>
            <rFont val="ＭＳ Ｐゴシック"/>
            <family val="3"/>
            <charset val="128"/>
          </rPr>
          <t>発生事業場内での処理ではなく、自社の他事業場等で処理を行った量を記載してください。</t>
        </r>
      </text>
    </comment>
    <comment ref="AS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text>
        <r>
          <rPr>
            <sz val="9"/>
            <color indexed="81"/>
            <rFont val="ＭＳ Ｐゴシック"/>
            <family val="3"/>
            <charset val="128"/>
          </rPr>
          <t>前年度（令和６年度）に提出した様式４に記載した令和６年度目標値を記入してください。</t>
        </r>
      </text>
    </comment>
    <comment ref="H25" authorId="0">
      <text>
        <r>
          <rPr>
            <sz val="9"/>
            <color indexed="81"/>
            <rFont val="ＭＳ Ｐゴシック"/>
            <family val="3"/>
            <charset val="128"/>
          </rPr>
          <t>右上のフローから、自動的に計算されます。</t>
        </r>
      </text>
    </comment>
    <comment ref="D26" authorId="0">
      <text>
        <r>
          <rPr>
            <sz val="9"/>
            <color indexed="81"/>
            <rFont val="ＭＳ Ｐゴシック"/>
            <family val="3"/>
            <charset val="128"/>
          </rPr>
          <t>前年度（令和６年度）に提出した様式４に記載した令和６年度目標値を記入してください。</t>
        </r>
      </text>
    </comment>
    <comment ref="H26" authorId="0">
      <text>
        <r>
          <rPr>
            <sz val="9"/>
            <color indexed="81"/>
            <rFont val="ＭＳ Ｐゴシック"/>
            <family val="3"/>
            <charset val="128"/>
          </rPr>
          <t>右上のフローから、自動的に計算されます。</t>
        </r>
      </text>
    </comment>
    <comment ref="D27" authorId="0">
      <text>
        <r>
          <rPr>
            <sz val="9"/>
            <color indexed="81"/>
            <rFont val="ＭＳ Ｐゴシック"/>
            <family val="3"/>
            <charset val="128"/>
          </rPr>
          <t>前年度（令和６年度）に提出した様式４に記載した令和６年度目標値を記入してください。</t>
        </r>
      </text>
    </comment>
    <comment ref="H27" authorId="0">
      <text>
        <r>
          <rPr>
            <sz val="9"/>
            <color indexed="81"/>
            <rFont val="ＭＳ Ｐゴシック"/>
            <family val="3"/>
            <charset val="128"/>
          </rPr>
          <t>右上のフローから、自動的に計算されます。</t>
        </r>
      </text>
    </comment>
    <comment ref="P27" authorId="0">
      <text>
        <r>
          <rPr>
            <sz val="9"/>
            <color indexed="81"/>
            <rFont val="ＭＳ Ｐゴシック"/>
            <family val="3"/>
            <charset val="128"/>
          </rPr>
          <t>下にあるＢ-1およびＢ-2から、自動的に計算されます。</t>
        </r>
      </text>
    </comment>
    <comment ref="AL27" authorId="0">
      <text>
        <r>
          <rPr>
            <sz val="9"/>
            <color indexed="81"/>
            <rFont val="ＭＳ Ｐゴシック"/>
            <family val="3"/>
            <charset val="128"/>
          </rPr>
          <t>Ｂとｂの合計が自動的に計算されます。</t>
        </r>
      </text>
    </comment>
    <comment ref="AS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text>
        <r>
          <rPr>
            <sz val="9"/>
            <color indexed="81"/>
            <rFont val="ＭＳ Ｐゴシック"/>
            <family val="3"/>
            <charset val="128"/>
          </rPr>
          <t>前年度（令和６年度）に提出した様式４に記載した令和６年度目標値を記入してください。</t>
        </r>
      </text>
    </comment>
    <comment ref="H28" authorId="0">
      <text>
        <r>
          <rPr>
            <sz val="9"/>
            <color indexed="81"/>
            <rFont val="ＭＳ Ｐゴシック"/>
            <family val="3"/>
            <charset val="128"/>
          </rPr>
          <t>右上のフローから、自動的に計算されます。</t>
        </r>
      </text>
    </comment>
    <comment ref="AA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text>
        <r>
          <rPr>
            <sz val="9"/>
            <color indexed="81"/>
            <rFont val="ＭＳ Ｐゴシック"/>
            <family val="3"/>
            <charset val="128"/>
          </rPr>
          <t>前年度（令和６年度）に提出した様式４に記載した令和６年度目標値を記入してください。</t>
        </r>
      </text>
    </comment>
    <comment ref="H29" authorId="0">
      <text>
        <r>
          <rPr>
            <sz val="9"/>
            <color indexed="81"/>
            <rFont val="ＭＳ Ｐゴシック"/>
            <family val="3"/>
            <charset val="128"/>
          </rPr>
          <t>右上のフローから、自動的に計算されます。</t>
        </r>
      </text>
    </comment>
    <comment ref="AA29" authorId="0">
      <text>
        <r>
          <rPr>
            <sz val="9"/>
            <color indexed="81"/>
            <rFont val="ＭＳ Ｐゴシック"/>
            <family val="3"/>
            <charset val="128"/>
          </rPr>
          <t>同上</t>
        </r>
      </text>
    </comment>
    <comment ref="D30" authorId="0">
      <text>
        <r>
          <rPr>
            <sz val="9"/>
            <color indexed="81"/>
            <rFont val="ＭＳ Ｐゴシック"/>
            <family val="3"/>
            <charset val="128"/>
          </rPr>
          <t>前年度（令和６年度）に提出した様式４に記載した令和６年度目標値を記入してください。</t>
        </r>
      </text>
    </comment>
    <comment ref="H30" authorId="0">
      <text>
        <r>
          <rPr>
            <sz val="9"/>
            <color indexed="81"/>
            <rFont val="ＭＳ Ｐゴシック"/>
            <family val="3"/>
            <charset val="128"/>
          </rPr>
          <t>右上のフローから、自動的に計算されます。</t>
        </r>
      </text>
    </comment>
    <comment ref="R30" authorId="0">
      <text>
        <r>
          <rPr>
            <sz val="9"/>
            <color indexed="81"/>
            <rFont val="ＭＳ Ｐゴシック"/>
            <family val="3"/>
            <charset val="128"/>
          </rPr>
          <t>右側にある3つの委託目的別内訳量から、自動的に計算されます。</t>
        </r>
      </text>
    </comment>
    <comment ref="AA30" authorId="0">
      <text>
        <r>
          <rPr>
            <sz val="9"/>
            <color indexed="81"/>
            <rFont val="ＭＳ Ｐゴシック"/>
            <family val="3"/>
            <charset val="128"/>
          </rPr>
          <t>同上</t>
        </r>
      </text>
    </comment>
    <comment ref="AL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text>
        <r>
          <rPr>
            <sz val="9"/>
            <color indexed="81"/>
            <rFont val="ＭＳ Ｐゴシック"/>
            <family val="3"/>
            <charset val="128"/>
          </rPr>
          <t>前年度（令和６年度）に提出した様式４に記載した令和６年度目標値を記入してください。</t>
        </r>
      </text>
    </comment>
    <comment ref="H31" authorId="0">
      <text>
        <r>
          <rPr>
            <sz val="9"/>
            <color indexed="81"/>
            <rFont val="ＭＳ Ｐゴシック"/>
            <family val="3"/>
            <charset val="128"/>
          </rPr>
          <t>右上のフローから、自動的に計算されます。</t>
        </r>
      </text>
    </comment>
    <comment ref="AS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text>
        <r>
          <rPr>
            <sz val="9"/>
            <color indexed="81"/>
            <rFont val="ＭＳ Ｐゴシック"/>
            <family val="3"/>
            <charset val="128"/>
          </rPr>
          <t>前年度（令和６年度）に提出した様式４に記載した令和６年度目標値を記入してください。</t>
        </r>
      </text>
    </comment>
    <comment ref="H32" authorId="0">
      <text>
        <r>
          <rPr>
            <sz val="9"/>
            <color indexed="81"/>
            <rFont val="ＭＳ Ｐゴシック"/>
            <family val="3"/>
            <charset val="128"/>
          </rPr>
          <t>右上のフローから、自動的に計算されます。</t>
        </r>
      </text>
    </comment>
    <comment ref="D33" authorId="0">
      <text>
        <r>
          <rPr>
            <sz val="9"/>
            <color indexed="81"/>
            <rFont val="ＭＳ Ｐゴシック"/>
            <family val="3"/>
            <charset val="128"/>
          </rPr>
          <t>前年度（令和６年度）に提出した様式４に記載した令和６年度目標値を記入してください。</t>
        </r>
      </text>
    </comment>
    <comment ref="H33" authorId="0">
      <text>
        <r>
          <rPr>
            <sz val="9"/>
            <color indexed="81"/>
            <rFont val="ＭＳ Ｐゴシック"/>
            <family val="3"/>
            <charset val="128"/>
          </rPr>
          <t>右上のフローから、自動的に計算されます。</t>
        </r>
      </text>
    </comment>
    <comment ref="R33" author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<sst xmlns="http://schemas.openxmlformats.org/spreadsheetml/2006/main" count="2831" uniqueCount="435">
  <si>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</si>
  <si>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</si>
  <si>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</si>
  <si>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</si>
  <si>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</si>
  <si>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</si>
  <si>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</si>
  <si>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</si>
  <si>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</si>
  <si>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</si>
  <si>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</si>
  <si>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</si>
  <si>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</si>
  <si>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</si>
  <si>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</si>
  <si>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</si>
  <si>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</si>
  <si>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</si>
  <si>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</si>
  <si>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</si>
  <si>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</si>
  <si>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</si>
  <si>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</si>
  <si>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</si>
  <si>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</si>
  <si>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</si>
  <si>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</si>
  <si>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</si>
  <si>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</si>
  <si>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</si>
  <si>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</si>
  <si>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</si>
  <si>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</si>
  <si>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</si>
  <si>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</si>
  <si>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</si>
  <si>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</si>
  <si>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</si>
  <si>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</si>
  <si>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</si>
  <si>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</si>
  <si>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</si>
  <si>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</si>
  <si>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</si>
  <si>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</si>
  <si>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</si>
  <si>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</si>
  <si>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</si>
  <si>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</si>
  <si>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</si>
  <si>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</si>
  <si>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</si>
  <si>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</si>
  <si>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</si>
  <si>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</si>
  <si>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</si>
  <si>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</si>
  <si>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</si>
  <si>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</si>
  <si>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</si>
  <si>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</si>
  <si>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</si>
  <si>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</si>
  <si>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</si>
  <si>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</si>
  <si>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</si>
  <si>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</si>
  <si>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</si>
  <si>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</si>
  <si>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</si>
  <si>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</si>
  <si>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</si>
  <si>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</si>
  <si>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</si>
  <si>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</si>
  <si>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</si>
  <si>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</si>
  <si>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</si>
  <si>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</si>
  <si>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</si>
  <si>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</si>
  <si>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</si>
  <si>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</si>
  <si>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</si>
  <si>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</si>
  <si>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</si>
  <si>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</si>
  <si>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</si>
  <si>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</si>
  <si>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</si>
  <si>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</si>
  <si>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</si>
  <si>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</si>
  <si>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</si>
  <si>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</si>
  <si>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</si>
  <si>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</si>
  <si>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</si>
  <si>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</si>
  <si>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</si>
  <si>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</si>
  <si>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</si>
  <si>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</si>
  <si>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</si>
  <si>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</si>
  <si>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</si>
  <si>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</si>
  <si>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</si>
  <si>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</si>
  <si>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</si>
  <si>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</si>
  <si>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</si>
  <si>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</si>
  <si>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</si>
  <si>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</si>
  <si>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</si>
  <si>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</si>
  <si>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</si>
  <si>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</si>
  <si>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</si>
  <si>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</si>
  <si>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</si>
  <si>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</si>
  <si>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</si>
  <si>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</si>
  <si>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</si>
  <si>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</si>
  <si>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</si>
  <si>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</si>
  <si>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</si>
  <si>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</si>
  <si>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</si>
  <si>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</si>
  <si>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</si>
  <si>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</si>
  <si>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</si>
  <si>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</si>
  <si>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</si>
  <si>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</si>
  <si>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</si>
  <si>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</si>
  <si>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</si>
  <si>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</si>
  <si>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</si>
  <si>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</si>
  <si>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</si>
  <si>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</si>
  <si>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</si>
  <si>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</si>
  <si>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</si>
  <si>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</si>
  <si>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</si>
  <si>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</si>
  <si>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</si>
  <si>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</si>
  <si>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</si>
  <si>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</si>
  <si>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</si>
  <si>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</si>
  <si>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</si>
  <si>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</si>
  <si>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</si>
  <si>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</si>
  <si>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</si>
  <si>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</si>
  <si>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</si>
  <si>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</si>
  <si>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</si>
  <si>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</si>
  <si>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</si>
  <si>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</si>
  <si>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</si>
  <si>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</si>
  <si>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</si>
  <si>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</si>
  <si>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</si>
  <si>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</si>
  <si>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</si>
  <si>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</si>
  <si>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</si>
  <si>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</si>
  <si>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</si>
  <si>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</si>
  <si>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</si>
  <si>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</si>
  <si>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</si>
  <si>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</si>
  <si>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</si>
  <si>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</si>
  <si>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</si>
  <si>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</si>
  <si>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</si>
  <si>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</si>
  <si>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</si>
  <si>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</si>
  <si>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</si>
  <si>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</si>
  <si>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</si>
  <si>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</si>
  <si>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</si>
  <si>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</si>
  <si>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</si>
  <si>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</si>
  <si>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</si>
  <si>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</si>
  <si>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</si>
  <si>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</si>
  <si>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</si>
  <si>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</si>
  <si>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</si>
  <si>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</si>
  <si>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</si>
  <si>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</si>
  <si>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</si>
  <si>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</si>
  <si>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</si>
  <si>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</si>
  <si>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</si>
  <si>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</si>
  <si>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</si>
  <si>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</si>
  <si>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</si>
  <si>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</si>
  <si>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</si>
  <si>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</si>
  <si>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</si>
  <si>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</si>
  <si>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</si>
  <si>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</si>
  <si>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</si>
  <si>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</si>
  <si>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</si>
  <si>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</si>
  <si>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</si>
  <si>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</si>
  <si>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</si>
  <si>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</si>
  <si>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</si>
  <si>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</si>
  <si>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</si>
  <si>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</si>
  <si>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</si>
  <si>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</si>
  <si>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</si>
  <si>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</si>
  <si>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</si>
  <si>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</si>
  <si>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</si>
  <si>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</si>
  <si>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</si>
  <si>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</si>
  <si>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</si>
  <si>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</si>
  <si>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</si>
  <si>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</si>
  <si>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</si>
  <si>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</si>
  <si>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</si>
  <si>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</si>
  <si>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</si>
  <si>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</si>
  <si>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</si>
  <si>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</si>
  <si>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</si>
  <si>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</si>
  <si>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</si>
  <si>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</si>
  <si>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</si>
  <si>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</si>
  <si>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</si>
  <si>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</si>
  <si>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</si>
  <si>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</si>
  <si>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</si>
  <si>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</si>
  <si>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</si>
  <si>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</si>
  <si>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</si>
  <si>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</si>
  <si>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</si>
  <si>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</si>
  <si>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</si>
  <si>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</si>
  <si>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</si>
  <si>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</si>
  <si>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</si>
  <si>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</si>
  <si>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</si>
  <si>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</si>
  <si>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</si>
  <si>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</si>
  <si>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</si>
  <si>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</si>
  <si>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</si>
  <si>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</si>
  <si>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</si>
  <si>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</si>
  <si>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</si>
  <si>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</si>
  <si>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</si>
  <si>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</si>
  <si>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</si>
  <si>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</si>
  <si>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</si>
  <si>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</si>
  <si>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</si>
  <si>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</si>
  <si>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</si>
  <si>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</si>
  <si>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</si>
  <si>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</si>
  <si>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</si>
  <si>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</si>
  <si>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</si>
  <si>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</si>
  <si>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</si>
  <si>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</si>
  <si>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</si>
  <si>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</si>
  <si>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</si>
  <si>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</si>
  <si>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</si>
  <si>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</si>
  <si>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</si>
  <si>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</si>
  <si>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</si>
  <si>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</si>
  <si>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</si>
  <si>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</si>
  <si>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</si>
  <si>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</si>
  <si>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</si>
  <si>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</si>
  <si>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</si>
  <si>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</si>
  <si>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</si>
  <si>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</si>
  <si>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</si>
  <si>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</si>
  <si>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</si>
  <si>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</si>
  <si>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</si>
  <si>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</si>
  <si>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</si>
  <si>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</si>
  <si>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</si>
  <si>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</si>
  <si>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</si>
  <si>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</si>
  <si>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</si>
  <si>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</si>
  <si>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</si>
  <si>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</si>
  <si>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</si>
  <si>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</si>
  <si>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</si>
  <si>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</si>
  <si>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</si>
  <si>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</si>
  <si>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</si>
  <si>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</si>
  <si>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</si>
  <si>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</si>
  <si>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</si>
  <si>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</si>
  <si>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</si>
  <si>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</si>
  <si>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</si>
  <si>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</si>
  <si>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</si>
  <si>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</si>
  <si>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</si>
  <si>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</si>
  <si>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</si>
  <si>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</si>
  <si>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</si>
  <si>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</si>
  <si>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</si>
  <si>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</si>
  <si>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</si>
  <si>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</si>
  <si>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</si>
  <si>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</si>
  <si>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</si>
  <si>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</si>
  <si>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</si>
  <si>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</si>
  <si>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</si>
  <si>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</si>
  <si>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</si>
  <si>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</si>
  <si>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</si>
  <si>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</si>
  <si>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</si>
  <si>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</si>
  <si>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</si>
  <si>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</si>
  <si>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</si>
  <si>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</si>
  <si>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</si>
  <si>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</si>
  <si>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</si>
  <si>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</si>
  <si>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</si>
  <si>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</si>
  <si>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</si>
  <si>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</si>
  <si>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</si>
  <si>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</si>
  <si>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</si>
  <si>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</si>
  <si>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</si>
  <si>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</si>
  <si>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</si>
  <si>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</si>
  <si>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</si>
  <si>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</si>
  <si>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</si>
  <si>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</si>
  <si>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</si>
  <si>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</si>
  <si>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</si>
  <si>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</si>
  <si>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</si>
  <si>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</si>
  <si>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横浜市泉区西が岡1-28-1</t>
  </si>
  <si>
    <t>社会福祉法人親善福祉協会
国際親善総合病院　理事長　水地　啓子</t>
  </si>
  <si>
    <t>国際親善総合病院</t>
  </si>
  <si>
    <t>045-813-0221</t>
  </si>
  <si>
    <t>横浜市長</t>
  </si>
  <si>
    <t>8311　一般病院</t>
  </si>
  <si>
    <t>○</t>
  </si>
  <si>
    <t>045-813-0221</t>
    <phoneticPr fontId="3"/>
  </si>
  <si>
    <t>特別管理産業廃棄物の処理に関して電子マニフェストを使用している。</t>
    <rPh sb="0" eb="1">
      <t>トクベツ</t>
    </rPh>
    <rPh sb="1" eb="3">
      <t>カンリ</t>
    </rPh>
    <rPh sb="3" eb="5">
      <t>サンギョウ</t>
    </rPh>
    <rPh sb="5" eb="8">
      <t>ハイキブツ</t>
    </rPh>
    <rPh sb="9" eb="11">
      <t>ショリ</t>
    </rPh>
    <rPh sb="12" eb="13">
      <t>カン</t>
    </rPh>
    <rPh sb="15" eb="17">
      <t>デンシ</t>
    </rPh>
    <rPh sb="24" eb="26">
      <t>シヨウ</t>
    </rPh>
    <phoneticPr fontId="3"/>
  </si>
  <si>
    <t>令和 7 年 5月 26日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</si>
</sst>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 xmlns:a16="http://schemas.microsoft.com/office/drawing/2014/main" id="{00000000-0008-0000-0100-00003FA00E00}"/>
            </a:ext>
          </a:extLst>
        </xdr:cNvPr>
        <xdr:cNvGrpSpPr>
          <a:grpSpLocks/>
        </xdr:cNvGrpSpPr>
      </xdr:nvGrpSpPr>
      <xdr:grpSpPr bwMode="auto">
        <a:xfrm>
          <a:off x="1843088" y="2212181"/>
          <a:ext cx="657225" cy="628650"/>
          <a:chOff x="1592580" y="2194560"/>
          <a:chExt cx="58674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 xmlns:a16="http://schemas.microsoft.com/office/drawing/2014/main" id="{00000000-0008-0000-0400-0000049A0E00}"/>
            </a:ext>
          </a:extLst>
        </xdr:cNvPr>
        <xdr:cNvGrpSpPr>
          <a:grpSpLocks/>
        </xdr:cNvGrpSpPr>
      </xdr:nvGrpSpPr>
      <xdr:grpSpPr bwMode="auto">
        <a:xfrm>
          <a:off x="1833563" y="2193131"/>
          <a:ext cx="657225" cy="628650"/>
          <a:chOff x="1584960" y="2179320"/>
          <a:chExt cx="58674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31" zoomScale="90" zoomScaleNormal="100" zoomScaleSheetLayoutView="90" workbookViewId="0">
      <selection activeCell="L35" sqref="L35"/>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431</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434</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429</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426</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428</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427</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2084</v>
      </c>
      <c r="N48" s="546"/>
      <c r="O48" s="547"/>
    </row>
    <row r="49" spans="3:48" ht="18.75" customHeight="1">
      <c r="C49" s="527" t="s">
        <v>11</v>
      </c>
      <c r="D49" s="528"/>
      <c r="E49" s="529"/>
      <c r="F49" s="555" t="s">
        <v>425</v>
      </c>
      <c r="G49" s="556"/>
      <c r="H49" s="556"/>
      <c r="I49" s="556"/>
      <c r="J49" s="556"/>
      <c r="K49" s="556"/>
      <c r="L49" s="443" t="s">
        <v>134</v>
      </c>
      <c r="M49" s="446"/>
      <c r="N49" s="548" t="s">
        <v>432</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127</v>
      </c>
      <c r="G52" s="562"/>
      <c r="H52" s="562"/>
      <c r="I52" s="562"/>
      <c r="J52" s="31" t="s">
        <v>47</v>
      </c>
      <c r="K52" s="31"/>
      <c r="L52" s="563" t="s">
        <v>430</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287</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612</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105.51</v>
      </c>
      <c r="I63" s="272" t="s">
        <v>4</v>
      </c>
      <c r="J63" s="493" t="s">
        <v>228</v>
      </c>
      <c r="K63" s="494"/>
      <c r="L63" s="495"/>
      <c r="M63" s="577">
        <f>+別紙!X14</f>
        <v>105.51</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105.51</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86.6</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108.75</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101.41000000000001</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433</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国際親善総合病院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0.65</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104.86</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105.51</v>
      </c>
    </row>
    <row r="10" spans="2:24" ht="24" customHeight="1">
      <c r="B10" s="173" t="s">
        <v>327</v>
      </c>
      <c r="C10" s="758" t="s">
        <v>244</v>
      </c>
      <c r="D10" s="758"/>
      <c r="E10" s="758"/>
      <c r="F10" s="759"/>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0.65</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104.86</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105.51</v>
      </c>
    </row>
    <row r="15" spans="2:24" ht="24" customHeight="1">
      <c r="B15" s="173" t="s">
        <v>184</v>
      </c>
      <c r="C15" s="744" t="s">
        <v>182</v>
      </c>
      <c r="D15" s="744"/>
      <c r="E15" s="744"/>
      <c r="F15" s="745"/>
      <c r="G15" s="387">
        <f>IF(OR(ｱ.特管廃油!D30&gt;0,ｱ.特管廃油!D30&lt;0),ｱ.特管廃油!D30,IF(G$19&gt;0,"0",0))</f>
        <v>0.65</v>
      </c>
      <c r="H15" s="387">
        <f>IF(OR(ｲ.特管廃酸!D30&gt;0,ｲ.特管廃酸!D30&lt;0),ｲ.特管廃酸!D30,IF(H$19&gt;0,"0",0))</f>
        <v>0</v>
      </c>
      <c r="I15" s="387">
        <f>IF(OR(ｳ.特管廃ｱﾙｶﾘ!D30&gt;0,ｳ.特管廃ｱﾙｶﾘ!D30&lt;0),ｳ.特管廃ｱﾙｶﾘ!D30,IF(I$19&gt;0,"0",0))</f>
        <v>0</v>
      </c>
      <c r="J15" s="387">
        <f>IF(OR(ｴ.感染性廃棄物!$D30&gt;0,ｴ.感染性廃棄物!$D30&lt;0),ｴ.感染性廃棄物!D30,IF(J$19&gt;0,"0",0))</f>
        <v>104.86</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105.51</v>
      </c>
    </row>
    <row r="16" spans="2:24" ht="24" customHeight="1">
      <c r="B16" s="173" t="s">
        <v>185</v>
      </c>
      <c r="C16" s="744" t="s">
        <v>183</v>
      </c>
      <c r="D16" s="744"/>
      <c r="E16" s="744"/>
      <c r="F16" s="745"/>
      <c r="G16" s="387" t="str">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86.6</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86.6</v>
      </c>
    </row>
    <row r="17" spans="2:24" ht="24" customHeight="1">
      <c r="B17" s="173"/>
      <c r="C17" s="744" t="s">
        <v>400</v>
      </c>
      <c r="D17" s="744"/>
      <c r="E17" s="744"/>
      <c r="F17" s="745"/>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0.62</v>
      </c>
      <c r="H19" s="393">
        <f t="shared" si="1"/>
        <v>0</v>
      </c>
      <c r="I19" s="393">
        <f t="shared" si="1"/>
        <v>0</v>
      </c>
      <c r="J19" s="393">
        <f t="shared" si="1"/>
        <v>100.79</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101.41000000000001</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0.62</v>
      </c>
      <c r="H37" s="417">
        <f t="shared" si="7"/>
        <v>0</v>
      </c>
      <c r="I37" s="417">
        <f t="shared" si="7"/>
        <v>0</v>
      </c>
      <c r="J37" s="417">
        <f t="shared" si="7"/>
        <v>100.79</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101.41000000000001</v>
      </c>
    </row>
    <row r="38" spans="2:24" ht="24" customHeight="1">
      <c r="B38" s="171"/>
      <c r="C38" s="731"/>
      <c r="D38" s="212"/>
      <c r="E38" s="210" t="s">
        <v>195</v>
      </c>
      <c r="F38" s="437"/>
      <c r="G38" s="411">
        <f t="shared" ref="G38:V38" si="8">SUM(G39:G41)</f>
        <v>0.62</v>
      </c>
      <c r="H38" s="411">
        <f t="shared" si="8"/>
        <v>0</v>
      </c>
      <c r="I38" s="411">
        <f t="shared" si="8"/>
        <v>0</v>
      </c>
      <c r="J38" s="411">
        <f t="shared" si="8"/>
        <v>100.79</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101.41000000000001</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85.51</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85.51</v>
      </c>
    </row>
    <row r="40" spans="2:24" ht="24" customHeight="1">
      <c r="B40" s="171"/>
      <c r="C40" s="731"/>
      <c r="D40" s="213"/>
      <c r="E40" s="208"/>
      <c r="F40" s="206" t="s">
        <v>194</v>
      </c>
      <c r="G40" s="413">
        <f>+ｱ.特管廃油!$AA$29</f>
        <v>0.62</v>
      </c>
      <c r="H40" s="413">
        <f>+ｲ.特管廃酸!$AA$29</f>
        <v>0</v>
      </c>
      <c r="I40" s="413">
        <f>+ｳ.特管廃ｱﾙｶﾘ!$AA$29</f>
        <v>0</v>
      </c>
      <c r="J40" s="413">
        <f>+ｴ.感染性廃棄物!$AA$29</f>
        <v>15.28</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15.899999999999999</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0.62</v>
      </c>
      <c r="H43" s="419">
        <f>+ｲ.特管廃酸!$AL$27</f>
        <v>0</v>
      </c>
      <c r="I43" s="419">
        <f>+ｳ.特管廃ｱﾙｶﾘ!$AL$27</f>
        <v>0</v>
      </c>
      <c r="J43" s="419">
        <f>+ｴ.感染性廃棄物!$AL$27</f>
        <v>100.79</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101.41000000000001</v>
      </c>
    </row>
    <row r="44" spans="2:24" ht="24" customHeight="1">
      <c r="B44" s="171"/>
      <c r="C44" s="178"/>
      <c r="D44" s="176" t="s">
        <v>150</v>
      </c>
      <c r="E44" s="725" t="s">
        <v>178</v>
      </c>
      <c r="F44" s="726"/>
      <c r="G44" s="421">
        <f>+ｱ.特管廃油!$AL$30</f>
        <v>0.62</v>
      </c>
      <c r="H44" s="421">
        <f>+ｲ.特管廃酸!$AL$30</f>
        <v>0</v>
      </c>
      <c r="I44" s="421">
        <f>+ｳ.特管廃ｱﾙｶﾘ!$AL$30</f>
        <v>0</v>
      </c>
      <c r="J44" s="421">
        <f>+ｴ.感染性廃棄物!$AL$30</f>
        <v>100.79</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101.41000000000001</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85.51</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85.51</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1.27</v>
      </c>
      <c r="H55" s="474">
        <f t="shared" ref="H55:V55" si="9">IF(H9="0",+H19+H20,+H9+H19+H20)</f>
        <v>0</v>
      </c>
      <c r="I55" s="474">
        <f t="shared" si="9"/>
        <v>0</v>
      </c>
      <c r="J55" s="474">
        <f t="shared" si="9"/>
        <v>205.65</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206.92000000000002</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3" zoomScale="80" zoomScaleNormal="80" workbookViewId="0">
      <selection activeCell="F17" sqref="F17"/>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国際親善総合病院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0.62</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0.65</v>
      </c>
      <c r="E24" s="650"/>
      <c r="F24" s="650"/>
      <c r="G24" s="199" t="s">
        <v>158</v>
      </c>
      <c r="H24" s="695">
        <f>+F12</f>
        <v>0.62</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0.62</v>
      </c>
      <c r="Q27" s="676"/>
      <c r="R27" s="676"/>
      <c r="S27" s="676"/>
      <c r="T27" s="52" t="s">
        <v>38</v>
      </c>
      <c r="U27" s="72"/>
      <c r="V27" s="72"/>
      <c r="Y27" s="70" t="s">
        <v>39</v>
      </c>
      <c r="Z27" s="73"/>
      <c r="AH27" s="61"/>
      <c r="AI27" s="61"/>
      <c r="AJ27" s="61"/>
      <c r="AK27" s="61"/>
      <c r="AL27" s="655">
        <f>+AH18+P27</f>
        <v>0.62</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0.65</v>
      </c>
      <c r="E29" s="650"/>
      <c r="F29" s="650"/>
      <c r="G29" s="199" t="s">
        <v>158</v>
      </c>
      <c r="H29" s="695">
        <f>+AL27</f>
        <v>0.62</v>
      </c>
      <c r="I29" s="692"/>
      <c r="J29" s="199" t="s">
        <v>158</v>
      </c>
      <c r="M29" s="660"/>
      <c r="P29" s="64"/>
      <c r="Q29" s="147"/>
      <c r="R29" s="59" t="s">
        <v>144</v>
      </c>
      <c r="S29" s="662" t="s">
        <v>33</v>
      </c>
      <c r="T29" s="673"/>
      <c r="U29" s="673"/>
      <c r="V29" s="674"/>
      <c r="W29" s="56"/>
      <c r="X29" s="74"/>
      <c r="Y29" s="677" t="s">
        <v>191</v>
      </c>
      <c r="Z29" s="678"/>
      <c r="AA29" s="649">
        <v>0.62</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0.65</v>
      </c>
      <c r="E30" s="650"/>
      <c r="F30" s="650"/>
      <c r="G30" s="199" t="s">
        <v>158</v>
      </c>
      <c r="H30" s="695">
        <f>+AL30</f>
        <v>0.62</v>
      </c>
      <c r="I30" s="692"/>
      <c r="J30" s="199" t="s">
        <v>158</v>
      </c>
      <c r="M30" s="660"/>
      <c r="P30" s="64"/>
      <c r="R30" s="675">
        <f>+ROUND(AA28,2)+ROUND(AA29,2)+ROUND(AA30,2)</f>
        <v>0.62</v>
      </c>
      <c r="S30" s="676"/>
      <c r="T30" s="676"/>
      <c r="U30" s="676"/>
      <c r="V30" s="52" t="s">
        <v>16</v>
      </c>
      <c r="Y30" s="677" t="s">
        <v>148</v>
      </c>
      <c r="Z30" s="678"/>
      <c r="AA30" s="649"/>
      <c r="AB30" s="650"/>
      <c r="AC30" s="650"/>
      <c r="AD30" s="650"/>
      <c r="AE30" s="650"/>
      <c r="AF30" s="52" t="s">
        <v>13</v>
      </c>
      <c r="AL30" s="620">
        <v>0.62</v>
      </c>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 年 5月 26日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横浜市泉区西が岡1-28-1</v>
      </c>
      <c r="K16" s="797"/>
      <c r="L16" s="798"/>
      <c r="M16" s="798"/>
      <c r="N16" s="798"/>
      <c r="O16" s="799"/>
    </row>
    <row r="17" spans="1:17" ht="26.25" customHeight="1">
      <c r="C17" s="233"/>
      <c r="D17" s="234"/>
      <c r="E17" s="234"/>
      <c r="F17" s="234"/>
      <c r="G17" s="234"/>
      <c r="H17" s="238" t="s">
        <v>7</v>
      </c>
      <c r="I17" s="238"/>
      <c r="J17" s="797" t="str">
        <f>+表紙!J40</f>
        <v>社会福祉法人親善福祉協会
国際親善総合病院　理事長　水地　啓子</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045-813-0221</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国際親善総合病院</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2084</v>
      </c>
      <c r="N25" s="827"/>
      <c r="O25" s="828"/>
    </row>
    <row r="26" spans="1:17" ht="18.600000000000001" customHeight="1">
      <c r="C26" s="800" t="s">
        <v>11</v>
      </c>
      <c r="D26" s="801"/>
      <c r="E26" s="802"/>
      <c r="F26" s="831" t="str">
        <f>+表紙!F49</f>
        <v>横浜市泉区西が岡1-28-1</v>
      </c>
      <c r="G26" s="832"/>
      <c r="H26" s="832"/>
      <c r="I26" s="832"/>
      <c r="J26" s="832"/>
      <c r="K26" s="832"/>
      <c r="L26" s="128" t="s">
        <v>134</v>
      </c>
      <c r="M26" s="243"/>
      <c r="N26" s="779" t="str">
        <f>IF(+表紙!N49="","",+表紙!N49)</f>
        <v>045-813-0221</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8311　一般病院</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287</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612</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105.51</v>
      </c>
      <c r="I40" s="272" t="s">
        <v>4</v>
      </c>
      <c r="J40" s="493" t="s">
        <v>293</v>
      </c>
      <c r="K40" s="494"/>
      <c r="L40" s="495"/>
      <c r="M40" s="837">
        <f>+表紙!M63</f>
        <v>105.51</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f>+表紙!M64</f>
        <v>105.51</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86.6</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108.75</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101.41000000000001</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特別管理産業廃棄物の処理に関して電子マニフェストを使用している。</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80" zoomScaleNormal="8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100.79</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104.86</v>
      </c>
      <c r="E24" s="650"/>
      <c r="F24" s="650"/>
      <c r="G24" s="199" t="s">
        <v>158</v>
      </c>
      <c r="H24" s="695">
        <f>+F12</f>
        <v>100.79</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85.51</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100.79</v>
      </c>
      <c r="Q27" s="676"/>
      <c r="R27" s="676"/>
      <c r="S27" s="676"/>
      <c r="T27" s="52" t="s">
        <v>38</v>
      </c>
      <c r="U27" s="72"/>
      <c r="V27" s="72"/>
      <c r="Y27" s="70" t="s">
        <v>39</v>
      </c>
      <c r="Z27" s="73"/>
      <c r="AH27" s="61"/>
      <c r="AI27" s="61"/>
      <c r="AJ27" s="61"/>
      <c r="AK27" s="61"/>
      <c r="AL27" s="655">
        <f>+AH18+P27</f>
        <v>100.79</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85.51</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104.86</v>
      </c>
      <c r="E29" s="650"/>
      <c r="F29" s="650"/>
      <c r="G29" s="199" t="s">
        <v>158</v>
      </c>
      <c r="H29" s="695">
        <f>+AL27</f>
        <v>100.79</v>
      </c>
      <c r="I29" s="692"/>
      <c r="J29" s="199" t="s">
        <v>158</v>
      </c>
      <c r="M29" s="660"/>
      <c r="P29" s="64"/>
      <c r="Q29" s="147"/>
      <c r="R29" s="59" t="s">
        <v>145</v>
      </c>
      <c r="S29" s="662" t="s">
        <v>33</v>
      </c>
      <c r="T29" s="673"/>
      <c r="U29" s="673"/>
      <c r="V29" s="674"/>
      <c r="W29" s="56"/>
      <c r="X29" s="74"/>
      <c r="Y29" s="677" t="s">
        <v>191</v>
      </c>
      <c r="Z29" s="678"/>
      <c r="AA29" s="649">
        <v>15.28</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104.86</v>
      </c>
      <c r="E30" s="650"/>
      <c r="F30" s="650"/>
      <c r="G30" s="199" t="s">
        <v>158</v>
      </c>
      <c r="H30" s="695">
        <f>+AL30</f>
        <v>100.79</v>
      </c>
      <c r="I30" s="692"/>
      <c r="J30" s="199" t="s">
        <v>158</v>
      </c>
      <c r="M30" s="660"/>
      <c r="P30" s="64"/>
      <c r="R30" s="675">
        <f>+ROUND(AA28,2)+ROUND(AA29,2)+ROUND(AA30,2)</f>
        <v>100.79</v>
      </c>
      <c r="S30" s="676"/>
      <c r="T30" s="676"/>
      <c r="U30" s="676"/>
      <c r="V30" s="52" t="s">
        <v>16</v>
      </c>
      <c r="Y30" s="677" t="s">
        <v>148</v>
      </c>
      <c r="Z30" s="678"/>
      <c r="AA30" s="649"/>
      <c r="AB30" s="650"/>
      <c r="AC30" s="650"/>
      <c r="AD30" s="650"/>
      <c r="AE30" s="650"/>
      <c r="AF30" s="52" t="s">
        <v>13</v>
      </c>
      <c r="AL30" s="620">
        <v>100.79</v>
      </c>
      <c r="AM30" s="628"/>
      <c r="AN30" s="628"/>
      <c r="AO30" s="628"/>
      <c r="AP30" s="60" t="s">
        <v>13</v>
      </c>
      <c r="AS30" s="691"/>
      <c r="AT30" s="688"/>
      <c r="AU30" s="688"/>
      <c r="AV30" s="689"/>
      <c r="AW30" s="469"/>
    </row>
    <row r="31" spans="2:49" ht="27" customHeight="1" thickTop="1" thickBot="1">
      <c r="B31" s="681" t="s">
        <v>167</v>
      </c>
      <c r="C31" s="682"/>
      <c r="D31" s="650">
        <v>86.6</v>
      </c>
      <c r="E31" s="650"/>
      <c r="F31" s="650"/>
      <c r="G31" s="199" t="s">
        <v>158</v>
      </c>
      <c r="H31" s="695">
        <f>+AS24</f>
        <v>85.51</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国際親善総合病院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2025-05-24T00:10:08Z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