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ThisWorkbook" defaultThemeVersion="124226"/>
  <bookViews>
    <workbookView xWindow="-15" yWindow="6435" windowWidth="28830" windowHeight="648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text>
        <r>
          <rPr>
            <b/>
            <sz val="9"/>
            <color indexed="81"/>
            <rFont val="ＭＳ Ｐゴシック"/>
            <family val="3"/>
            <charset val="128"/>
          </rPr>
          <t>説明文が表示されます</t>
        </r>
      </text>
    </comment>
    <comment ref="P49" author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text>
        <r>
          <rPr>
            <b/>
            <sz val="11"/>
            <color indexed="81"/>
            <rFont val="ＭＳ Ｐゴシック"/>
            <family val="3"/>
            <charset val="128"/>
          </rPr>
          <t xml:space="preserve">産業分類をメニューから選んでください。
</t>
        </r>
      </text>
    </comment>
    <comment ref="N54" authorId="0">
      <text>
        <r>
          <rPr>
            <b/>
            <sz val="11"/>
            <color indexed="81"/>
            <rFont val="ＭＳ Ｐゴシック"/>
            <family val="3"/>
            <charset val="128"/>
          </rPr>
          <t>事業の種類を具体的に記載してください。</t>
        </r>
      </text>
    </comment>
    <comment ref="K89" authorId="0">
      <text>
        <r>
          <rPr>
            <b/>
            <sz val="10"/>
            <color indexed="81"/>
            <rFont val="ＭＳ Ｐゴシック"/>
            <family val="3"/>
            <charset val="128"/>
          </rPr>
          <t>特別管理産業廃棄物の種類数は、種類ごとのシートから自動的に計算されます。</t>
        </r>
      </text>
    </comment>
    <comment ref="K90" author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text>
        <r>
          <rPr>
            <b/>
            <sz val="10"/>
            <color indexed="81"/>
            <rFont val="ＭＳ Ｐゴシック"/>
            <family val="3"/>
            <charset val="128"/>
          </rPr>
          <t>特別管理産業廃棄物の種類数は、種類ごとのシートから自動的に計算されます。</t>
        </r>
      </text>
    </comment>
    <comment ref="K105" author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text>
        <r>
          <rPr>
            <b/>
            <sz val="11"/>
            <color indexed="81"/>
            <rFont val="ＭＳ Ｐゴシック"/>
            <family val="3"/>
            <charset val="128"/>
          </rPr>
          <t>種類ごとのシートから自動的に計算されます。</t>
        </r>
      </text>
    </comment>
    <comment ref="K145" authorId="0">
      <text>
        <r>
          <rPr>
            <b/>
            <sz val="11"/>
            <color indexed="81"/>
            <rFont val="ＭＳ Ｐゴシック"/>
            <family val="3"/>
            <charset val="128"/>
          </rPr>
          <t>種類ごとのシートから自動的に計算されます。</t>
        </r>
      </text>
    </comment>
    <comment ref="K157" authorId="0">
      <text>
        <r>
          <rPr>
            <b/>
            <sz val="11"/>
            <color indexed="81"/>
            <rFont val="ＭＳ Ｐゴシック"/>
            <family val="3"/>
            <charset val="128"/>
          </rPr>
          <t>種類ごとのシートから自動的に計算されます。</t>
        </r>
      </text>
    </comment>
    <comment ref="K158" authorId="0">
      <text>
        <r>
          <rPr>
            <b/>
            <sz val="11"/>
            <color indexed="81"/>
            <rFont val="ＭＳ Ｐゴシック"/>
            <family val="3"/>
            <charset val="128"/>
          </rPr>
          <t>種類ごとのシートから自動的に計算されます。</t>
        </r>
      </text>
    </comment>
    <comment ref="K169" authorId="0">
      <text>
        <r>
          <rPr>
            <b/>
            <sz val="11"/>
            <color indexed="81"/>
            <rFont val="ＭＳ Ｐゴシック"/>
            <family val="3"/>
            <charset val="128"/>
          </rPr>
          <t>種類ごとのシートから自動的に計算されます。</t>
        </r>
      </text>
    </comment>
    <comment ref="K170" authorId="0">
      <text>
        <r>
          <rPr>
            <b/>
            <sz val="11"/>
            <color indexed="81"/>
            <rFont val="ＭＳ Ｐゴシック"/>
            <family val="3"/>
            <charset val="128"/>
          </rPr>
          <t>種類ごとのシートから自動的に計算されます。</t>
        </r>
      </text>
    </comment>
    <comment ref="K183" authorId="0">
      <text>
        <r>
          <rPr>
            <b/>
            <sz val="11"/>
            <color indexed="81"/>
            <rFont val="ＭＳ Ｐゴシック"/>
            <family val="3"/>
            <charset val="128"/>
          </rPr>
          <t>種類ごとのシートから自動的に計算されます。</t>
        </r>
      </text>
    </comment>
    <comment ref="K195" authorId="0">
      <text>
        <r>
          <rPr>
            <b/>
            <sz val="11"/>
            <color indexed="81"/>
            <rFont val="ＭＳ Ｐゴシック"/>
            <family val="3"/>
            <charset val="128"/>
          </rPr>
          <t>種類ごとのシートから自動的に計算されます。</t>
        </r>
      </text>
    </comment>
    <comment ref="K208" authorId="0">
      <text>
        <r>
          <rPr>
            <b/>
            <sz val="11"/>
            <color indexed="81"/>
            <rFont val="ＭＳ Ｐゴシック"/>
            <family val="3"/>
            <charset val="128"/>
          </rPr>
          <t>種類ごとのシートから自動的に計算されます。</t>
        </r>
      </text>
    </comment>
    <comment ref="K209" authorId="0">
      <text>
        <r>
          <rPr>
            <b/>
            <sz val="11"/>
            <color indexed="81"/>
            <rFont val="ＭＳ Ｐゴシック"/>
            <family val="3"/>
            <charset val="128"/>
          </rPr>
          <t>種類ごとのシートから自動的に計算されます。</t>
        </r>
      </text>
    </comment>
    <comment ref="K210" authorId="0">
      <text>
        <r>
          <rPr>
            <b/>
            <sz val="11"/>
            <color indexed="81"/>
            <rFont val="ＭＳ Ｐゴシック"/>
            <family val="3"/>
            <charset val="128"/>
          </rPr>
          <t>種類ごとのシートから自動的に計算されます。</t>
        </r>
      </text>
    </comment>
    <comment ref="K211" authorId="0">
      <text>
        <r>
          <rPr>
            <b/>
            <sz val="11"/>
            <color indexed="81"/>
            <rFont val="ＭＳ Ｐゴシック"/>
            <family val="3"/>
            <charset val="128"/>
          </rPr>
          <t>種類ごとのシートから自動的に計算されます。</t>
        </r>
      </text>
    </comment>
    <comment ref="K212" authorId="0">
      <text>
        <r>
          <rPr>
            <b/>
            <sz val="11"/>
            <color indexed="81"/>
            <rFont val="ＭＳ Ｐゴシック"/>
            <family val="3"/>
            <charset val="128"/>
          </rPr>
          <t>種類ごとのシートから自動的に計算されます。</t>
        </r>
      </text>
    </comment>
    <comment ref="K225" authorId="0">
      <text>
        <r>
          <rPr>
            <b/>
            <sz val="11"/>
            <color indexed="81"/>
            <rFont val="ＭＳ Ｐゴシック"/>
            <family val="3"/>
            <charset val="128"/>
          </rPr>
          <t>種類ごとのシートから自動的に計算されます。</t>
        </r>
      </text>
    </comment>
    <comment ref="K226" authorId="0">
      <text>
        <r>
          <rPr>
            <b/>
            <sz val="11"/>
            <color indexed="81"/>
            <rFont val="ＭＳ Ｐゴシック"/>
            <family val="3"/>
            <charset val="128"/>
          </rPr>
          <t>種類ごとのシートから自動的に計算されます。</t>
        </r>
      </text>
    </comment>
    <comment ref="K227" authorId="0">
      <text>
        <r>
          <rPr>
            <b/>
            <sz val="11"/>
            <color indexed="81"/>
            <rFont val="ＭＳ Ｐゴシック"/>
            <family val="3"/>
            <charset val="128"/>
          </rPr>
          <t>種類ごとのシートから自動的に計算されます。</t>
        </r>
      </text>
    </comment>
    <comment ref="K228" authorId="0">
      <text>
        <r>
          <rPr>
            <b/>
            <sz val="11"/>
            <color indexed="81"/>
            <rFont val="ＭＳ Ｐゴシック"/>
            <family val="3"/>
            <charset val="128"/>
          </rPr>
          <t>種類ごとのシートから自動的に計算されます。</t>
        </r>
      </text>
    </comment>
    <comment ref="K229" authorId="0">
      <text>
        <r>
          <rPr>
            <b/>
            <sz val="11"/>
            <color indexed="81"/>
            <rFont val="ＭＳ Ｐゴシック"/>
            <family val="3"/>
            <charset val="128"/>
          </rPr>
          <t>種類ごとのシートから自動的に計算されます。</t>
        </r>
      </text>
    </comment>
    <comment ref="M241" author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<sst xmlns="http://schemas.openxmlformats.org/spreadsheetml/2006/main" count="2771" uniqueCount="436">
  <si>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</si>
  <si>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</si>
  <si>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</si>
  <si>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</si>
  <si>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</si>
  <si>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</si>
  <si>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</si>
  <si>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</si>
  <si>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</si>
  <si>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</si>
  <si>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</si>
  <si>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</si>
  <si>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</si>
  <si>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</si>
  <si>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</si>
  <si>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</si>
  <si>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</si>
  <si>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</si>
  <si>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</si>
  <si>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</si>
  <si>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</si>
  <si>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</si>
  <si>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</si>
  <si>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</si>
  <si>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</si>
  <si>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</si>
  <si>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</si>
  <si>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</si>
  <si>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</si>
  <si>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</si>
  <si>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</si>
  <si>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</si>
  <si>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</si>
  <si>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</si>
  <si>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</si>
  <si>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</si>
  <si>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</si>
  <si>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</si>
  <si>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</si>
  <si>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</si>
  <si>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</si>
  <si>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</si>
  <si>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</si>
  <si>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</si>
  <si>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</si>
  <si>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</si>
  <si>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</si>
  <si>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</si>
  <si>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</si>
  <si>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</si>
  <si>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</si>
  <si>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</si>
  <si>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</si>
  <si>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</si>
  <si>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</si>
  <si>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</si>
  <si>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</si>
  <si>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</si>
  <si>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</si>
  <si>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</si>
  <si>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</si>
  <si>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</si>
  <si>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</si>
  <si>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</si>
  <si>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</si>
  <si>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</si>
  <si>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</si>
  <si>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</si>
  <si>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</si>
  <si>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</si>
  <si>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</si>
  <si>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</si>
  <si>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</si>
  <si>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</si>
  <si>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</si>
  <si>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</si>
  <si>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</si>
  <si>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</si>
  <si>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</si>
  <si>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</si>
  <si>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</si>
  <si>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</si>
  <si>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</si>
  <si>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</si>
  <si>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</si>
  <si>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</si>
  <si>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</si>
  <si>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</si>
  <si>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</si>
  <si>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</si>
  <si>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</si>
  <si>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</si>
  <si>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</si>
  <si>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</si>
  <si>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</si>
  <si>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</si>
  <si>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</si>
  <si>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</si>
  <si>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</si>
  <si>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</si>
  <si>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</si>
  <si>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</si>
  <si>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</si>
  <si>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</si>
  <si>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</si>
  <si>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</si>
  <si>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</si>
  <si>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</si>
  <si>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</si>
  <si>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</si>
  <si>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</si>
  <si>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</si>
  <si>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</si>
  <si>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</si>
  <si>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</si>
  <si>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</si>
  <si>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</si>
  <si>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</si>
  <si>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</si>
  <si>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</si>
  <si>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</si>
  <si>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</si>
  <si>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</si>
  <si>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</si>
  <si>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</si>
  <si>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</si>
  <si>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</si>
  <si>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</si>
  <si>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</si>
  <si>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</si>
  <si>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</si>
  <si>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</si>
  <si>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</si>
  <si>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</si>
  <si>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</si>
  <si>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</si>
  <si>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</si>
  <si>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</si>
  <si>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</si>
  <si>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</si>
  <si>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</si>
  <si>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</si>
  <si>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</si>
  <si>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</si>
  <si>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</si>
  <si>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</si>
  <si>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</si>
  <si>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</si>
  <si>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</si>
  <si>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</si>
  <si>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</si>
  <si>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</si>
  <si>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</si>
  <si>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</si>
  <si>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</si>
  <si>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</si>
  <si>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</si>
  <si>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</si>
  <si>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</si>
  <si>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</si>
  <si>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</si>
  <si>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</si>
  <si>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</si>
  <si>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</si>
  <si>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</si>
  <si>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</si>
  <si>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</si>
  <si>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</si>
  <si>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</si>
  <si>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</si>
  <si>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</si>
  <si>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</si>
  <si>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</si>
  <si>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</si>
  <si>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</si>
  <si>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</si>
  <si>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</si>
  <si>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</si>
  <si>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</si>
  <si>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</si>
  <si>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</si>
  <si>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</si>
  <si>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</si>
  <si>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</si>
  <si>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</si>
  <si>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</si>
  <si>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</si>
  <si>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</si>
  <si>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</si>
  <si>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</si>
  <si>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</si>
  <si>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</si>
  <si>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</si>
  <si>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</si>
  <si>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</si>
  <si>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</si>
  <si>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</si>
  <si>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</si>
  <si>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</si>
  <si>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</si>
  <si>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</si>
  <si>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</si>
  <si>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</si>
  <si>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</si>
  <si>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</si>
  <si>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</si>
  <si>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</si>
  <si>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</si>
  <si>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</si>
  <si>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</si>
  <si>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</si>
  <si>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</si>
  <si>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</si>
  <si>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</si>
  <si>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</si>
  <si>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</si>
  <si>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</si>
  <si>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</si>
  <si>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</si>
  <si>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</si>
  <si>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</si>
  <si>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</si>
  <si>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</si>
  <si>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</si>
  <si>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</si>
  <si>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</si>
  <si>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</si>
  <si>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</si>
  <si>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</si>
  <si>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</si>
  <si>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</si>
  <si>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</si>
  <si>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</si>
  <si>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</si>
  <si>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</si>
  <si>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</si>
  <si>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</si>
  <si>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</si>
  <si>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</si>
  <si>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</si>
  <si>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</si>
  <si>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</si>
  <si>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</si>
  <si>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</si>
  <si>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</si>
  <si>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</si>
  <si>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</si>
  <si>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</si>
  <si>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</si>
  <si>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</si>
  <si>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</si>
  <si>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</si>
  <si>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</si>
  <si>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</si>
  <si>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</si>
  <si>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</si>
  <si>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</si>
  <si>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</si>
  <si>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</si>
  <si>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</si>
  <si>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</si>
  <si>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</si>
  <si>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</si>
  <si>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</si>
  <si>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</si>
  <si>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</si>
  <si>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</si>
  <si>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</si>
  <si>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</si>
  <si>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</si>
  <si>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</si>
  <si>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</si>
  <si>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</si>
  <si>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</si>
  <si>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</si>
  <si>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</si>
  <si>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</si>
  <si>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</si>
  <si>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</si>
  <si>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</si>
  <si>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</si>
  <si>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</si>
  <si>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</si>
  <si>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</si>
  <si>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</si>
  <si>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</si>
  <si>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</si>
  <si>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</si>
  <si>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</si>
  <si>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</si>
  <si>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</si>
  <si>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</si>
  <si>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</si>
  <si>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</si>
  <si>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</si>
  <si>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</si>
  <si>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</si>
  <si>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</si>
  <si>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</si>
  <si>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</si>
  <si>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</si>
  <si>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</si>
  <si>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</si>
  <si>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</si>
  <si>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</si>
  <si>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</si>
  <si>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</si>
  <si>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</si>
  <si>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</si>
  <si>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</si>
  <si>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</si>
  <si>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</si>
  <si>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</si>
  <si>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</si>
  <si>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</si>
  <si>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</si>
  <si>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</si>
  <si>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</si>
  <si>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</si>
  <si>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</si>
  <si>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</si>
  <si>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</si>
  <si>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</si>
  <si>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</si>
  <si>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</si>
  <si>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</si>
  <si>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</si>
  <si>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</si>
  <si>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</si>
  <si>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</si>
  <si>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</si>
  <si>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</si>
  <si>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</si>
  <si>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</si>
  <si>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</si>
  <si>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</si>
  <si>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</si>
  <si>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</si>
  <si>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</si>
  <si>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</si>
  <si>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</si>
  <si>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</si>
  <si>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</si>
  <si>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</si>
  <si>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</si>
  <si>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</si>
  <si>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</si>
  <si>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</si>
  <si>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</si>
  <si>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</si>
  <si>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</si>
  <si>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</si>
  <si>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</si>
  <si>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</si>
  <si>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</si>
  <si>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</si>
  <si>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</si>
  <si>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</si>
  <si>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</si>
  <si>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</si>
  <si>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</si>
  <si>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</si>
  <si>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</si>
  <si>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</si>
  <si>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</si>
  <si>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</si>
  <si>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</si>
  <si>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</si>
  <si>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</si>
  <si>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</si>
  <si>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</si>
  <si>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</si>
  <si>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</si>
  <si>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</si>
  <si>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</si>
  <si>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</si>
  <si>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</si>
  <si>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</si>
  <si>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</si>
  <si>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</si>
  <si>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</si>
  <si>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</si>
  <si>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</si>
  <si>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</si>
  <si>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</si>
  <si>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</si>
  <si>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</si>
  <si>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</si>
  <si>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</si>
  <si>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</si>
  <si>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</si>
  <si>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</si>
  <si>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</si>
  <si>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</si>
  <si>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</si>
  <si>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</si>
  <si>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</si>
  <si>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</si>
  <si>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</si>
  <si>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</si>
  <si>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</si>
  <si>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</si>
  <si>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</si>
  <si>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</si>
  <si>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</si>
  <si>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</si>
  <si>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</si>
  <si>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</si>
  <si>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</si>
  <si>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</si>
  <si>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</si>
  <si>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</si>
  <si>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</si>
  <si>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</si>
  <si>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</si>
  <si>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</si>
  <si>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</si>
  <si>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</si>
  <si>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</si>
  <si>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</si>
  <si>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横浜市泉区西が岡1-28-1</t>
  </si>
  <si>
    <t>社会福祉法人親善福祉協会
国際親善総合病院　理事長　水地　啓子</t>
  </si>
  <si>
    <t>国際親善総合病院</t>
  </si>
  <si>
    <t>045-813-0221</t>
  </si>
  <si>
    <t>横浜市長</t>
  </si>
  <si>
    <t>8311　一般病院</t>
  </si>
  <si>
    <t>引火性廃油
収集運搬→焼却→残渣なし
感染性廃棄物
収集運搬→焼却→管理型埋立もしくは資源化・再利用化（再生砕石・再資源化）</t>
    <phoneticPr fontId="3"/>
  </si>
  <si>
    <t>施設管理者→廃棄物管理責任者・事務部門→収集運搬委託業者・処理委託業者</t>
    <phoneticPr fontId="3"/>
  </si>
  <si>
    <t>ゴミ箱への分別内容の掲示
会議体での広報
導線を考慮したゴミ箱の配置検討
感染性廃棄物に関する分別知識の周知</t>
    <rPh sb="13" eb="16">
      <t>カイギタイ</t>
    </rPh>
    <rPh sb="18" eb="20">
      <t>コウホウ</t>
    </rPh>
    <phoneticPr fontId="3"/>
  </si>
  <si>
    <t>導線を考慮しゴミ箱設置場所の更なる見直し。
分別に関する周知の継続。</t>
    <phoneticPr fontId="3"/>
  </si>
  <si>
    <t>感染性廃棄物：委員会やマニュアル、掲示物での周知に努めている。
引火性廃油：該当部門による適正管理に努めている。</t>
    <phoneticPr fontId="3"/>
  </si>
  <si>
    <t>優良認定業者との契約に関して継続して取り組んでいる。</t>
    <phoneticPr fontId="3"/>
  </si>
  <si>
    <t>引き続き優良認定業者との取引を継続する。</t>
    <phoneticPr fontId="3"/>
  </si>
  <si>
    <t>今後も電子マニフェストによる適正管理を続けていく。</t>
    <phoneticPr fontId="3"/>
  </si>
  <si>
    <t>045-813-0221</t>
    <phoneticPr fontId="3"/>
  </si>
  <si>
    <t>令和 7 年 5月 26日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</si>
</sst>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 xmlns:a16="http://schemas.microsoft.com/office/drawing/2014/main" id="{00000000-0008-0000-0100-0000B23E0E00}"/>
            </a:ext>
          </a:extLst>
        </xdr:cNvPr>
        <xdr:cNvGrpSpPr>
          <a:grpSpLocks/>
        </xdr:cNvGrpSpPr>
      </xdr:nvGrpSpPr>
      <xdr:grpSpPr bwMode="auto">
        <a:xfrm>
          <a:off x="1759744" y="2212181"/>
          <a:ext cx="419100" cy="628650"/>
          <a:chOff x="1592580" y="2194560"/>
          <a:chExt cx="38862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 xmlns:a16="http://schemas.microsoft.com/office/drawing/2014/main" id="{00000000-0008-0000-0400-0000025C0E00}"/>
            </a:ext>
          </a:extLst>
        </xdr:cNvPr>
        <xdr:cNvGrpSpPr>
          <a:grpSpLocks/>
        </xdr:cNvGrpSpPr>
      </xdr:nvGrpSpPr>
      <xdr:grpSpPr bwMode="auto">
        <a:xfrm>
          <a:off x="1750219" y="2193131"/>
          <a:ext cx="423862" cy="628650"/>
          <a:chOff x="1584960" y="2179320"/>
          <a:chExt cx="38862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tabSelected="1" view="pageBreakPreview" zoomScale="80" zoomScaleNormal="100" zoomScaleSheetLayoutView="80" workbookViewId="0">
      <selection activeCell="D77" sqref="D77:U86"/>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435</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424</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423</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422</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2084</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t="s">
        <v>434</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126</v>
      </c>
      <c r="G54" s="732"/>
      <c r="H54" s="732"/>
      <c r="I54" s="732"/>
      <c r="J54" s="732"/>
      <c r="K54" s="732"/>
      <c r="L54" s="33" t="s">
        <v>48</v>
      </c>
      <c r="M54" s="33"/>
      <c r="N54" s="733" t="s">
        <v>425</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v>287</v>
      </c>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612</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426</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427</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2</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101.41000000000001</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428</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2</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98.38</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429</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430</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101.41000000000001</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f>+別紙!X15</f>
        <v>101.41000000000001</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f>+別紙!X16</f>
        <v>85.51</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t="s">
        <v>431</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98.38</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98.38000000000001</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82.94</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t="s">
        <v>432</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101.41000000000001</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t="s">
        <v>433</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zoomScale="70" zoomScaleNormal="70"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国際親善総合病院</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0.62</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100.79</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101.41000000000001</v>
      </c>
    </row>
    <row r="10" spans="2:24" ht="24" customHeight="1">
      <c r="B10" s="173" t="s">
        <v>365</v>
      </c>
      <c r="C10" s="946" t="s">
        <v>213</v>
      </c>
      <c r="D10" s="946"/>
      <c r="E10" s="946"/>
      <c r="F10" s="947"/>
      <c r="G10" s="505" t="str">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0.62</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100.79</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101.41000000000001</v>
      </c>
    </row>
    <row r="15" spans="2:24" ht="24" customHeight="1">
      <c r="B15" s="173" t="s">
        <v>168</v>
      </c>
      <c r="C15" s="911" t="s">
        <v>218</v>
      </c>
      <c r="D15" s="911"/>
      <c r="E15" s="911"/>
      <c r="F15" s="912"/>
      <c r="G15" s="507">
        <f>IF(OR(ｱ.特管廃油!F30&gt;0,ｱ.特管廃油!F30&lt;0),ｱ.特管廃油!F30,IF(G$19&gt;0,"0",0))</f>
        <v>0.62</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100.79</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101.41000000000001</v>
      </c>
    </row>
    <row r="16" spans="2:24" ht="24" customHeight="1">
      <c r="B16" s="173" t="s">
        <v>169</v>
      </c>
      <c r="C16" s="911" t="s">
        <v>219</v>
      </c>
      <c r="D16" s="911"/>
      <c r="E16" s="911"/>
      <c r="F16" s="912"/>
      <c r="G16" s="507" t="str">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85.51</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85.51</v>
      </c>
    </row>
    <row r="17" spans="2:24" ht="24" customHeight="1">
      <c r="B17" s="173"/>
      <c r="C17" s="911" t="s">
        <v>374</v>
      </c>
      <c r="D17" s="911"/>
      <c r="E17" s="911"/>
      <c r="F17" s="912"/>
      <c r="G17" s="507" t="str">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0.62</v>
      </c>
      <c r="H19" s="502">
        <f t="shared" si="1"/>
        <v>0</v>
      </c>
      <c r="I19" s="502">
        <f t="shared" si="1"/>
        <v>0</v>
      </c>
      <c r="J19" s="502">
        <f t="shared" si="1"/>
        <v>97.759999999999991</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98.38</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0.62</v>
      </c>
      <c r="H37" s="534">
        <f t="shared" si="7"/>
        <v>0</v>
      </c>
      <c r="I37" s="534">
        <f t="shared" si="7"/>
        <v>0</v>
      </c>
      <c r="J37" s="534">
        <f t="shared" si="7"/>
        <v>97.759999999999991</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98.38</v>
      </c>
    </row>
    <row r="38" spans="2:24" ht="24" customHeight="1">
      <c r="B38" s="171"/>
      <c r="C38" s="934"/>
      <c r="D38" s="234"/>
      <c r="E38" s="232" t="s">
        <v>231</v>
      </c>
      <c r="F38" s="560"/>
      <c r="G38" s="528">
        <f t="shared" ref="G38:V38" si="8">SUM(G39:G41)</f>
        <v>0.62</v>
      </c>
      <c r="H38" s="528">
        <f t="shared" si="8"/>
        <v>0</v>
      </c>
      <c r="I38" s="528">
        <f t="shared" si="8"/>
        <v>0</v>
      </c>
      <c r="J38" s="528">
        <f t="shared" si="8"/>
        <v>97.759999999999991</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98.38</v>
      </c>
    </row>
    <row r="39" spans="2:24" ht="24" customHeight="1">
      <c r="B39" s="171"/>
      <c r="C39" s="934"/>
      <c r="D39" s="235"/>
      <c r="E39" s="230"/>
      <c r="F39" s="228" t="s">
        <v>173</v>
      </c>
      <c r="G39" s="530">
        <f>+ｱ.特管廃油!$Z$28</f>
        <v>0</v>
      </c>
      <c r="H39" s="530">
        <f>+ｲ.特管廃酸!$Z$28</f>
        <v>0</v>
      </c>
      <c r="I39" s="530">
        <f>+ｳ.特管廃ｱﾙｶﾘ!$Z$28</f>
        <v>0</v>
      </c>
      <c r="J39" s="530">
        <f>+ｴ.感染性廃棄物!$Z$28</f>
        <v>82.94</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82.94</v>
      </c>
    </row>
    <row r="40" spans="2:24" ht="24" customHeight="1">
      <c r="B40" s="171"/>
      <c r="C40" s="934"/>
      <c r="D40" s="235"/>
      <c r="E40" s="230"/>
      <c r="F40" s="228" t="s">
        <v>230</v>
      </c>
      <c r="G40" s="530">
        <f>+ｱ.特管廃油!$Z$29</f>
        <v>0.62</v>
      </c>
      <c r="H40" s="530">
        <f>+ｲ.特管廃酸!$Z$29</f>
        <v>0</v>
      </c>
      <c r="I40" s="530">
        <f>+ｳ.特管廃ｱﾙｶﾘ!$Z$29</f>
        <v>0</v>
      </c>
      <c r="J40" s="530">
        <f>+ｴ.感染性廃棄物!$Z$29</f>
        <v>14.82</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15.44</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0.62</v>
      </c>
      <c r="H43" s="536">
        <f>+ｲ.特管廃酸!$AK$27</f>
        <v>0</v>
      </c>
      <c r="I43" s="536">
        <f>+ｳ.特管廃ｱﾙｶﾘ!$AK$27</f>
        <v>0</v>
      </c>
      <c r="J43" s="536">
        <f>+ｴ.感染性廃棄物!$AK$27</f>
        <v>97.759999999999991</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98.38</v>
      </c>
    </row>
    <row r="44" spans="2:24" ht="24" customHeight="1">
      <c r="B44" s="171"/>
      <c r="C44" s="178"/>
      <c r="D44" s="176" t="s">
        <v>147</v>
      </c>
      <c r="E44" s="927" t="s">
        <v>176</v>
      </c>
      <c r="F44" s="928"/>
      <c r="G44" s="538">
        <f>+ｱ.特管廃油!$AK$30</f>
        <v>0.62</v>
      </c>
      <c r="H44" s="538">
        <f>+ｲ.特管廃酸!$AK$30</f>
        <v>0</v>
      </c>
      <c r="I44" s="538">
        <f>+ｳ.特管廃ｱﾙｶﾘ!$AK$30</f>
        <v>0</v>
      </c>
      <c r="J44" s="538">
        <f>+ｴ.感染性廃棄物!$AK$30</f>
        <v>97.76</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98.38000000000001</v>
      </c>
    </row>
    <row r="45" spans="2:24" ht="24" customHeight="1">
      <c r="B45" s="171"/>
      <c r="C45" s="178"/>
      <c r="D45" s="561" t="s">
        <v>149</v>
      </c>
      <c r="E45" s="915" t="s">
        <v>177</v>
      </c>
      <c r="F45" s="916"/>
      <c r="G45" s="540">
        <f>+ｱ.特管廃油!$AR$24</f>
        <v>0</v>
      </c>
      <c r="H45" s="540">
        <f>+ｲ.特管廃酸!$AR$24</f>
        <v>0</v>
      </c>
      <c r="I45" s="540">
        <f>+ｳ.特管廃ｱﾙｶﾘ!$AR$24</f>
        <v>0</v>
      </c>
      <c r="J45" s="540">
        <f>+ｴ.感染性廃棄物!$AR$24</f>
        <v>82.94</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82.94</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1.24</v>
      </c>
      <c r="H55" s="544">
        <f t="shared" ref="H55:W55" si="9">IF(H9="0",+H19+H20,+H9+H19+H20)</f>
        <v>0</v>
      </c>
      <c r="I55" s="544">
        <f t="shared" si="9"/>
        <v>0</v>
      </c>
      <c r="J55" s="544">
        <f t="shared" si="9"/>
        <v>198.55</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22" zoomScale="80" zoomScaleNormal="8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国際親善総合病院</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0.62</v>
      </c>
      <c r="G12" s="868"/>
      <c r="H12" s="62" t="s">
        <v>225</v>
      </c>
      <c r="I12" s="63"/>
      <c r="J12" s="64"/>
      <c r="K12" s="63"/>
      <c r="L12" s="904"/>
      <c r="M12" s="65"/>
      <c r="O12" s="846"/>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0.62</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0.62</v>
      </c>
      <c r="P27" s="889"/>
      <c r="Q27" s="889"/>
      <c r="R27" s="889"/>
      <c r="S27" s="54" t="s">
        <v>38</v>
      </c>
      <c r="T27" s="75"/>
      <c r="U27" s="75"/>
      <c r="X27" s="73" t="s">
        <v>39</v>
      </c>
      <c r="Y27" s="76"/>
      <c r="AG27" s="63"/>
      <c r="AH27" s="63"/>
      <c r="AI27" s="63"/>
      <c r="AJ27" s="63"/>
      <c r="AK27" s="867">
        <f>+AG18+O27</f>
        <v>0.62</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0.62</v>
      </c>
      <c r="G29" s="870"/>
      <c r="H29" s="221" t="s">
        <v>155</v>
      </c>
      <c r="L29" s="891"/>
      <c r="O29" s="66"/>
      <c r="P29" s="149"/>
      <c r="Q29" s="61" t="s">
        <v>141</v>
      </c>
      <c r="R29" s="803" t="s">
        <v>33</v>
      </c>
      <c r="S29" s="804"/>
      <c r="T29" s="804"/>
      <c r="U29" s="805"/>
      <c r="V29" s="58"/>
      <c r="W29" s="77"/>
      <c r="X29" s="806" t="s">
        <v>227</v>
      </c>
      <c r="Y29" s="807"/>
      <c r="Z29" s="809">
        <v>0.62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0.62</v>
      </c>
      <c r="G30" s="870"/>
      <c r="H30" s="221" t="s">
        <v>155</v>
      </c>
      <c r="L30" s="891"/>
      <c r="O30" s="66"/>
      <c r="Q30" s="888">
        <f>+ROUND(Z28,2)+ROUND(Z29,2)+ROUND(Z30,2)</f>
        <v>0.62</v>
      </c>
      <c r="R30" s="889"/>
      <c r="S30" s="889"/>
      <c r="T30" s="889"/>
      <c r="U30" s="54" t="s">
        <v>16</v>
      </c>
      <c r="X30" s="806" t="s">
        <v>145</v>
      </c>
      <c r="Y30" s="807"/>
      <c r="Z30" s="809"/>
      <c r="AA30" s="810"/>
      <c r="AB30" s="810"/>
      <c r="AC30" s="810"/>
      <c r="AD30" s="810"/>
      <c r="AE30" s="54" t="s">
        <v>13</v>
      </c>
      <c r="AK30" s="846">
        <v>0.62</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1" zoomScale="90" zoomScaleNormal="100" zoomScaleSheetLayoutView="90"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 年 5月 26日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横浜市泉区西が岡1-28-1</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社会福祉法人親善福祉協会
国際親善総合病院　理事長　水地　啓子</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045-813-0221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国際親善総合病院</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2084</v>
      </c>
      <c r="Q25" s="1088"/>
      <c r="R25" s="1088"/>
      <c r="S25" s="1088"/>
      <c r="T25" s="1088"/>
      <c r="U25" s="1089"/>
    </row>
    <row r="26" spans="1:23" ht="26.25" customHeight="1">
      <c r="C26" s="1047" t="s">
        <v>11</v>
      </c>
      <c r="D26" s="1080"/>
      <c r="E26" s="1081"/>
      <c r="F26" s="1058" t="str">
        <f>+表紙!F50</f>
        <v>横浜市泉区西が岡1-28-1</v>
      </c>
      <c r="G26" s="1059"/>
      <c r="H26" s="1059"/>
      <c r="I26" s="1059"/>
      <c r="J26" s="1059"/>
      <c r="K26" s="1059"/>
      <c r="L26" s="1059"/>
      <c r="M26" s="1059"/>
      <c r="N26" s="130" t="s">
        <v>131</v>
      </c>
      <c r="O26" s="409"/>
      <c r="P26" s="409"/>
      <c r="Q26" s="1090" t="str">
        <f>IF(+表紙!Q50="","",+表紙!Q50)</f>
        <v>045-813-0221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Ｐ－医療、福祉</v>
      </c>
      <c r="G30" s="1095"/>
      <c r="H30" s="1095"/>
      <c r="I30" s="1095"/>
      <c r="J30" s="1095"/>
      <c r="K30" s="1095"/>
      <c r="L30" s="276" t="s">
        <v>48</v>
      </c>
      <c r="M30" s="276"/>
      <c r="N30" s="1096" t="str">
        <f>IF(COUNTA(表紙!N54)=1,+表紙!N54,"")</f>
        <v>8311　一般病院</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f>IF(+表紙!N57="","",+表紙!N57)</f>
        <v>287</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612</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引火性廃油
収集運搬→焼却→残渣なし
感染性廃棄物
収集運搬→焼却→管理型埋立もしくは資源化・再利用化（再生砕石・再資源化）</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2</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101.41000000000001</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ゴミ箱への分別内容の掲示
会議体での広報
導線を考慮したゴミ箱の配置検討
感染性廃棄物に関する分別知識の周知</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2</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98.38</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導線を考慮しゴミ箱設置場所の更なる見直し。
分別に関する周知の継続。</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感染性廃棄物：委員会やマニュアル、掲示物での周知に努めている。
引火性廃油：該当部門による適正管理に努めている。</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101.41000000000001</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f>+表紙!K209</f>
        <v>101.41000000000001</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f>+表紙!K210</f>
        <v>85.51</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優良認定業者との契約に関して継続して取り組んでいる。</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98.38</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98.38000000000001</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82.94</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引き続き優良認定業者との取引を継続する。</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101.41000000000001</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今後も電子マニフェストによる適正管理を続けていく。</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80" zoomScaleNormal="80" workbookViewId="0">
      <selection activeCell="AH29" sqref="AH29"/>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97.759999999999991</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100.79</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82.94</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97.759999999999991</v>
      </c>
      <c r="P27" s="889"/>
      <c r="Q27" s="889"/>
      <c r="R27" s="889"/>
      <c r="S27" s="54" t="s">
        <v>38</v>
      </c>
      <c r="T27" s="75"/>
      <c r="U27" s="75"/>
      <c r="X27" s="73" t="s">
        <v>39</v>
      </c>
      <c r="Y27" s="76"/>
      <c r="AG27" s="63"/>
      <c r="AH27" s="63"/>
      <c r="AI27" s="63"/>
      <c r="AJ27" s="63"/>
      <c r="AK27" s="867">
        <f>+AG18+O27</f>
        <v>97.759999999999991</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82.94</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100.79</v>
      </c>
      <c r="G29" s="870"/>
      <c r="H29" s="221" t="s">
        <v>155</v>
      </c>
      <c r="L29" s="891"/>
      <c r="O29" s="66"/>
      <c r="P29" s="149"/>
      <c r="Q29" s="61" t="s">
        <v>142</v>
      </c>
      <c r="R29" s="803" t="s">
        <v>33</v>
      </c>
      <c r="S29" s="804"/>
      <c r="T29" s="804"/>
      <c r="U29" s="805"/>
      <c r="V29" s="58"/>
      <c r="W29" s="77"/>
      <c r="X29" s="806" t="s">
        <v>227</v>
      </c>
      <c r="Y29" s="807"/>
      <c r="Z29" s="809">
        <v>14.82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100.79</v>
      </c>
      <c r="G30" s="870"/>
      <c r="H30" s="221" t="s">
        <v>155</v>
      </c>
      <c r="L30" s="891"/>
      <c r="O30" s="66"/>
      <c r="Q30" s="888">
        <f>+ROUND(Z28,2)+ROUND(Z29,2)+ROUND(Z30,2)</f>
        <v>97.759999999999991</v>
      </c>
      <c r="R30" s="889"/>
      <c r="S30" s="889"/>
      <c r="T30" s="889"/>
      <c r="U30" s="54" t="s">
        <v>16</v>
      </c>
      <c r="X30" s="806" t="s">
        <v>145</v>
      </c>
      <c r="Y30" s="807"/>
      <c r="Z30" s="809"/>
      <c r="AA30" s="810"/>
      <c r="AB30" s="810"/>
      <c r="AC30" s="810"/>
      <c r="AD30" s="810"/>
      <c r="AE30" s="54" t="s">
        <v>13</v>
      </c>
      <c r="AK30" s="846">
        <v>97.76</v>
      </c>
      <c r="AL30" s="856"/>
      <c r="AM30" s="856"/>
      <c r="AN30" s="856"/>
      <c r="AO30" s="62" t="s">
        <v>13</v>
      </c>
      <c r="AR30" s="834"/>
      <c r="AS30" s="831"/>
      <c r="AT30" s="831"/>
      <c r="AU30" s="832"/>
    </row>
    <row r="31" spans="2:48" ht="27" customHeight="1" thickTop="1" thickBot="1">
      <c r="B31" s="862" t="s">
        <v>165</v>
      </c>
      <c r="C31" s="803"/>
      <c r="D31" s="803"/>
      <c r="E31" s="845"/>
      <c r="F31" s="869">
        <v>85.51</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国際親善総合病院</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2025-05-24T00:21:09Z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