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<sst xmlns="http://schemas.openxmlformats.org/spreadsheetml/2006/main" count="2831" uniqueCount="435">
  <si>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</si>
  <si>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</si>
  <si>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</si>
  <si>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</si>
  <si>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</si>
  <si>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</si>
  <si>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</si>
  <si>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</si>
  <si>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</si>
  <si>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</si>
  <si>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</si>
  <si>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</si>
  <si>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</si>
  <si>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</si>
  <si>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</si>
  <si>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</si>
  <si>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</si>
  <si>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</si>
  <si>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</si>
  <si>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</si>
  <si>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</si>
  <si>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</si>
  <si>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</si>
  <si>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</si>
  <si>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</si>
  <si>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</si>
  <si>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</si>
  <si>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</si>
  <si>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</si>
  <si>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</si>
  <si>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</si>
  <si>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</si>
  <si>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</si>
  <si>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</si>
  <si>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</si>
  <si>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</si>
  <si>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</si>
  <si>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</si>
  <si>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</si>
  <si>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</si>
  <si>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</si>
  <si>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</si>
  <si>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</si>
  <si>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</si>
  <si>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</si>
  <si>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</si>
  <si>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</si>
  <si>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</si>
  <si>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</si>
  <si>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</si>
  <si>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</si>
  <si>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</si>
  <si>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</si>
  <si>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</si>
  <si>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</si>
  <si>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</si>
  <si>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</si>
  <si>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</si>
  <si>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</si>
  <si>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</si>
  <si>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</si>
  <si>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</si>
  <si>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</si>
  <si>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</si>
  <si>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</si>
  <si>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</si>
  <si>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</si>
  <si>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</si>
  <si>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</si>
  <si>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</si>
  <si>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</si>
  <si>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</si>
  <si>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</si>
  <si>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</si>
  <si>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</si>
  <si>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</si>
  <si>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</si>
  <si>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</si>
  <si>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</si>
  <si>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</si>
  <si>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</si>
  <si>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</si>
  <si>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</si>
  <si>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</si>
  <si>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</si>
  <si>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</si>
  <si>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</si>
  <si>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</si>
  <si>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</si>
  <si>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</si>
  <si>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</si>
  <si>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</si>
  <si>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</si>
  <si>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</si>
  <si>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</si>
  <si>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</si>
  <si>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</si>
  <si>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</si>
  <si>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</si>
  <si>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</si>
  <si>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</si>
  <si>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</si>
  <si>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</si>
  <si>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</si>
  <si>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</si>
  <si>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</si>
  <si>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</si>
  <si>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</si>
  <si>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</si>
  <si>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</si>
  <si>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</si>
  <si>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</si>
  <si>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</si>
  <si>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</si>
  <si>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</si>
  <si>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</si>
  <si>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</si>
  <si>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</si>
  <si>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</si>
  <si>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</si>
  <si>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</si>
  <si>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</si>
  <si>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</si>
  <si>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</si>
  <si>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</si>
  <si>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</si>
  <si>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</si>
  <si>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</si>
  <si>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</si>
  <si>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</si>
  <si>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</si>
  <si>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</si>
  <si>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</si>
  <si>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</si>
  <si>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</si>
  <si>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</si>
  <si>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</si>
  <si>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</si>
  <si>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</si>
  <si>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</si>
  <si>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</si>
  <si>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</si>
  <si>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</si>
  <si>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</si>
  <si>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</si>
  <si>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</si>
  <si>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</si>
  <si>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</si>
  <si>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</si>
  <si>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</si>
  <si>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</si>
  <si>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</si>
  <si>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</si>
  <si>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</si>
  <si>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</si>
  <si>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</si>
  <si>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</si>
  <si>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</si>
  <si>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</si>
  <si>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</si>
  <si>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</si>
  <si>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</si>
  <si>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</si>
  <si>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</si>
  <si>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</si>
  <si>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</si>
  <si>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</si>
  <si>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</si>
  <si>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</si>
  <si>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</si>
  <si>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</si>
  <si>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</si>
  <si>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</si>
  <si>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</si>
  <si>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</si>
  <si>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</si>
  <si>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</si>
  <si>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</si>
  <si>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</si>
  <si>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</si>
  <si>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</si>
  <si>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</si>
  <si>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</si>
  <si>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</si>
  <si>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</si>
  <si>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</si>
  <si>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</si>
  <si>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</si>
  <si>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</si>
  <si>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</si>
  <si>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</si>
  <si>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</si>
  <si>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</si>
  <si>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</si>
  <si>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</si>
  <si>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</si>
  <si>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</si>
  <si>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</si>
  <si>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</si>
  <si>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</si>
  <si>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</si>
  <si>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</si>
  <si>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</si>
  <si>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</si>
  <si>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</si>
  <si>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</si>
  <si>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</si>
  <si>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</si>
  <si>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</si>
  <si>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</si>
  <si>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</si>
  <si>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</si>
  <si>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</si>
  <si>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</si>
  <si>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</si>
  <si>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</si>
  <si>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</si>
  <si>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</si>
  <si>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</si>
  <si>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</si>
  <si>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</si>
  <si>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</si>
  <si>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</si>
  <si>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</si>
  <si>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</si>
  <si>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</si>
  <si>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</si>
  <si>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</si>
  <si>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</si>
  <si>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</si>
  <si>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</si>
  <si>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</si>
  <si>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</si>
  <si>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</si>
  <si>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</si>
  <si>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</si>
  <si>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</si>
  <si>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</si>
  <si>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</si>
  <si>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</si>
  <si>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</si>
  <si>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</si>
  <si>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</si>
  <si>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</si>
  <si>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</si>
  <si>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</si>
  <si>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</si>
  <si>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</si>
  <si>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</si>
  <si>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</si>
  <si>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</si>
  <si>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</si>
  <si>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</si>
  <si>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</si>
  <si>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</si>
  <si>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</si>
  <si>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</si>
  <si>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</si>
  <si>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</si>
  <si>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</si>
  <si>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</si>
  <si>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</si>
  <si>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</si>
  <si>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</si>
  <si>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</si>
  <si>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</si>
  <si>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</si>
  <si>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</si>
  <si>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</si>
  <si>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</si>
  <si>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</si>
  <si>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</si>
  <si>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</si>
  <si>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</si>
  <si>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</si>
  <si>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</si>
  <si>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</si>
  <si>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</si>
  <si>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</si>
  <si>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</si>
  <si>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</si>
  <si>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</si>
  <si>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</si>
  <si>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</si>
  <si>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</si>
  <si>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</si>
  <si>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</si>
  <si>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</si>
  <si>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</si>
  <si>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</si>
  <si>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</si>
  <si>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</si>
  <si>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</si>
  <si>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</si>
  <si>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</si>
  <si>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</si>
  <si>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</si>
  <si>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</si>
  <si>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</si>
  <si>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</si>
  <si>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</si>
  <si>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</si>
  <si>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</si>
  <si>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</si>
  <si>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</si>
  <si>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</si>
  <si>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</si>
  <si>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</si>
  <si>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</si>
  <si>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</si>
  <si>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</si>
  <si>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</si>
  <si>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</si>
  <si>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</si>
  <si>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</si>
  <si>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</si>
  <si>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</si>
  <si>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</si>
  <si>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</si>
  <si>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</si>
  <si>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</si>
  <si>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</si>
  <si>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</si>
  <si>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</si>
  <si>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</si>
  <si>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</si>
  <si>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</si>
  <si>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</si>
  <si>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</si>
  <si>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</si>
  <si>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</si>
  <si>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</si>
  <si>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</si>
  <si>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</si>
  <si>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</si>
  <si>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</si>
  <si>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</si>
  <si>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</si>
  <si>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</si>
  <si>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</si>
  <si>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</si>
  <si>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</si>
  <si>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</si>
  <si>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</si>
  <si>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</si>
  <si>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</si>
  <si>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</si>
  <si>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</si>
  <si>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</si>
  <si>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</si>
  <si>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</si>
  <si>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</si>
  <si>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</si>
  <si>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</si>
  <si>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</si>
  <si>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</si>
  <si>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</si>
  <si>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</si>
  <si>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</si>
  <si>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</si>
  <si>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</si>
  <si>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</si>
  <si>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</si>
  <si>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</si>
  <si>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</si>
  <si>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</si>
  <si>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</si>
  <si>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</si>
  <si>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</si>
  <si>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</si>
  <si>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</si>
  <si>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</si>
  <si>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</si>
  <si>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</si>
  <si>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</si>
  <si>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</si>
  <si>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</si>
  <si>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</si>
  <si>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</si>
  <si>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</si>
  <si>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</si>
  <si>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</si>
  <si>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</si>
  <si>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</si>
  <si>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</si>
  <si>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</si>
  <si>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</si>
  <si>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</si>
  <si>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</si>
  <si>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</si>
  <si>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</si>
  <si>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</si>
  <si>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</si>
  <si>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</si>
  <si>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</si>
  <si>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</si>
  <si>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</si>
  <si>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</si>
  <si>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</si>
  <si>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</si>
  <si>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</si>
  <si>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</si>
  <si>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</si>
  <si>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</si>
  <si>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</si>
  <si>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</si>
  <si>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</si>
  <si>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</si>
  <si>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</si>
  <si>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</si>
  <si>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</si>
  <si>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</si>
  <si>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</si>
  <si>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</si>
  <si>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</si>
  <si>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</si>
  <si>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</si>
  <si>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</si>
  <si>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</si>
  <si>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</si>
  <si>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</si>
  <si>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</si>
  <si>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</si>
  <si>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</si>
  <si>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</si>
  <si>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</si>
  <si>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神奈川県横浜市磯子区新杉田町12番地</t>
    <phoneticPr fontId="3"/>
  </si>
  <si>
    <t>ｼﾞｬﾊﾟﾝ ﾏﾘﾝﾕﾅｲﾃｯﾄﾞ (株) 横浜事業所所長　江藤　淳</t>
    <phoneticPr fontId="3"/>
  </si>
  <si>
    <t>045-759-2953</t>
    <phoneticPr fontId="3"/>
  </si>
  <si>
    <t>ジャパン マリンユナイテッド 株式会社　横浜事業所　（磯子工場）</t>
    <phoneticPr fontId="3"/>
  </si>
  <si>
    <t>船舶の新造及び修理</t>
    <phoneticPr fontId="3"/>
  </si>
  <si>
    <t>*現在、すべて電子マニフェスト対応（単発、突発除く）</t>
    <phoneticPr fontId="3"/>
  </si>
  <si>
    <t>神奈川県横浜市磯子区新杉田町12番地</t>
    <phoneticPr fontId="3"/>
  </si>
  <si>
    <t>045-759-2953</t>
    <phoneticPr fontId="3"/>
  </si>
  <si>
    <t>令和   7年   4月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</si>
</sst>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tabSelected="1" view="pageBreakPreview" topLeftCell="A9" zoomScaleNormal="100" zoomScaleSheetLayoutView="100" workbookViewId="0">
      <selection activeCell="L54" sqref="L54:M54"/>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425</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434</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426</v>
      </c>
      <c r="K39" s="542"/>
      <c r="L39" s="543"/>
      <c r="M39" s="543"/>
      <c r="N39" s="543"/>
      <c r="O39" s="544"/>
      <c r="Q39" s="19"/>
      <c r="R39" s="97"/>
    </row>
    <row r="40" spans="1:19" ht="26.25" customHeight="1">
      <c r="C40" s="86"/>
      <c r="D40" s="23"/>
      <c r="E40" s="23"/>
      <c r="F40" s="23"/>
      <c r="G40" s="23"/>
      <c r="H40" s="24" t="s">
        <v>7</v>
      </c>
      <c r="I40" s="24"/>
      <c r="J40" s="542" t="s">
        <v>427</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428</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429</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2066</v>
      </c>
      <c r="N48" s="558"/>
      <c r="O48" s="559"/>
    </row>
    <row r="49" spans="3:48" ht="18.75" customHeight="1">
      <c r="C49" s="509" t="s">
        <v>11</v>
      </c>
      <c r="D49" s="537"/>
      <c r="E49" s="538"/>
      <c r="F49" s="567" t="s">
        <v>432</v>
      </c>
      <c r="G49" s="568"/>
      <c r="H49" s="568"/>
      <c r="I49" s="568"/>
      <c r="J49" s="568"/>
      <c r="K49" s="568"/>
      <c r="L49" s="443" t="s">
        <v>134</v>
      </c>
      <c r="M49" s="446"/>
      <c r="N49" s="560" t="s">
        <v>433</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116</v>
      </c>
      <c r="G52" s="574"/>
      <c r="H52" s="574"/>
      <c r="I52" s="574"/>
      <c r="J52" s="31" t="s">
        <v>47</v>
      </c>
      <c r="K52" s="31"/>
      <c r="L52" s="575" t="s">
        <v>430</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v>48006</v>
      </c>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776</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52.7</v>
      </c>
      <c r="I63" s="272" t="s">
        <v>4</v>
      </c>
      <c r="J63" s="531" t="s">
        <v>228</v>
      </c>
      <c r="K63" s="532"/>
      <c r="L63" s="533"/>
      <c r="M63" s="529">
        <f>+別紙!X14</f>
        <v>52.7</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f>+別紙!X15</f>
        <v>47.1</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52.7</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f>+別紙!X17</f>
        <v>9.7200000000000006</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50.2</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77</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t="s">
        <v>431</v>
      </c>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5.2</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2</v>
      </c>
      <c r="E24" s="656"/>
      <c r="F24" s="656"/>
      <c r="G24" s="199" t="s">
        <v>158</v>
      </c>
      <c r="H24" s="627">
        <f>+F12</f>
        <v>5.2</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5.2</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5.2</v>
      </c>
      <c r="Q27" s="676"/>
      <c r="R27" s="676"/>
      <c r="S27" s="676"/>
      <c r="T27" s="52" t="s">
        <v>38</v>
      </c>
      <c r="U27" s="72"/>
      <c r="V27" s="72"/>
      <c r="Y27" s="70" t="s">
        <v>39</v>
      </c>
      <c r="Z27" s="73"/>
      <c r="AH27" s="61"/>
      <c r="AI27" s="61"/>
      <c r="AJ27" s="61"/>
      <c r="AK27" s="61"/>
      <c r="AL27" s="639">
        <f>+AH18+P27</f>
        <v>5.2</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5.2</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2</v>
      </c>
      <c r="E29" s="656"/>
      <c r="F29" s="656"/>
      <c r="G29" s="199" t="s">
        <v>158</v>
      </c>
      <c r="H29" s="627">
        <f>+AL27</f>
        <v>5.2</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2</v>
      </c>
      <c r="E30" s="656"/>
      <c r="F30" s="656"/>
      <c r="G30" s="199" t="s">
        <v>158</v>
      </c>
      <c r="H30" s="627">
        <f>+AL30</f>
        <v>0</v>
      </c>
      <c r="I30" s="628"/>
      <c r="J30" s="199" t="s">
        <v>158</v>
      </c>
      <c r="M30" s="674"/>
      <c r="P30" s="64"/>
      <c r="R30" s="643">
        <f>+ROUND(AA28,2)+ROUND(AA29,2)+ROUND(AA30,2)</f>
        <v>5.2</v>
      </c>
      <c r="S30" s="676"/>
      <c r="T30" s="676"/>
      <c r="U30" s="676"/>
      <c r="V30" s="52" t="s">
        <v>16</v>
      </c>
      <c r="Y30" s="666" t="s">
        <v>148</v>
      </c>
      <c r="Z30" s="667"/>
      <c r="AA30" s="665"/>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2</v>
      </c>
      <c r="E31" s="656"/>
      <c r="F31" s="656"/>
      <c r="G31" s="199" t="s">
        <v>158</v>
      </c>
      <c r="H31" s="627">
        <f>+AS24</f>
        <v>5.2</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ジャパン マリンユナイテッド 株式会社　横浜事業所　（磯子工場）</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45.1</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5.6</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2</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52.7</v>
      </c>
    </row>
    <row r="10" spans="2:24" ht="24" customHeight="1">
      <c r="B10" s="173" t="s">
        <v>327</v>
      </c>
      <c r="C10" s="727" t="s">
        <v>244</v>
      </c>
      <c r="D10" s="727"/>
      <c r="E10" s="727"/>
      <c r="F10" s="728"/>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t="str">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t="str">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t="str">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t="str">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45.1</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5.6</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2</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52.7</v>
      </c>
    </row>
    <row r="15" spans="2:24" ht="24" customHeight="1">
      <c r="B15" s="173" t="s">
        <v>184</v>
      </c>
      <c r="C15" s="729" t="s">
        <v>182</v>
      </c>
      <c r="D15" s="729"/>
      <c r="E15" s="729"/>
      <c r="F15" s="730"/>
      <c r="G15" s="387">
        <f>IF(OR(ｱ.特管廃油!D30&gt;0,ｱ.特管廃油!D30&lt;0),ｱ.特管廃油!D30,IF(G$19&gt;0,"0",0))</f>
        <v>45.1</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0</v>
      </c>
      <c r="K15" s="387" t="str">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2</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47.1</v>
      </c>
    </row>
    <row r="16" spans="2:24" ht="24" customHeight="1">
      <c r="B16" s="173" t="s">
        <v>185</v>
      </c>
      <c r="C16" s="729" t="s">
        <v>183</v>
      </c>
      <c r="D16" s="729"/>
      <c r="E16" s="729"/>
      <c r="F16" s="730"/>
      <c r="G16" s="387">
        <f>IF(OR(ｱ.特管廃油!D31&gt;0,ｱ.特管廃油!D31&lt;0),ｱ.特管廃油!D31,IF(G$19&gt;0,"0",0))</f>
        <v>45.1</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5.6</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2</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52.7</v>
      </c>
    </row>
    <row r="17" spans="2:24" ht="24" customHeight="1">
      <c r="B17" s="173"/>
      <c r="C17" s="729" t="s">
        <v>400</v>
      </c>
      <c r="D17" s="729"/>
      <c r="E17" s="729"/>
      <c r="F17" s="730"/>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9.7200000000000006</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f t="shared" si="0"/>
        <v>9.7200000000000006</v>
      </c>
    </row>
    <row r="18" spans="2:24" ht="24" customHeight="1" thickBot="1">
      <c r="B18" s="174"/>
      <c r="C18" s="202" t="s">
        <v>201</v>
      </c>
      <c r="D18" s="725" t="s">
        <v>403</v>
      </c>
      <c r="E18" s="725"/>
      <c r="F18" s="726"/>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t="str">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71.8</v>
      </c>
      <c r="H19" s="393">
        <f t="shared" si="1"/>
        <v>0</v>
      </c>
      <c r="I19" s="393">
        <f t="shared" si="1"/>
        <v>0</v>
      </c>
      <c r="J19" s="393">
        <f t="shared" si="1"/>
        <v>0</v>
      </c>
      <c r="K19" s="393">
        <f t="shared" si="1"/>
        <v>9.7200000000000006</v>
      </c>
      <c r="L19" s="393">
        <f t="shared" si="1"/>
        <v>0</v>
      </c>
      <c r="M19" s="393">
        <f t="shared" si="1"/>
        <v>0</v>
      </c>
      <c r="N19" s="393">
        <f t="shared" si="1"/>
        <v>0</v>
      </c>
      <c r="O19" s="393">
        <f t="shared" si="1"/>
        <v>0</v>
      </c>
      <c r="P19" s="393">
        <f t="shared" si="1"/>
        <v>5.2</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86.72</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71.8</v>
      </c>
      <c r="H37" s="417">
        <f t="shared" si="7"/>
        <v>0</v>
      </c>
      <c r="I37" s="417">
        <f t="shared" si="7"/>
        <v>0</v>
      </c>
      <c r="J37" s="417">
        <f t="shared" si="7"/>
        <v>0</v>
      </c>
      <c r="K37" s="417">
        <f t="shared" si="7"/>
        <v>9.7200000000000006</v>
      </c>
      <c r="L37" s="417">
        <f t="shared" si="7"/>
        <v>0</v>
      </c>
      <c r="M37" s="417">
        <f t="shared" si="7"/>
        <v>0</v>
      </c>
      <c r="N37" s="417">
        <f t="shared" si="7"/>
        <v>0</v>
      </c>
      <c r="O37" s="417">
        <f t="shared" si="7"/>
        <v>0</v>
      </c>
      <c r="P37" s="417">
        <f t="shared" si="7"/>
        <v>5.2</v>
      </c>
      <c r="Q37" s="417">
        <f t="shared" si="7"/>
        <v>0</v>
      </c>
      <c r="R37" s="417">
        <f t="shared" si="7"/>
        <v>0</v>
      </c>
      <c r="S37" s="417">
        <f t="shared" si="7"/>
        <v>0</v>
      </c>
      <c r="T37" s="417">
        <f t="shared" si="7"/>
        <v>0</v>
      </c>
      <c r="U37" s="417">
        <f t="shared" si="7"/>
        <v>0</v>
      </c>
      <c r="V37" s="417">
        <f t="shared" si="7"/>
        <v>0</v>
      </c>
      <c r="W37" s="417">
        <f>+W38+W42</f>
        <v>0</v>
      </c>
      <c r="X37" s="418">
        <f t="shared" si="2"/>
        <v>86.72</v>
      </c>
    </row>
    <row r="38" spans="2:24" ht="24" customHeight="1">
      <c r="B38" s="171"/>
      <c r="C38" s="751"/>
      <c r="D38" s="212"/>
      <c r="E38" s="210" t="s">
        <v>195</v>
      </c>
      <c r="F38" s="437"/>
      <c r="G38" s="411">
        <f t="shared" ref="G38:V38" si="8">SUM(G39:G41)</f>
        <v>71.8</v>
      </c>
      <c r="H38" s="411">
        <f t="shared" si="8"/>
        <v>0</v>
      </c>
      <c r="I38" s="411">
        <f t="shared" si="8"/>
        <v>0</v>
      </c>
      <c r="J38" s="411">
        <f t="shared" si="8"/>
        <v>0</v>
      </c>
      <c r="K38" s="411">
        <f t="shared" si="8"/>
        <v>9.7200000000000006</v>
      </c>
      <c r="L38" s="411">
        <f t="shared" si="8"/>
        <v>0</v>
      </c>
      <c r="M38" s="411">
        <f t="shared" si="8"/>
        <v>0</v>
      </c>
      <c r="N38" s="411">
        <f t="shared" si="8"/>
        <v>0</v>
      </c>
      <c r="O38" s="411">
        <f t="shared" si="8"/>
        <v>0</v>
      </c>
      <c r="P38" s="411">
        <f t="shared" si="8"/>
        <v>5.2</v>
      </c>
      <c r="Q38" s="411">
        <f t="shared" si="8"/>
        <v>0</v>
      </c>
      <c r="R38" s="411">
        <f t="shared" si="8"/>
        <v>0</v>
      </c>
      <c r="S38" s="411">
        <f t="shared" si="8"/>
        <v>0</v>
      </c>
      <c r="T38" s="411">
        <f t="shared" si="8"/>
        <v>0</v>
      </c>
      <c r="U38" s="411">
        <f t="shared" si="8"/>
        <v>0</v>
      </c>
      <c r="V38" s="411">
        <f t="shared" si="8"/>
        <v>0</v>
      </c>
      <c r="W38" s="411">
        <f>SUM(W39:W41)</f>
        <v>0</v>
      </c>
      <c r="X38" s="412">
        <f t="shared" si="2"/>
        <v>86.72</v>
      </c>
    </row>
    <row r="39" spans="2:24" ht="24" customHeight="1">
      <c r="B39" s="171"/>
      <c r="C39" s="751"/>
      <c r="D39" s="213"/>
      <c r="E39" s="208"/>
      <c r="F39" s="206" t="s">
        <v>175</v>
      </c>
      <c r="G39" s="413">
        <f>+ｱ.特管廃油!$AA$28</f>
        <v>71.8</v>
      </c>
      <c r="H39" s="413">
        <f>+ｲ.特管廃酸!$AA$28</f>
        <v>0</v>
      </c>
      <c r="I39" s="413">
        <f>+ｳ.特管廃ｱﾙｶﾘ!$AA$28</f>
        <v>0</v>
      </c>
      <c r="J39" s="413">
        <f>+ｴ.感染性廃棄物!$AA$28</f>
        <v>0</v>
      </c>
      <c r="K39" s="413">
        <f>+ｵ.廃PCB等!$AA$28</f>
        <v>9.7200000000000006</v>
      </c>
      <c r="L39" s="413">
        <f>+ｶ.PCB汚染物!$AA$28</f>
        <v>0</v>
      </c>
      <c r="M39" s="413">
        <f>+ｷ.PCB処理物!$AA$28</f>
        <v>0</v>
      </c>
      <c r="N39" s="413">
        <f>+ｸ.指定下水汚泥!$AA$28</f>
        <v>0</v>
      </c>
      <c r="O39" s="413">
        <f>+ｹ.有害鉱さい!$AA$28</f>
        <v>0</v>
      </c>
      <c r="P39" s="413">
        <f>+ｺ.廃石綿等!$AA$28</f>
        <v>5.2</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86.72</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71.8</v>
      </c>
      <c r="H43" s="419">
        <f>+ｲ.特管廃酸!$AL$27</f>
        <v>0</v>
      </c>
      <c r="I43" s="419">
        <f>+ｳ.特管廃ｱﾙｶﾘ!$AL$27</f>
        <v>0</v>
      </c>
      <c r="J43" s="419">
        <f>+ｴ.感染性廃棄物!$AL$27</f>
        <v>0</v>
      </c>
      <c r="K43" s="419">
        <f>+ｵ.廃PCB等!$AL$27</f>
        <v>9.7200000000000006</v>
      </c>
      <c r="L43" s="419">
        <f>+ｶ.PCB汚染物!$AL$27</f>
        <v>0</v>
      </c>
      <c r="M43" s="419">
        <f>+ｷ.PCB処理物!$AL$27</f>
        <v>0</v>
      </c>
      <c r="N43" s="419">
        <f>+ｸ.指定下水汚泥!$AL$27</f>
        <v>0</v>
      </c>
      <c r="O43" s="419">
        <f>+ｹ.有害鉱さい!$AL$27</f>
        <v>0</v>
      </c>
      <c r="P43" s="419">
        <f>+ｺ.廃石綿等!$AL$27</f>
        <v>5.2</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86.72</v>
      </c>
    </row>
    <row r="44" spans="2:24" ht="24" customHeight="1">
      <c r="B44" s="171"/>
      <c r="C44" s="178"/>
      <c r="D44" s="176" t="s">
        <v>150</v>
      </c>
      <c r="E44" s="749" t="s">
        <v>178</v>
      </c>
      <c r="F44" s="750"/>
      <c r="G44" s="421">
        <f>+ｱ.特管廃油!$AL$30</f>
        <v>71.8</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71.8</v>
      </c>
    </row>
    <row r="45" spans="2:24" ht="24" customHeight="1">
      <c r="B45" s="171"/>
      <c r="C45" s="178"/>
      <c r="D45" s="439" t="s">
        <v>152</v>
      </c>
      <c r="E45" s="741" t="s">
        <v>179</v>
      </c>
      <c r="F45" s="742"/>
      <c r="G45" s="423">
        <f>+ｱ.特管廃油!$AS$24</f>
        <v>71.8</v>
      </c>
      <c r="H45" s="423">
        <f>+ｲ.特管廃酸!$AS$24</f>
        <v>0</v>
      </c>
      <c r="I45" s="423">
        <f>+ｳ.特管廃ｱﾙｶﾘ!$AS$24</f>
        <v>0</v>
      </c>
      <c r="J45" s="423">
        <f>+ｴ.感染性廃棄物!$AS$24</f>
        <v>0</v>
      </c>
      <c r="K45" s="423">
        <f>+ｵ.廃PCB等!$AS$24</f>
        <v>9.7200000000000006</v>
      </c>
      <c r="L45" s="423">
        <f>+ｶ.PCB汚染物!$AS$24</f>
        <v>0</v>
      </c>
      <c r="M45" s="423">
        <f>+ｷ.PCB処理物!$AS$24</f>
        <v>0</v>
      </c>
      <c r="N45" s="423">
        <f>+ｸ.指定下水汚泥!$AS$24</f>
        <v>0</v>
      </c>
      <c r="O45" s="423">
        <f>+ｹ.有害鉱さい!$AS$24</f>
        <v>0</v>
      </c>
      <c r="P45" s="423">
        <f>+ｺ.廃石綿等!$AS$24</f>
        <v>5.2</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86.72</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116.9</v>
      </c>
      <c r="H55" s="474">
        <f t="shared" ref="H55:V55" si="9">IF(H9="0",+H19+H20,+H9+H19+H20)</f>
        <v>0</v>
      </c>
      <c r="I55" s="474">
        <f t="shared" si="9"/>
        <v>0</v>
      </c>
      <c r="J55" s="474">
        <f t="shared" si="9"/>
        <v>0</v>
      </c>
      <c r="K55" s="474">
        <f t="shared" si="9"/>
        <v>15.32</v>
      </c>
      <c r="L55" s="474">
        <f t="shared" si="9"/>
        <v>0</v>
      </c>
      <c r="M55" s="474">
        <f t="shared" si="9"/>
        <v>0</v>
      </c>
      <c r="N55" s="474">
        <f t="shared" si="9"/>
        <v>0</v>
      </c>
      <c r="O55" s="474">
        <f t="shared" si="9"/>
        <v>0</v>
      </c>
      <c r="P55" s="474">
        <f t="shared" si="9"/>
        <v>7.2</v>
      </c>
      <c r="Q55" s="474">
        <f t="shared" si="9"/>
        <v>0</v>
      </c>
      <c r="R55" s="474">
        <f t="shared" si="9"/>
        <v>0</v>
      </c>
      <c r="S55" s="474">
        <f t="shared" si="9"/>
        <v>0</v>
      </c>
      <c r="T55" s="474">
        <f t="shared" si="9"/>
        <v>0</v>
      </c>
      <c r="U55" s="474">
        <f t="shared" si="9"/>
        <v>0</v>
      </c>
      <c r="V55" s="474">
        <f t="shared" si="9"/>
        <v>0</v>
      </c>
      <c r="W55" s="474">
        <f>IF(W9="0",+W19+W20,+W9+W19+W20)</f>
        <v>0</v>
      </c>
      <c r="X55" s="475">
        <f>+X9+X19+X20</f>
        <v>139.42000000000002</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D26" sqref="D26:F26"/>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71.8</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45.1</v>
      </c>
      <c r="E24" s="656"/>
      <c r="F24" s="656"/>
      <c r="G24" s="199" t="s">
        <v>158</v>
      </c>
      <c r="H24" s="627">
        <f>+F12</f>
        <v>71.8</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71.8</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71.8</v>
      </c>
      <c r="Q27" s="676"/>
      <c r="R27" s="676"/>
      <c r="S27" s="676"/>
      <c r="T27" s="52" t="s">
        <v>38</v>
      </c>
      <c r="U27" s="72"/>
      <c r="V27" s="72"/>
      <c r="Y27" s="70" t="s">
        <v>39</v>
      </c>
      <c r="Z27" s="73"/>
      <c r="AH27" s="61"/>
      <c r="AI27" s="61"/>
      <c r="AJ27" s="61"/>
      <c r="AK27" s="61"/>
      <c r="AL27" s="639">
        <f>+AH18+P27</f>
        <v>71.8</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71.8</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45.1</v>
      </c>
      <c r="E29" s="656"/>
      <c r="F29" s="656"/>
      <c r="G29" s="199" t="s">
        <v>158</v>
      </c>
      <c r="H29" s="627">
        <f>+AL27</f>
        <v>71.8</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45.1</v>
      </c>
      <c r="E30" s="656"/>
      <c r="F30" s="656"/>
      <c r="G30" s="199" t="s">
        <v>158</v>
      </c>
      <c r="H30" s="627">
        <f>+AL30</f>
        <v>71.8</v>
      </c>
      <c r="I30" s="628"/>
      <c r="J30" s="199" t="s">
        <v>158</v>
      </c>
      <c r="M30" s="674"/>
      <c r="P30" s="64"/>
      <c r="R30" s="643">
        <f>+ROUND(AA28,2)+ROUND(AA29,2)+ROUND(AA30,2)</f>
        <v>71.8</v>
      </c>
      <c r="S30" s="676"/>
      <c r="T30" s="676"/>
      <c r="U30" s="676"/>
      <c r="V30" s="52" t="s">
        <v>16</v>
      </c>
      <c r="Y30" s="666" t="s">
        <v>148</v>
      </c>
      <c r="Z30" s="667"/>
      <c r="AA30" s="665"/>
      <c r="AB30" s="656"/>
      <c r="AC30" s="656"/>
      <c r="AD30" s="656"/>
      <c r="AE30" s="656"/>
      <c r="AF30" s="52" t="s">
        <v>13</v>
      </c>
      <c r="AL30" s="635">
        <v>71.8</v>
      </c>
      <c r="AM30" s="636"/>
      <c r="AN30" s="636"/>
      <c r="AO30" s="636"/>
      <c r="AP30" s="60" t="s">
        <v>13</v>
      </c>
      <c r="AS30" s="664"/>
      <c r="AT30" s="661"/>
      <c r="AU30" s="661"/>
      <c r="AV30" s="662"/>
      <c r="AW30" s="468"/>
    </row>
    <row r="31" spans="2:49" ht="27" customHeight="1" thickTop="1" thickBot="1">
      <c r="B31" s="629" t="s">
        <v>167</v>
      </c>
      <c r="C31" s="630"/>
      <c r="D31" s="656">
        <v>45.1</v>
      </c>
      <c r="E31" s="656"/>
      <c r="F31" s="656"/>
      <c r="G31" s="199" t="s">
        <v>158</v>
      </c>
      <c r="H31" s="627">
        <f>+AS24</f>
        <v>71.8</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7年   4月  25日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神奈川県横浜市磯子区新杉田町12番地</v>
      </c>
      <c r="K16" s="778"/>
      <c r="L16" s="779"/>
      <c r="M16" s="779"/>
      <c r="N16" s="779"/>
      <c r="O16" s="780"/>
    </row>
    <row r="17" spans="1:17" ht="26.25" customHeight="1">
      <c r="C17" s="233"/>
      <c r="D17" s="234"/>
      <c r="E17" s="234"/>
      <c r="F17" s="234"/>
      <c r="G17" s="234"/>
      <c r="H17" s="238" t="s">
        <v>7</v>
      </c>
      <c r="I17" s="238"/>
      <c r="J17" s="778" t="str">
        <f>+表紙!J40</f>
        <v>ｼﾞｬﾊﾟﾝ ﾏﾘﾝﾕﾅｲﾃｯﾄﾞ (株) 横浜事業所所長　江藤　淳</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045-759-2953</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ジャパン マリンユナイテッド 株式会社　横浜事業所　（磯子工場）</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2066</v>
      </c>
      <c r="N25" s="808"/>
      <c r="O25" s="809"/>
    </row>
    <row r="26" spans="1:17" ht="18.600000000000001" customHeight="1">
      <c r="C26" s="781" t="s">
        <v>11</v>
      </c>
      <c r="D26" s="782"/>
      <c r="E26" s="783"/>
      <c r="F26" s="812" t="str">
        <f>+表紙!F49</f>
        <v>神奈川県横浜市磯子区新杉田町12番地</v>
      </c>
      <c r="G26" s="813"/>
      <c r="H26" s="813"/>
      <c r="I26" s="813"/>
      <c r="J26" s="813"/>
      <c r="K26" s="813"/>
      <c r="L26" s="128" t="s">
        <v>134</v>
      </c>
      <c r="M26" s="243"/>
      <c r="N26" s="835" t="str">
        <f>IF(+表紙!N49="","",+表紙!N49)</f>
        <v>045-759-2953</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Ｅ31－輸送用機械器具製造業</v>
      </c>
      <c r="G29" s="831"/>
      <c r="H29" s="831"/>
      <c r="I29" s="831"/>
      <c r="J29" s="359" t="s">
        <v>47</v>
      </c>
      <c r="K29" s="359"/>
      <c r="L29" s="837" t="str">
        <f>IF(+表紙!L52="","",+表紙!L52)</f>
        <v>船舶の新造及び修理</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f>IF(+表紙!L53="","",+表紙!L53)</f>
        <v>48006</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t="str">
        <f>IF(+表紙!L55="","",+表紙!L55)</f>
        <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776</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52.7</v>
      </c>
      <c r="I40" s="272" t="s">
        <v>4</v>
      </c>
      <c r="J40" s="531" t="s">
        <v>293</v>
      </c>
      <c r="K40" s="532"/>
      <c r="L40" s="533"/>
      <c r="M40" s="774">
        <f>+表紙!M63</f>
        <v>52.7</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f>+表紙!M64</f>
        <v>47.1</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f>+表紙!M65</f>
        <v>52.7</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f>+表紙!M66</f>
        <v>9.7200000000000006</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50.2</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77</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*現在、すべて電子マニフェスト対応（単発、突発除く）</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8"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9.7200000000000006</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5.6</v>
      </c>
      <c r="E24" s="656"/>
      <c r="F24" s="656"/>
      <c r="G24" s="199" t="s">
        <v>158</v>
      </c>
      <c r="H24" s="627">
        <f>+F12</f>
        <v>9.7200000000000006</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9.7200000000000006</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9.7200000000000006</v>
      </c>
      <c r="Q27" s="676"/>
      <c r="R27" s="676"/>
      <c r="S27" s="676"/>
      <c r="T27" s="52" t="s">
        <v>38</v>
      </c>
      <c r="U27" s="72"/>
      <c r="V27" s="72"/>
      <c r="Y27" s="70" t="s">
        <v>39</v>
      </c>
      <c r="Z27" s="73"/>
      <c r="AH27" s="61"/>
      <c r="AI27" s="61"/>
      <c r="AJ27" s="61"/>
      <c r="AK27" s="61"/>
      <c r="AL27" s="639">
        <f>+AH18+P27</f>
        <v>9.7200000000000006</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9.7200000000000006</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5.6</v>
      </c>
      <c r="E29" s="656"/>
      <c r="F29" s="656"/>
      <c r="G29" s="199" t="s">
        <v>158</v>
      </c>
      <c r="H29" s="627">
        <f>+AL27</f>
        <v>9.7200000000000006</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9.7200000000000006</v>
      </c>
      <c r="S30" s="676"/>
      <c r="T30" s="676"/>
      <c r="U30" s="676"/>
      <c r="V30" s="52" t="s">
        <v>16</v>
      </c>
      <c r="Y30" s="666" t="s">
        <v>148</v>
      </c>
      <c r="Z30" s="667"/>
      <c r="AA30" s="665"/>
      <c r="AB30" s="656"/>
      <c r="AC30" s="656"/>
      <c r="AD30" s="656"/>
      <c r="AE30" s="656"/>
      <c r="AF30" s="52" t="s">
        <v>13</v>
      </c>
      <c r="AL30" s="635">
        <v>0</v>
      </c>
      <c r="AM30" s="636"/>
      <c r="AN30" s="636"/>
      <c r="AO30" s="636"/>
      <c r="AP30" s="60" t="s">
        <v>13</v>
      </c>
      <c r="AS30" s="664"/>
      <c r="AT30" s="661"/>
      <c r="AU30" s="661"/>
      <c r="AV30" s="662"/>
      <c r="AW30" s="469"/>
    </row>
    <row r="31" spans="2:49" ht="27" customHeight="1" thickTop="1" thickBot="1">
      <c r="B31" s="629" t="s">
        <v>167</v>
      </c>
      <c r="C31" s="630"/>
      <c r="D31" s="656">
        <v>5.6</v>
      </c>
      <c r="E31" s="656"/>
      <c r="F31" s="656"/>
      <c r="G31" s="199" t="s">
        <v>158</v>
      </c>
      <c r="H31" s="627">
        <f>+AS24</f>
        <v>9.7200000000000006</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9.7200000000000006</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エラー !：上の表は、⑩の内数である⑬の量が⑩を超えています</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9" zoomScaleNormal="100" workbookViewId="0">
      <selection activeCell="D24" sqref="D24:F2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ジャパン マリンユナイテッド 株式会社　横浜事業所　（磯子工場）</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2025-04-28T00:46:45Z</dcterms:created>
  <dcterms:modified xsi:type="dcterms:W3CDTF">2025-04-28T00:46:47Z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