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753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<sst xmlns="http://schemas.openxmlformats.org/spreadsheetml/2006/main" count="3175" uniqueCount="462">
  <si>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</si>
  <si>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</si>
  <si>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</si>
  <si>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</si>
  <si>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</si>
  <si>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</si>
  <si>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</si>
  <si>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</si>
  <si>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</si>
  <si>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</si>
  <si>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</si>
  <si>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</si>
  <si>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</si>
  <si>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</si>
  <si>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</si>
  <si>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</si>
  <si>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</si>
  <si>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</si>
  <si>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</si>
  <si>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</si>
  <si>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</si>
  <si>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</si>
  <si>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</si>
  <si>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</si>
  <si>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</si>
  <si>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</si>
  <si>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</si>
  <si>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</si>
  <si>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</si>
  <si>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</si>
  <si>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</si>
  <si>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</si>
  <si>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</si>
  <si>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</si>
  <si>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</si>
  <si>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</si>
  <si>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</si>
  <si>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</si>
  <si>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</si>
  <si>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</si>
  <si>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</si>
  <si>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</si>
  <si>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</si>
  <si>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</si>
  <si>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</si>
  <si>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</si>
  <si>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</si>
  <si>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</si>
  <si>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</si>
  <si>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</si>
  <si>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</si>
  <si>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</si>
  <si>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</si>
  <si>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</si>
  <si>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</si>
  <si>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</si>
  <si>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</si>
  <si>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</si>
  <si>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</si>
  <si>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</si>
  <si>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</si>
  <si>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</si>
  <si>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</si>
  <si>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</si>
  <si>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</si>
  <si>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</si>
  <si>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</si>
  <si>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</si>
  <si>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</si>
  <si>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</si>
  <si>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</si>
  <si>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</si>
  <si>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</si>
  <si>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</si>
  <si>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</si>
  <si>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</si>
  <si>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</si>
  <si>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</si>
  <si>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</si>
  <si>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</si>
  <si>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</si>
  <si>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</si>
  <si>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</si>
  <si>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</si>
  <si>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</si>
  <si>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</si>
  <si>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</si>
  <si>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</si>
  <si>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</si>
  <si>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</si>
  <si>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</si>
  <si>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</si>
  <si>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</si>
  <si>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</si>
  <si>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</si>
  <si>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</si>
  <si>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</si>
  <si>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</si>
  <si>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</si>
  <si>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</si>
  <si>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</si>
  <si>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</si>
  <si>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</si>
  <si>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</si>
  <si>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</si>
  <si>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</si>
  <si>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</si>
  <si>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</si>
  <si>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</si>
  <si>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</si>
  <si>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</si>
  <si>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</si>
  <si>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</si>
  <si>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</si>
  <si>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</si>
  <si>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</si>
  <si>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</si>
  <si>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</si>
  <si>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</si>
  <si>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</si>
  <si>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</si>
  <si>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</si>
  <si>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</si>
  <si>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</si>
  <si>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</si>
  <si>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</si>
  <si>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</si>
  <si>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</si>
  <si>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</si>
  <si>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</si>
  <si>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</si>
  <si>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</si>
  <si>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</si>
  <si>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</si>
  <si>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</si>
  <si>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</si>
  <si>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</si>
  <si>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</si>
  <si>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</si>
  <si>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</si>
  <si>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</si>
  <si>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</si>
  <si>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</si>
  <si>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</si>
  <si>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</si>
  <si>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</si>
  <si>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</si>
  <si>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</si>
  <si>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</si>
  <si>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</si>
  <si>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</si>
  <si>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</si>
  <si>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</si>
  <si>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</si>
  <si>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</si>
  <si>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</si>
  <si>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</si>
  <si>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</si>
  <si>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</si>
  <si>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</si>
  <si>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</si>
  <si>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</si>
  <si>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</si>
  <si>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</si>
  <si>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</si>
  <si>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</si>
  <si>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</si>
  <si>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</si>
  <si>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</si>
  <si>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</si>
  <si>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</si>
  <si>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</si>
  <si>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</si>
  <si>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</si>
  <si>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</si>
  <si>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</si>
  <si>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</si>
  <si>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</si>
  <si>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</si>
  <si>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</si>
  <si>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</si>
  <si>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</si>
  <si>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</si>
  <si>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</si>
  <si>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</si>
  <si>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</si>
  <si>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</si>
  <si>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</si>
  <si>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</si>
  <si>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</si>
  <si>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</si>
  <si>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</si>
  <si>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</si>
  <si>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</si>
  <si>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</si>
  <si>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</si>
  <si>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</si>
  <si>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</si>
  <si>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</si>
  <si>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</si>
  <si>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</si>
  <si>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</si>
  <si>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</si>
  <si>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</si>
  <si>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</si>
  <si>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</si>
  <si>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</si>
  <si>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</si>
  <si>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</si>
  <si>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</si>
  <si>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</si>
  <si>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</si>
  <si>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</si>
  <si>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</si>
  <si>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</si>
  <si>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</si>
  <si>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</si>
  <si>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</si>
  <si>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</si>
  <si>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</si>
  <si>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</si>
  <si>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</si>
  <si>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</si>
  <si>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</si>
  <si>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</si>
  <si>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</si>
  <si>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</si>
  <si>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</si>
  <si>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</si>
  <si>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</si>
  <si>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</si>
  <si>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</si>
  <si>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</si>
  <si>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</si>
  <si>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</si>
  <si>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</si>
  <si>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</si>
  <si>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</si>
  <si>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</si>
  <si>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</si>
  <si>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</si>
  <si>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</si>
  <si>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</si>
  <si>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</si>
  <si>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</si>
  <si>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</si>
  <si>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</si>
  <si>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</si>
  <si>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</si>
  <si>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</si>
  <si>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</si>
  <si>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</si>
  <si>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</si>
  <si>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</si>
  <si>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</si>
  <si>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</si>
  <si>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</si>
  <si>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</si>
  <si>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</si>
  <si>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</si>
  <si>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</si>
  <si>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</si>
  <si>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</si>
  <si>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</si>
  <si>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</si>
  <si>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</si>
  <si>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</si>
  <si>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</si>
  <si>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</si>
  <si>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</si>
  <si>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</si>
  <si>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</si>
  <si>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</si>
  <si>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</si>
  <si>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</si>
  <si>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</si>
  <si>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</si>
  <si>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</si>
  <si>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</si>
  <si>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</si>
  <si>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</si>
  <si>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</si>
  <si>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</si>
  <si>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</si>
  <si>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</si>
  <si>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</si>
  <si>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</si>
  <si>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</si>
  <si>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</si>
  <si>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</si>
  <si>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</si>
  <si>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</si>
  <si>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</si>
  <si>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</si>
  <si>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</si>
  <si>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</si>
  <si>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</si>
  <si>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</si>
  <si>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</si>
  <si>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</si>
  <si>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</si>
  <si>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</si>
  <si>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</si>
  <si>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</si>
  <si>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</si>
  <si>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</si>
  <si>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</si>
  <si>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</si>
  <si>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</si>
  <si>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</si>
  <si>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</si>
  <si>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</si>
  <si>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</si>
  <si>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</si>
  <si>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</si>
  <si>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</si>
  <si>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</si>
  <si>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</si>
  <si>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</si>
  <si>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</si>
  <si>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</si>
  <si>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</si>
  <si>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</si>
  <si>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</si>
  <si>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</si>
  <si>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</si>
  <si>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</si>
  <si>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</si>
  <si>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</si>
  <si>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</si>
  <si>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</si>
  <si>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</si>
  <si>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</si>
  <si>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</si>
  <si>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</si>
  <si>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</si>
  <si>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</si>
  <si>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</si>
  <si>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</si>
  <si>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</si>
  <si>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</si>
  <si>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</si>
  <si>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</si>
  <si>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</si>
  <si>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</si>
  <si>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</si>
  <si>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</si>
  <si>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</si>
  <si>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</si>
  <si>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</si>
  <si>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</si>
  <si>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</si>
  <si>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</si>
  <si>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</si>
  <si>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</si>
  <si>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</si>
  <si>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</si>
  <si>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</si>
  <si>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</si>
  <si>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</si>
  <si>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</si>
  <si>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</si>
  <si>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</si>
  <si>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</si>
  <si>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</si>
  <si>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</si>
  <si>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</si>
  <si>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</si>
  <si>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</si>
  <si>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</si>
  <si>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</si>
  <si>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</si>
  <si>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</si>
  <si>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</si>
  <si>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</si>
  <si>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</si>
  <si>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</si>
  <si>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</si>
  <si>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</si>
  <si>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</si>
  <si>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</si>
  <si>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</si>
  <si>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</si>
  <si>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</si>
  <si>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</si>
  <si>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</si>
  <si>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</si>
  <si>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</si>
  <si>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</si>
  <si>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</si>
  <si>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</si>
  <si>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</si>
  <si>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</si>
  <si>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</si>
  <si>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</si>
  <si>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</si>
  <si>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</si>
  <si>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</si>
  <si>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</si>
  <si>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</si>
  <si>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</si>
  <si>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</si>
  <si>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</si>
  <si>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</si>
  <si>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</si>
  <si>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</si>
  <si>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</si>
  <si>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</si>
  <si>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</si>
  <si>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</si>
  <si>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</si>
  <si>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</si>
  <si>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</si>
  <si>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</si>
  <si>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</si>
  <si>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</si>
  <si>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</si>
  <si>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</si>
  <si>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</si>
  <si>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</si>
  <si>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</si>
  <si>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</si>
  <si>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</si>
  <si>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</si>
  <si>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</si>
  <si>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</si>
  <si>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</si>
  <si>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</si>
  <si>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</si>
  <si>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</si>
  <si>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</si>
  <si>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</si>
  <si>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</si>
  <si>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</si>
  <si>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</si>
  <si>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</si>
  <si>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</si>
  <si>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</si>
  <si>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</si>
  <si>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</si>
  <si>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</si>
  <si>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</si>
  <si>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</si>
  <si>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</si>
  <si>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</si>
  <si>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</si>
  <si>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神奈川県横浜市磯子区新杉田町12番地</t>
    <phoneticPr fontId="3"/>
  </si>
  <si>
    <t>ｼﾞｬﾊﾟﾝ ﾏﾘﾝﾕﾅｲﾃｯﾄﾞ (株) 横浜事業所　所長　江藤　淳</t>
    <phoneticPr fontId="3"/>
  </si>
  <si>
    <t xml:space="preserve"> 045-759-2953</t>
    <phoneticPr fontId="3"/>
  </si>
  <si>
    <t>　ジャパン マリンユナイテッド 株式会社　横浜事業所　（磯子工場）</t>
    <phoneticPr fontId="3"/>
  </si>
  <si>
    <t>　神奈川県横浜市磯子区新杉田町12番地</t>
    <phoneticPr fontId="3"/>
  </si>
  <si>
    <t>045-759-2953</t>
    <phoneticPr fontId="3"/>
  </si>
  <si>
    <t>船舶の新造及び修理</t>
    <phoneticPr fontId="3"/>
  </si>
  <si>
    <t>廃プラスチック→破砕・焼却（中間処理）→セメント原料・熱回収　　　　　　　　　　　　　　　　　　　　　　　　　　　　汚泥→乾燥・焼却（中間処理）→溶融固化・再資源化・セメント原料（最終処分）　　　　　　　　　　　　　　　　　　廃油→油水分離・焼却（中間処理）→再生燃料・熱回収（最終処分）　　　　　　　　　　　　　　　　　　　　　　　　木くず→破砕（中間処理）→原料・燃料・熱回収（最終処分）　　　　　　　　　　　　　　　　　　　　　　　　　　　　　　ガラス・コンクリート・陶磁器屑→破砕（中間処理）→再生路盤材（最終処分）　　　　　　　　　　　　　　　　　　　　混合廃棄物→管理型埋め立て（最終処分）　　　　　　　　　　　　　　　　　　　　　　　　　　　　　　　　　　　　　　　　鉱さい→溶融（中間処理）→再資源化（最終処分）　　　　　　　　　　　　　　　　　　　　　　　　　　　　　　　　　　　　　　　鉄属くず→切断（中間処理）→再生金属（最終処分）　　　　　　　　　　　　　　　</t>
    <rPh sb="0" eb="1">
      <t>ハイ</t>
    </rPh>
    <rPh sb="8" eb="10">
      <t>ハサイ</t>
    </rPh>
    <rPh sb="11" eb="13">
      <t>ショウキャク</t>
    </rPh>
    <rPh sb="14" eb="18">
      <t>チュウカンショリ</t>
    </rPh>
    <rPh sb="24" eb="26">
      <t>ゲンリョウ</t>
    </rPh>
    <rPh sb="27" eb="30">
      <t>ネツカイシュウ</t>
    </rPh>
    <rPh sb="58" eb="60">
      <t>オデイ</t>
    </rPh>
    <rPh sb="61" eb="63">
      <t>カンソウ</t>
    </rPh>
    <rPh sb="64" eb="66">
      <t>ショウキャク</t>
    </rPh>
    <rPh sb="67" eb="71">
      <t>チュウカンショリ</t>
    </rPh>
    <rPh sb="73" eb="77">
      <t>ヨウユウコカ</t>
    </rPh>
    <rPh sb="78" eb="82">
      <t>サイシゲンカ</t>
    </rPh>
    <rPh sb="87" eb="89">
      <t>ゲンリョウ</t>
    </rPh>
    <rPh sb="90" eb="94">
      <t>サイシュウショブン</t>
    </rPh>
    <rPh sb="113" eb="115">
      <t>ハイユ</t>
    </rPh>
    <rPh sb="172" eb="174">
      <t>ハサイ</t>
    </rPh>
    <rPh sb="175" eb="179">
      <t>チュウカンショリ</t>
    </rPh>
    <rPh sb="237" eb="241">
      <t>トウジキクズ</t>
    </rPh>
    <rPh sb="242" eb="244">
      <t>ハサイ</t>
    </rPh>
    <rPh sb="245" eb="249">
      <t>チュウカンショリ</t>
    </rPh>
    <rPh sb="288" eb="292">
      <t>カンリガタウ</t>
    </rPh>
    <rPh sb="293" eb="294">
      <t>タ</t>
    </rPh>
    <rPh sb="296" eb="300">
      <t>サイシュウショブン</t>
    </rPh>
    <rPh sb="341" eb="342">
      <t>コウ</t>
    </rPh>
    <rPh sb="345" eb="347">
      <t>ヨウユウ</t>
    </rPh>
    <rPh sb="348" eb="352">
      <t>チュウカンショリ</t>
    </rPh>
    <rPh sb="354" eb="358">
      <t>サイシゲンカ</t>
    </rPh>
    <rPh sb="359" eb="363">
      <t>サイシュウショブン</t>
    </rPh>
    <rPh sb="403" eb="404">
      <t>テツ</t>
    </rPh>
    <rPh sb="404" eb="405">
      <t>ゾク</t>
    </rPh>
    <rPh sb="408" eb="410">
      <t>セツダン</t>
    </rPh>
    <rPh sb="411" eb="415">
      <t>チュウカンショリ</t>
    </rPh>
    <rPh sb="417" eb="421">
      <t>サイセイキンゾク</t>
    </rPh>
    <rPh sb="422" eb="426">
      <t>サイシュウショブン</t>
    </rPh>
    <phoneticPr fontId="3"/>
  </si>
  <si>
    <t>　所長_--- 管理責任者　---------　各部門　---　各グループ及びチーム
　　　　　　　　　--　環境管理部門
　　　　　　　　　--　環境委員会
　　　　　　　　　--　環境連絡会</t>
    <rPh sb="1" eb="3">
      <t>ショチョウ</t>
    </rPh>
    <rPh sb="8" eb="10">
      <t>カンリ</t>
    </rPh>
    <rPh sb="10" eb="12">
      <t>セキニン</t>
    </rPh>
    <rPh sb="12" eb="13">
      <t>シャ</t>
    </rPh>
    <rPh sb="24" eb="25">
      <t>カク</t>
    </rPh>
    <rPh sb="25" eb="27">
      <t>ブモン</t>
    </rPh>
    <rPh sb="32" eb="33">
      <t>カク</t>
    </rPh>
    <rPh sb="37" eb="38">
      <t>オヨ</t>
    </rPh>
    <rPh sb="55" eb="57">
      <t>カンキョウ</t>
    </rPh>
    <rPh sb="57" eb="59">
      <t>カンリ</t>
    </rPh>
    <rPh sb="59" eb="61">
      <t>ブモン</t>
    </rPh>
    <rPh sb="74" eb="76">
      <t>カンキョウ</t>
    </rPh>
    <rPh sb="76" eb="79">
      <t>イインカイ</t>
    </rPh>
    <rPh sb="92" eb="94">
      <t>カンキョウ</t>
    </rPh>
    <rPh sb="94" eb="97">
      <t>レンラクカイ</t>
    </rPh>
    <phoneticPr fontId="3"/>
  </si>
  <si>
    <t>*鋼材や防熱材は、切断計画表で見える化し、歩留りを向上させて、廃材を減らしている。
*電線ドラムは再利用可能なものはメーカーが回収し、割れなど再利用できない物を廃棄処分している。
*取引先へ、環境配慮事項を送付して、注文品製作時の環境負荷軽減を要望している。
*新入社員と中途入社、他事業所からの異動者と修理船乗員に対し環境Gが分別教育を実施。分別表の配布。スポット協力員は各部の環境担当が行う。
*IHIと毎月1回の地区環境連絡会に参加し、情報交換をしている。
*ちり紙以外の紙は可燃ごみに廃棄しないよう表示、パトロールで呼びかけ。</t>
    <rPh sb="1" eb="3">
      <t>コウザイ</t>
    </rPh>
    <rPh sb="4" eb="5">
      <t>ボウ</t>
    </rPh>
    <rPh sb="5" eb="6">
      <t>ネツ</t>
    </rPh>
    <rPh sb="6" eb="7">
      <t>ザイ</t>
    </rPh>
    <rPh sb="9" eb="11">
      <t>セツダン</t>
    </rPh>
    <rPh sb="11" eb="13">
      <t>ケイカク</t>
    </rPh>
    <rPh sb="13" eb="14">
      <t>ヒョウ</t>
    </rPh>
    <rPh sb="15" eb="16">
      <t>ミ</t>
    </rPh>
    <rPh sb="18" eb="19">
      <t>カ</t>
    </rPh>
    <rPh sb="21" eb="22">
      <t>ブ</t>
    </rPh>
    <rPh sb="22" eb="23">
      <t>トマ</t>
    </rPh>
    <rPh sb="25" eb="27">
      <t>コウジョウ</t>
    </rPh>
    <rPh sb="31" eb="33">
      <t>ハイザイ</t>
    </rPh>
    <rPh sb="34" eb="35">
      <t>ヘ</t>
    </rPh>
    <rPh sb="91" eb="93">
      <t>トリヒキ</t>
    </rPh>
    <rPh sb="93" eb="94">
      <t>サキ</t>
    </rPh>
    <rPh sb="96" eb="98">
      <t>カンキョウ</t>
    </rPh>
    <rPh sb="98" eb="100">
      <t>ハイリョ</t>
    </rPh>
    <rPh sb="100" eb="102">
      <t>ジコウ</t>
    </rPh>
    <rPh sb="103" eb="105">
      <t>ソウフ</t>
    </rPh>
    <rPh sb="108" eb="110">
      <t>チュウモン</t>
    </rPh>
    <rPh sb="110" eb="111">
      <t>ヒン</t>
    </rPh>
    <rPh sb="111" eb="112">
      <t>セイ</t>
    </rPh>
    <rPh sb="160" eb="162">
      <t>カンキョウ</t>
    </rPh>
    <rPh sb="183" eb="186">
      <t>キョウリョクイン</t>
    </rPh>
    <rPh sb="187" eb="188">
      <t>カク</t>
    </rPh>
    <rPh sb="188" eb="189">
      <t>ブ</t>
    </rPh>
    <rPh sb="190" eb="195">
      <t>カンキョウ</t>
    </rPh>
    <rPh sb="195" eb="196">
      <t>オコナ</t>
    </rPh>
    <rPh sb="204" eb="206">
      <t>マイツキ</t>
    </rPh>
    <rPh sb="207" eb="208">
      <t>カイ</t>
    </rPh>
    <rPh sb="209" eb="211">
      <t>チク</t>
    </rPh>
    <rPh sb="211" eb="213">
      <t>カンキョウ</t>
    </rPh>
    <rPh sb="213" eb="216">
      <t>レンラクカイ</t>
    </rPh>
    <rPh sb="221" eb="223">
      <t>ジョウホウ</t>
    </rPh>
    <rPh sb="223" eb="225">
      <t>コウカン</t>
    </rPh>
    <rPh sb="239" eb="240">
      <t>カミ</t>
    </rPh>
    <phoneticPr fontId="3"/>
  </si>
  <si>
    <t>*分別一覧表（サンプル写真集付き）を配布。事務所のゴミ箱に掲示している。
*新入社員と中途入社、他事業所からの異動者と修理船乗員に対し、分別教育を実施。分別表の配布。スポット協力員は各部の環境担当が行う。
*分別のされていない回収箱を発見した時は写真を撮り、社内メールで注意をしてもらうよう連絡する。
*構内で分別投入された回収箱を、集積場に回収し、さらに2次分別している。</t>
    <rPh sb="1" eb="3">
      <t>ブンベツ</t>
    </rPh>
    <rPh sb="3" eb="5">
      <t>イチラン</t>
    </rPh>
    <rPh sb="5" eb="6">
      <t>ヒョウ</t>
    </rPh>
    <rPh sb="11" eb="13">
      <t>シャシン</t>
    </rPh>
    <rPh sb="13" eb="14">
      <t>シュウ</t>
    </rPh>
    <rPh sb="14" eb="15">
      <t>ツ</t>
    </rPh>
    <rPh sb="18" eb="20">
      <t>ハイフ</t>
    </rPh>
    <rPh sb="21" eb="23">
      <t>ジム</t>
    </rPh>
    <rPh sb="23" eb="24">
      <t>ショ</t>
    </rPh>
    <rPh sb="27" eb="28">
      <t>バコ</t>
    </rPh>
    <rPh sb="29" eb="31">
      <t>ケイジ</t>
    </rPh>
    <rPh sb="38" eb="40">
      <t>シンニュウ</t>
    </rPh>
    <rPh sb="40" eb="42">
      <t>シャイン</t>
    </rPh>
    <rPh sb="43" eb="47">
      <t>チュウトニュウシャ</t>
    </rPh>
    <rPh sb="48" eb="52">
      <t>タジギョウショ</t>
    </rPh>
    <rPh sb="55" eb="58">
      <t>イドウシャ</t>
    </rPh>
    <rPh sb="65" eb="66">
      <t>タイ</t>
    </rPh>
    <rPh sb="68" eb="70">
      <t>ブンベツ</t>
    </rPh>
    <rPh sb="70" eb="72">
      <t>キョウイク</t>
    </rPh>
    <rPh sb="73" eb="75">
      <t>ジッシ</t>
    </rPh>
    <rPh sb="76" eb="78">
      <t>ブンベツ</t>
    </rPh>
    <rPh sb="78" eb="79">
      <t>ヒョウ</t>
    </rPh>
    <rPh sb="80" eb="82">
      <t>ハイフ</t>
    </rPh>
    <rPh sb="87" eb="90">
      <t>キョウリョクイン</t>
    </rPh>
    <rPh sb="91" eb="93">
      <t>カクブ</t>
    </rPh>
    <rPh sb="94" eb="96">
      <t>カンキョウ</t>
    </rPh>
    <rPh sb="96" eb="98">
      <t>タントウ</t>
    </rPh>
    <rPh sb="99" eb="100">
      <t>オコナ</t>
    </rPh>
    <rPh sb="104" eb="106">
      <t>ブンベツ</t>
    </rPh>
    <rPh sb="113" eb="115">
      <t>カイシュウ</t>
    </rPh>
    <rPh sb="115" eb="116">
      <t>バコ</t>
    </rPh>
    <rPh sb="117" eb="119">
      <t>ハッケン</t>
    </rPh>
    <rPh sb="121" eb="122">
      <t>トキ</t>
    </rPh>
    <rPh sb="123" eb="125">
      <t>シャシン</t>
    </rPh>
    <rPh sb="126" eb="127">
      <t>ト</t>
    </rPh>
    <rPh sb="129" eb="131">
      <t>シャナイ</t>
    </rPh>
    <rPh sb="135" eb="137">
      <t>チュウイ</t>
    </rPh>
    <rPh sb="145" eb="147">
      <t>レンラク</t>
    </rPh>
    <rPh sb="152" eb="154">
      <t>コウナイ</t>
    </rPh>
    <rPh sb="155" eb="157">
      <t>ブンベツ</t>
    </rPh>
    <rPh sb="157" eb="159">
      <t>トウニュウ</t>
    </rPh>
    <rPh sb="162" eb="164">
      <t>カイシュウ</t>
    </rPh>
    <rPh sb="164" eb="165">
      <t>バコ</t>
    </rPh>
    <rPh sb="167" eb="169">
      <t>シュウセキ</t>
    </rPh>
    <rPh sb="169" eb="170">
      <t>バ</t>
    </rPh>
    <rPh sb="171" eb="173">
      <t>カイシュウ</t>
    </rPh>
    <rPh sb="179" eb="180">
      <t>ジ</t>
    </rPh>
    <rPh sb="180" eb="182">
      <t>ブンベツ</t>
    </rPh>
    <phoneticPr fontId="3"/>
  </si>
  <si>
    <t>*ちり紙以外の紙は可燃ごみに廃棄しないようにパトロール、表示で呼びかけ。　　　　　　　　　　　　　　　　　　　　　　　　　　　　　　　　　　　　　　　　　　　　　　　　　　　　　*食品で汚れた廃プラが可燃ごみに混入しないよう通常の廃プラ、可燃ごみとは別に回収箱を設置している。社員、協力員、修理船の乗員に周知している。</t>
    <rPh sb="3" eb="4">
      <t>ガミ</t>
    </rPh>
    <rPh sb="4" eb="6">
      <t>イガイ</t>
    </rPh>
    <rPh sb="90" eb="92">
      <t>ショクヒン</t>
    </rPh>
    <rPh sb="93" eb="94">
      <t>ヨゴ</t>
    </rPh>
    <rPh sb="96" eb="97">
      <t>ハイ</t>
    </rPh>
    <rPh sb="100" eb="102">
      <t>カネン</t>
    </rPh>
    <rPh sb="105" eb="107">
      <t>コンニュウ</t>
    </rPh>
    <rPh sb="112" eb="114">
      <t>ツウジョウ</t>
    </rPh>
    <rPh sb="115" eb="116">
      <t>ハイ</t>
    </rPh>
    <rPh sb="119" eb="121">
      <t>カネン</t>
    </rPh>
    <rPh sb="125" eb="126">
      <t>ベツ</t>
    </rPh>
    <rPh sb="127" eb="130">
      <t>カイシュウハコ</t>
    </rPh>
    <rPh sb="131" eb="133">
      <t>セッチ</t>
    </rPh>
    <rPh sb="138" eb="140">
      <t>シャイン</t>
    </rPh>
    <rPh sb="141" eb="144">
      <t>キョウリョクイン</t>
    </rPh>
    <rPh sb="145" eb="148">
      <t>シュウリセン</t>
    </rPh>
    <rPh sb="149" eb="151">
      <t>ジョウイン</t>
    </rPh>
    <rPh sb="152" eb="154">
      <t>シュウチ</t>
    </rPh>
    <phoneticPr fontId="3"/>
  </si>
  <si>
    <t>*産廃処理業者は、収集運搬の排ガス軽減も含めて、できるだけ県外業者よりも県内業者を開拓している。
*古紙は買取業者を探して有価買取を継続している。
*痛みのない空ドラム缶を有償化で実施中。
　凹んだドラム缶は、無償で回収する</t>
    <rPh sb="9" eb="11">
      <t>シュウシュウ</t>
    </rPh>
    <rPh sb="11" eb="13">
      <t>ウンパン</t>
    </rPh>
    <rPh sb="50" eb="52">
      <t>コシ</t>
    </rPh>
    <rPh sb="53" eb="57">
      <t>カイトリギョウシャ</t>
    </rPh>
    <rPh sb="58" eb="59">
      <t>サガ</t>
    </rPh>
    <rPh sb="61" eb="65">
      <t>ユウカカイトリ</t>
    </rPh>
    <rPh sb="66" eb="68">
      <t>ケイゾク</t>
    </rPh>
    <rPh sb="75" eb="76">
      <t>イタ</t>
    </rPh>
    <rPh sb="80" eb="81">
      <t>カラ</t>
    </rPh>
    <rPh sb="84" eb="85">
      <t>カン</t>
    </rPh>
    <rPh sb="86" eb="89">
      <t>ユウショウカ</t>
    </rPh>
    <rPh sb="90" eb="93">
      <t>ジッシチュウ</t>
    </rPh>
    <rPh sb="96" eb="97">
      <t>ヘコ</t>
    </rPh>
    <rPh sb="102" eb="103">
      <t>カン</t>
    </rPh>
    <rPh sb="105" eb="107">
      <t>ムショウ</t>
    </rPh>
    <rPh sb="108" eb="110">
      <t>カイシュウ</t>
    </rPh>
    <phoneticPr fontId="3"/>
  </si>
  <si>
    <t>*ISO14001環境マネジメントシステムの活動で、廃棄物の減量化・資源化を進めており、
　磯子工場全員で、より一層の減量化・資源化を実施を続ける。　　　　　　　　　　　　　　　　　　　　　　　　　　　　　　　　　　　　　　　　　　　　　　　　　　　　　　　　　　　　　　　　　　　　　　　　　　　　　　　　　　　　　　　　　*古紙とバッテリーは有価で再利用となっているので継続したい。</t>
    <rPh sb="9" eb="11">
      <t>カンキョウ</t>
    </rPh>
    <rPh sb="22" eb="24">
      <t>カツドウ</t>
    </rPh>
    <rPh sb="26" eb="29">
      <t>ハイキブツ</t>
    </rPh>
    <rPh sb="30" eb="33">
      <t>ゲンリョウカ</t>
    </rPh>
    <rPh sb="34" eb="37">
      <t>シゲンカ</t>
    </rPh>
    <rPh sb="38" eb="39">
      <t>スス</t>
    </rPh>
    <rPh sb="46" eb="48">
      <t>イソゴ</t>
    </rPh>
    <rPh sb="48" eb="50">
      <t>コウジョウ</t>
    </rPh>
    <rPh sb="50" eb="52">
      <t>ゼンイン</t>
    </rPh>
    <rPh sb="56" eb="58">
      <t>イッソウ</t>
    </rPh>
    <rPh sb="59" eb="62">
      <t>ゲンリョウカ</t>
    </rPh>
    <rPh sb="63" eb="66">
      <t>シゲンカ</t>
    </rPh>
    <rPh sb="67" eb="69">
      <t>ジッシ</t>
    </rPh>
    <rPh sb="70" eb="71">
      <t>ツヅ</t>
    </rPh>
    <rPh sb="164" eb="166">
      <t>コシ</t>
    </rPh>
    <rPh sb="173" eb="175">
      <t>ユウカ</t>
    </rPh>
    <rPh sb="176" eb="179">
      <t>サイリヨウ</t>
    </rPh>
    <rPh sb="187" eb="189">
      <t>ケイゾク</t>
    </rPh>
    <phoneticPr fontId="3"/>
  </si>
  <si>
    <t>*前記の他に、月1回各部の環境担当と環境連絡会を開催し、分別不良があれば再確認を行う。
*設備工事や一括外注工事の廃棄物は、請負業者が回収・処理するように見積段階で織り込む。　　　　　　　　　*環境目標は廃棄物量、前年比1％削減。</t>
    <rPh sb="1" eb="3">
      <t>ゼンキ</t>
    </rPh>
    <rPh sb="4" eb="5">
      <t>ホカ</t>
    </rPh>
    <rPh sb="7" eb="8">
      <t>ツキ</t>
    </rPh>
    <rPh sb="9" eb="10">
      <t>カイ</t>
    </rPh>
    <rPh sb="10" eb="11">
      <t>カク</t>
    </rPh>
    <rPh sb="11" eb="12">
      <t>ブ</t>
    </rPh>
    <rPh sb="13" eb="15">
      <t>カンキョウ</t>
    </rPh>
    <rPh sb="15" eb="17">
      <t>タントウ</t>
    </rPh>
    <rPh sb="18" eb="20">
      <t>カンキョウ</t>
    </rPh>
    <rPh sb="20" eb="22">
      <t>レンラク</t>
    </rPh>
    <rPh sb="22" eb="23">
      <t>カイ</t>
    </rPh>
    <rPh sb="24" eb="26">
      <t>カイサイ</t>
    </rPh>
    <rPh sb="28" eb="30">
      <t>ブンベツ</t>
    </rPh>
    <rPh sb="30" eb="32">
      <t>フリョウ</t>
    </rPh>
    <rPh sb="36" eb="39">
      <t>サイカクニン</t>
    </rPh>
    <rPh sb="40" eb="41">
      <t>オコナ</t>
    </rPh>
    <rPh sb="45" eb="47">
      <t>セツビ</t>
    </rPh>
    <rPh sb="47" eb="49">
      <t>コウジ</t>
    </rPh>
    <rPh sb="50" eb="52">
      <t>イッカツ</t>
    </rPh>
    <rPh sb="52" eb="54">
      <t>ガイチュウ</t>
    </rPh>
    <rPh sb="54" eb="56">
      <t>コウジ</t>
    </rPh>
    <rPh sb="57" eb="60">
      <t>ハイキブツ</t>
    </rPh>
    <rPh sb="62" eb="64">
      <t>ウケオイ</t>
    </rPh>
    <rPh sb="64" eb="66">
      <t>ギョウシャ</t>
    </rPh>
    <rPh sb="67" eb="69">
      <t>カイシュウ</t>
    </rPh>
    <rPh sb="70" eb="72">
      <t>ショリ</t>
    </rPh>
    <rPh sb="77" eb="79">
      <t>ミツモリ</t>
    </rPh>
    <rPh sb="79" eb="81">
      <t>ダンカイ</t>
    </rPh>
    <rPh sb="82" eb="83">
      <t>オ</t>
    </rPh>
    <rPh sb="84" eb="85">
      <t>コ</t>
    </rPh>
    <rPh sb="97" eb="101">
      <t>カンキョウモクヒョウ</t>
    </rPh>
    <rPh sb="102" eb="106">
      <t>ハイキブツリョウ</t>
    </rPh>
    <rPh sb="107" eb="110">
      <t>ゼンネンヒ</t>
    </rPh>
    <rPh sb="112" eb="114">
      <t>サクゲン</t>
    </rPh>
    <phoneticPr fontId="3"/>
  </si>
  <si>
    <t>令和   7年   4月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</si>
</sst>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40" zoomScaleNormal="115" zoomScaleSheetLayoutView="100" workbookViewId="0">
      <selection activeCell="N56" sqref="N56:R56"/>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461</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447</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448</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449</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2066</v>
      </c>
      <c r="Q49" s="726"/>
      <c r="R49" s="726"/>
      <c r="S49" s="726"/>
      <c r="T49" s="726"/>
      <c r="U49" s="727"/>
    </row>
    <row r="50" spans="3:54" ht="26.25" customHeight="1" x14ac:dyDescent="0.15">
      <c r="C50" s="697" t="s">
        <v>11</v>
      </c>
      <c r="D50" s="698"/>
      <c r="E50" s="699"/>
      <c r="F50" s="708" t="s">
        <v>450</v>
      </c>
      <c r="G50" s="709"/>
      <c r="H50" s="709"/>
      <c r="I50" s="709"/>
      <c r="J50" s="709"/>
      <c r="K50" s="709"/>
      <c r="L50" s="709"/>
      <c r="M50" s="709"/>
      <c r="N50" s="592" t="s">
        <v>172</v>
      </c>
      <c r="O50" s="595"/>
      <c r="P50" s="596"/>
      <c r="Q50" s="712" t="s">
        <v>451</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143</v>
      </c>
      <c r="G54" s="793"/>
      <c r="H54" s="793"/>
      <c r="I54" s="793"/>
      <c r="J54" s="793"/>
      <c r="K54" s="793"/>
      <c r="L54" s="38" t="s">
        <v>48</v>
      </c>
      <c r="M54" s="38"/>
      <c r="N54" s="797" t="s">
        <v>452</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v>48006</v>
      </c>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776</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453</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454</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2831.2999999999997</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455</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8</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2800</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460</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456</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457</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2831.2999999999997</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1577.1000000000001</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2463.1</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458</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2800</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1559</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2436</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459</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8" workbookViewId="0">
      <selection activeCell="F30" sqref="F30:G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115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116.2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115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115</v>
      </c>
      <c r="P27" s="881"/>
      <c r="Q27" s="881"/>
      <c r="R27" s="881"/>
      <c r="S27" s="59" t="s">
        <v>38</v>
      </c>
      <c r="T27" s="80"/>
      <c r="U27" s="80"/>
      <c r="X27" s="78" t="s">
        <v>39</v>
      </c>
      <c r="Y27" s="81"/>
      <c r="AG27" s="68"/>
      <c r="AH27" s="68"/>
      <c r="AI27" s="68"/>
      <c r="AJ27" s="68"/>
      <c r="AK27" s="831">
        <f>+AG18+O27</f>
        <v>115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115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116.2</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115</v>
      </c>
      <c r="R30" s="881"/>
      <c r="S30" s="881"/>
      <c r="T30" s="881"/>
      <c r="U30" s="59" t="s">
        <v>16</v>
      </c>
      <c r="X30" s="889" t="s">
        <v>186</v>
      </c>
      <c r="Y30" s="890"/>
      <c r="Z30" s="833"/>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2">
      <c r="B31" s="853" t="s">
        <v>375</v>
      </c>
      <c r="C31" s="842"/>
      <c r="D31" s="842"/>
      <c r="E31" s="843"/>
      <c r="F31" s="836">
        <v>116.2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42.1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41</v>
      </c>
      <c r="P27" s="881"/>
      <c r="Q27" s="881"/>
      <c r="R27" s="881"/>
      <c r="S27" s="59" t="s">
        <v>38</v>
      </c>
      <c r="T27" s="80"/>
      <c r="U27" s="80"/>
      <c r="X27" s="78" t="s">
        <v>39</v>
      </c>
      <c r="Y27" s="81"/>
      <c r="AG27" s="68"/>
      <c r="AH27" s="68"/>
      <c r="AI27" s="68"/>
      <c r="AJ27" s="68"/>
      <c r="AK27" s="831">
        <f>+AG18+O27</f>
        <v>41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42.1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41</v>
      </c>
      <c r="R30" s="881"/>
      <c r="S30" s="881"/>
      <c r="T30" s="881"/>
      <c r="U30" s="59" t="s">
        <v>16</v>
      </c>
      <c r="X30" s="889" t="s">
        <v>186</v>
      </c>
      <c r="Y30" s="890"/>
      <c r="Z30" s="833"/>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2">
      <c r="B31" s="853" t="s">
        <v>375</v>
      </c>
      <c r="C31" s="842"/>
      <c r="D31" s="842"/>
      <c r="E31" s="843"/>
      <c r="F31" s="836">
        <v>42.1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19"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36.4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36</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36</v>
      </c>
      <c r="P27" s="881"/>
      <c r="Q27" s="881"/>
      <c r="R27" s="881"/>
      <c r="S27" s="59" t="s">
        <v>38</v>
      </c>
      <c r="T27" s="80"/>
      <c r="U27" s="80"/>
      <c r="X27" s="78" t="s">
        <v>39</v>
      </c>
      <c r="Y27" s="81"/>
      <c r="AG27" s="68"/>
      <c r="AH27" s="68"/>
      <c r="AI27" s="68"/>
      <c r="AJ27" s="68"/>
      <c r="AK27" s="831">
        <f>+AG18+O27</f>
        <v>36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36.4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36</v>
      </c>
      <c r="R30" s="881"/>
      <c r="S30" s="881"/>
      <c r="T30" s="881"/>
      <c r="U30" s="59" t="s">
        <v>16</v>
      </c>
      <c r="X30" s="889" t="s">
        <v>186</v>
      </c>
      <c r="Y30" s="890"/>
      <c r="Z30" s="833"/>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2">
      <c r="B31" s="853" t="s">
        <v>375</v>
      </c>
      <c r="C31" s="842"/>
      <c r="D31" s="842"/>
      <c r="E31" s="843"/>
      <c r="F31" s="836">
        <v>36.4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　ジャパン マリンユナイテッド 株式会社　横浜事業所　（磯子工場）</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9"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364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368.2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364</v>
      </c>
      <c r="P27" s="881"/>
      <c r="Q27" s="881"/>
      <c r="R27" s="881"/>
      <c r="S27" s="59" t="s">
        <v>38</v>
      </c>
      <c r="T27" s="80"/>
      <c r="U27" s="80"/>
      <c r="X27" s="78" t="s">
        <v>39</v>
      </c>
      <c r="Y27" s="81"/>
      <c r="AG27" s="68"/>
      <c r="AH27" s="68"/>
      <c r="AI27" s="68"/>
      <c r="AJ27" s="68"/>
      <c r="AK27" s="831">
        <f>+AG18+O27</f>
        <v>364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368.2</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368.2</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v>364</v>
      </c>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364</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　ジャパン マリンユナイテッド 株式会社　横浜事業所　（磯子工場）</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338.5</v>
      </c>
      <c r="I9" s="507">
        <f>IF(OR(ｳ.廃油!F24&gt;0,ｳ.廃油!F24&lt;0),ｳ.廃油!F24,IF(I$19&gt;0,"0",0))</f>
        <v>1277.7</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354.5</v>
      </c>
      <c r="M9" s="507">
        <f>IF(OR(ｷ.紙くず!F24&gt;0,ｷ.紙くず!F24&lt;0),ｷ.紙くず!F24,IF(M$19&gt;0,"0",0))</f>
        <v>0</v>
      </c>
      <c r="N9" s="507">
        <f>IF(OR(ｸ.木くず!F24&gt;0,ｸ.木くず!F24&lt;0),ｸ.木くず!F24,IF(N$19&gt;0,"0",0))</f>
        <v>297.7</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116.2</v>
      </c>
      <c r="T9" s="507">
        <f>IF(OR(ｾ.ｶﾞﾗｽ･ｺﾝｸﾘ･陶磁器くず!F24&gt;0,ｾ.ｶﾞﾗｽ･ｺﾝｸﾘ･陶磁器くず!F24&lt;0),ｾ.ｶﾞﾗｽ･ｺﾝｸﾘ･陶磁器くず!F24,IF(T$19&gt;0,"0",0))</f>
        <v>42.1</v>
      </c>
      <c r="U9" s="507">
        <f>IF(OR(ｿ.鉱さい!F24&gt;0,ｿ.鉱さい!F24&lt;0),ｿ.鉱さい!F24,IF(U$19&gt;0,"0",0))</f>
        <v>36.4</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368.2</v>
      </c>
      <c r="AA9" s="509">
        <f>IF(SUM(G9:Z9)&gt;0,SUM(G9:Z9),IF(AA$19&gt;0,"0",0))</f>
        <v>2831.2999999999997</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t="str">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t="str">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t="str">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t="str">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338.5</v>
      </c>
      <c r="I14" s="513">
        <f>IF(OR(ｳ.廃油!F29&gt;0,ｳ.廃油!F29&lt;0),ｳ.廃油!F29,IF(I$19&gt;0,"0",0))</f>
        <v>1277.7</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354.5</v>
      </c>
      <c r="M14" s="513">
        <f>IF(OR(ｷ.紙くず!F29&gt;0,ｷ.紙くず!F29&lt;0),ｷ.紙くず!F29,IF(M$19&gt;0,"0",0))</f>
        <v>0</v>
      </c>
      <c r="N14" s="513">
        <f>IF(OR(ｸ.木くず!F29&gt;0,ｸ.木くず!F29&lt;0),ｸ.木くず!F29,IF(N$19&gt;0,"0",0))</f>
        <v>297.7</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116.2</v>
      </c>
      <c r="T14" s="513">
        <f>IF(OR(ｾ.ｶﾞﾗｽ･ｺﾝｸﾘ･陶磁器くず!F29&gt;0,ｾ.ｶﾞﾗｽ･ｺﾝｸﾘ･陶磁器くず!F29&lt;0),ｾ.ｶﾞﾗｽ･ｺﾝｸﾘ･陶磁器くず!F29,IF(T$19&gt;0,"0",0))</f>
        <v>42.1</v>
      </c>
      <c r="U14" s="513">
        <f>IF(OR(ｿ.鉱さい!F29&gt;0,ｿ.鉱さい!F29&lt;0),ｿ.鉱さい!F29,IF(U$19&gt;0,"0",0))</f>
        <v>36.4</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368.2</v>
      </c>
      <c r="AA14" s="515">
        <f t="shared" si="0"/>
        <v>2831.2999999999997</v>
      </c>
    </row>
    <row r="15" spans="2:27" ht="24" customHeight="1" x14ac:dyDescent="0.15">
      <c r="B15" s="188" t="s">
        <v>228</v>
      </c>
      <c r="C15" s="941" t="s">
        <v>299</v>
      </c>
      <c r="D15" s="941"/>
      <c r="E15" s="941"/>
      <c r="F15" s="942"/>
      <c r="G15" s="513">
        <f>IF(OR(ｱ.燃え殻!F30&gt;0,ｱ.燃え殻!F30&lt;0),ｱ.燃え殻!F30,IF(G$19&gt;0,"0",0))</f>
        <v>0</v>
      </c>
      <c r="H15" s="513">
        <f>IF(OR(ｲ.汚泥!F30&gt;0,ｲ.汚泥!F30&lt;0),ｲ.汚泥!F30,IF(H$19&gt;0,"0",0))</f>
        <v>330.3</v>
      </c>
      <c r="I15" s="513">
        <f>IF(OR(ｳ.廃油!F30&gt;0,ｳ.廃油!F30&lt;0),ｳ.廃油!F30,IF(I$19&gt;0,"0",0))</f>
        <v>759</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62.2</v>
      </c>
      <c r="M15" s="513">
        <f>IF(OR(ｷ.紙くず!F30&gt;0,ｷ.紙くず!F30&lt;0),ｷ.紙くず!F30,IF(M$19&gt;0,"0",0))</f>
        <v>0</v>
      </c>
      <c r="N15" s="513">
        <f>IF(OR(ｸ.木くず!F30&gt;0,ｸ.木くず!F30&lt;0),ｸ.木くず!F30,IF(N$19&gt;0,"0",0))</f>
        <v>57.4</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t="str">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368.2</v>
      </c>
      <c r="AA15" s="515">
        <f t="shared" si="0"/>
        <v>1577.1000000000001</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338.5</v>
      </c>
      <c r="I16" s="513">
        <f>IF(OR(ｳ.廃油!F31&gt;0,ｳ.廃油!F31&lt;0),ｳ.廃油!F31,IF(I$19&gt;0,"0",0))</f>
        <v>1277.7</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354.5</v>
      </c>
      <c r="M16" s="513">
        <f>IF(OR(ｷ.紙くず!F31&gt;0,ｷ.紙くず!F31&lt;0),ｷ.紙くず!F31,IF(M$19&gt;0,"0",0))</f>
        <v>0</v>
      </c>
      <c r="N16" s="513">
        <f>IF(OR(ｸ.木くず!F31&gt;0,ｸ.木くず!F31&lt;0),ｸ.木くず!F31,IF(N$19&gt;0,"0",0))</f>
        <v>297.7</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116.2</v>
      </c>
      <c r="T16" s="513">
        <f>IF(OR(ｾ.ｶﾞﾗｽ･ｺﾝｸﾘ･陶磁器くず!F31&gt;0,ｾ.ｶﾞﾗｽ･ｺﾝｸﾘ･陶磁器くず!F31&lt;0),ｾ.ｶﾞﾗｽ･ｺﾝｸﾘ･陶磁器くず!F31,IF(T$19&gt;0,"0",0))</f>
        <v>42.1</v>
      </c>
      <c r="U16" s="513">
        <f>IF(OR(ｿ.鉱さい!F31&gt;0,ｿ.鉱さい!F31&lt;0),ｿ.鉱さい!F31,IF(U$19&gt;0,"0",0))</f>
        <v>36.4</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t="str">
        <f>IF(OR(ﾄ.混合廃棄物その他!F31&gt;0,ﾄ.混合廃棄物その他!F31&lt;0),ﾄ.混合廃棄物その他!F31,IF(Z$19&gt;0,"0",0))</f>
        <v>0</v>
      </c>
      <c r="AA16" s="515">
        <f t="shared" si="0"/>
        <v>2463.1</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t="str">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t="str">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335</v>
      </c>
      <c r="I19" s="519">
        <f t="shared" si="1"/>
        <v>1264</v>
      </c>
      <c r="J19" s="519">
        <f t="shared" si="1"/>
        <v>0</v>
      </c>
      <c r="K19" s="519">
        <f t="shared" si="1"/>
        <v>0</v>
      </c>
      <c r="L19" s="519">
        <f t="shared" si="1"/>
        <v>351</v>
      </c>
      <c r="M19" s="519">
        <f t="shared" si="1"/>
        <v>0</v>
      </c>
      <c r="N19" s="519">
        <f t="shared" si="1"/>
        <v>294</v>
      </c>
      <c r="O19" s="519">
        <f t="shared" si="1"/>
        <v>0</v>
      </c>
      <c r="P19" s="519">
        <f t="shared" si="1"/>
        <v>0</v>
      </c>
      <c r="Q19" s="519">
        <f t="shared" si="1"/>
        <v>0</v>
      </c>
      <c r="R19" s="519">
        <f t="shared" si="1"/>
        <v>0</v>
      </c>
      <c r="S19" s="519">
        <f t="shared" si="1"/>
        <v>115</v>
      </c>
      <c r="T19" s="519">
        <f t="shared" si="1"/>
        <v>41</v>
      </c>
      <c r="U19" s="519">
        <f t="shared" si="1"/>
        <v>36</v>
      </c>
      <c r="V19" s="519">
        <f t="shared" si="1"/>
        <v>0</v>
      </c>
      <c r="W19" s="519">
        <f t="shared" si="1"/>
        <v>0</v>
      </c>
      <c r="X19" s="519">
        <f t="shared" si="1"/>
        <v>0</v>
      </c>
      <c r="Y19" s="519">
        <f t="shared" si="1"/>
        <v>0</v>
      </c>
      <c r="Z19" s="520">
        <f t="shared" si="1"/>
        <v>364</v>
      </c>
      <c r="AA19" s="521">
        <f t="shared" ref="AA19:AA25" si="2">SUM(G19:Z19)</f>
        <v>2800</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335</v>
      </c>
      <c r="I37" s="554">
        <f t="shared" si="8"/>
        <v>1264</v>
      </c>
      <c r="J37" s="554">
        <f t="shared" si="8"/>
        <v>0</v>
      </c>
      <c r="K37" s="554">
        <f t="shared" si="8"/>
        <v>0</v>
      </c>
      <c r="L37" s="554">
        <f t="shared" si="8"/>
        <v>351</v>
      </c>
      <c r="M37" s="554">
        <f t="shared" si="8"/>
        <v>0</v>
      </c>
      <c r="N37" s="554">
        <f t="shared" si="8"/>
        <v>294</v>
      </c>
      <c r="O37" s="554">
        <f t="shared" si="8"/>
        <v>0</v>
      </c>
      <c r="P37" s="554">
        <f t="shared" si="8"/>
        <v>0</v>
      </c>
      <c r="Q37" s="554">
        <f t="shared" si="8"/>
        <v>0</v>
      </c>
      <c r="R37" s="554">
        <f t="shared" si="8"/>
        <v>0</v>
      </c>
      <c r="S37" s="554">
        <f t="shared" si="8"/>
        <v>115</v>
      </c>
      <c r="T37" s="554">
        <f t="shared" si="8"/>
        <v>41</v>
      </c>
      <c r="U37" s="554">
        <f t="shared" si="8"/>
        <v>36</v>
      </c>
      <c r="V37" s="554">
        <f t="shared" si="8"/>
        <v>0</v>
      </c>
      <c r="W37" s="554">
        <f t="shared" si="8"/>
        <v>0</v>
      </c>
      <c r="X37" s="554">
        <f t="shared" si="8"/>
        <v>0</v>
      </c>
      <c r="Y37" s="554">
        <f t="shared" si="8"/>
        <v>0</v>
      </c>
      <c r="Z37" s="555">
        <f t="shared" si="8"/>
        <v>364</v>
      </c>
      <c r="AA37" s="556">
        <f t="shared" si="4"/>
        <v>2800</v>
      </c>
    </row>
    <row r="38" spans="2:27" ht="24" customHeight="1" x14ac:dyDescent="0.15">
      <c r="B38" s="186"/>
      <c r="C38" s="972"/>
      <c r="D38" s="247"/>
      <c r="E38" s="245" t="s">
        <v>319</v>
      </c>
      <c r="F38" s="585"/>
      <c r="G38" s="545">
        <f t="shared" ref="G38:Z38" si="9">SUM(G39:G41)</f>
        <v>0</v>
      </c>
      <c r="H38" s="545">
        <f t="shared" si="9"/>
        <v>335</v>
      </c>
      <c r="I38" s="545">
        <f t="shared" si="9"/>
        <v>1264</v>
      </c>
      <c r="J38" s="545">
        <f t="shared" si="9"/>
        <v>0</v>
      </c>
      <c r="K38" s="545">
        <f t="shared" si="9"/>
        <v>0</v>
      </c>
      <c r="L38" s="545">
        <f t="shared" si="9"/>
        <v>351</v>
      </c>
      <c r="M38" s="545">
        <f t="shared" si="9"/>
        <v>0</v>
      </c>
      <c r="N38" s="545">
        <f t="shared" si="9"/>
        <v>294</v>
      </c>
      <c r="O38" s="545">
        <f t="shared" si="9"/>
        <v>0</v>
      </c>
      <c r="P38" s="545">
        <f t="shared" si="9"/>
        <v>0</v>
      </c>
      <c r="Q38" s="545">
        <f t="shared" si="9"/>
        <v>0</v>
      </c>
      <c r="R38" s="545">
        <f t="shared" si="9"/>
        <v>0</v>
      </c>
      <c r="S38" s="545">
        <f t="shared" si="9"/>
        <v>115</v>
      </c>
      <c r="T38" s="545">
        <f t="shared" si="9"/>
        <v>41</v>
      </c>
      <c r="U38" s="545">
        <f t="shared" si="9"/>
        <v>36</v>
      </c>
      <c r="V38" s="545">
        <f t="shared" si="9"/>
        <v>0</v>
      </c>
      <c r="W38" s="545">
        <f t="shared" si="9"/>
        <v>0</v>
      </c>
      <c r="X38" s="545">
        <f t="shared" si="9"/>
        <v>0</v>
      </c>
      <c r="Y38" s="545">
        <f t="shared" si="9"/>
        <v>0</v>
      </c>
      <c r="Z38" s="546">
        <f t="shared" si="9"/>
        <v>0</v>
      </c>
      <c r="AA38" s="547">
        <f t="shared" si="4"/>
        <v>2436</v>
      </c>
    </row>
    <row r="39" spans="2:27" ht="24" customHeight="1" x14ac:dyDescent="0.15">
      <c r="B39" s="186"/>
      <c r="C39" s="972"/>
      <c r="D39" s="248"/>
      <c r="E39" s="243"/>
      <c r="F39" s="241" t="s">
        <v>233</v>
      </c>
      <c r="G39" s="548">
        <f>+ｱ.燃え殻!$Z$28</f>
        <v>0</v>
      </c>
      <c r="H39" s="548">
        <f>+ｲ.汚泥!$Z$28</f>
        <v>335</v>
      </c>
      <c r="I39" s="548">
        <f>+ｳ.廃油!$Z$28</f>
        <v>1264</v>
      </c>
      <c r="J39" s="548">
        <f>+ｴ.廃酸!$Z$28</f>
        <v>0</v>
      </c>
      <c r="K39" s="548">
        <f>+ｵ.廃ｱﾙｶﾘ!$Z$28</f>
        <v>0</v>
      </c>
      <c r="L39" s="548">
        <f>+ｶ.廃ﾌﾟﾗ類!$Z$28</f>
        <v>351</v>
      </c>
      <c r="M39" s="548">
        <f>+ｷ.紙くず!$Z$28</f>
        <v>0</v>
      </c>
      <c r="N39" s="548">
        <f>+ｸ.木くず!$Z$28</f>
        <v>294</v>
      </c>
      <c r="O39" s="548">
        <f>+ｹ.繊維くず!$Z$28</f>
        <v>0</v>
      </c>
      <c r="P39" s="548">
        <f>+ｺ.動植物性残さ!$Z$28</f>
        <v>0</v>
      </c>
      <c r="Q39" s="548">
        <f>+ｻ.動物系固形不要物!$Z$28</f>
        <v>0</v>
      </c>
      <c r="R39" s="548">
        <f>+ｼ.ｺﾞﾑくず!$Z$28</f>
        <v>0</v>
      </c>
      <c r="S39" s="548">
        <f>+ｽ.金属くず!$Z$28</f>
        <v>115</v>
      </c>
      <c r="T39" s="548">
        <f>+ｾ.ｶﾞﾗｽ･ｺﾝｸﾘ･陶磁器くず!$Z$28</f>
        <v>41</v>
      </c>
      <c r="U39" s="548">
        <f>+ｿ.鉱さい!$Z$28</f>
        <v>36</v>
      </c>
      <c r="V39" s="548">
        <f>+ﾀ.がれき類!$Z$28</f>
        <v>0</v>
      </c>
      <c r="W39" s="548">
        <f>+ﾁ.動物のふん尿!$Z$28</f>
        <v>0</v>
      </c>
      <c r="X39" s="548">
        <f>+ﾂ.動物の死体!$Z$28</f>
        <v>0</v>
      </c>
      <c r="Y39" s="548">
        <f>+ﾃ.ばいじん!$Z$28</f>
        <v>0</v>
      </c>
      <c r="Z39" s="549">
        <f>+ﾄ.混合廃棄物その他!$Z$28</f>
        <v>0</v>
      </c>
      <c r="AA39" s="550">
        <f t="shared" si="4"/>
        <v>2436</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364</v>
      </c>
      <c r="AA42" s="553">
        <f>SUM(G42:Z42)</f>
        <v>364</v>
      </c>
    </row>
    <row r="43" spans="2:27" ht="24" customHeight="1" x14ac:dyDescent="0.15">
      <c r="B43" s="186"/>
      <c r="C43" s="142" t="s">
        <v>235</v>
      </c>
      <c r="D43" s="952" t="s">
        <v>349</v>
      </c>
      <c r="E43" s="952"/>
      <c r="F43" s="953"/>
      <c r="G43" s="557">
        <f>+ｱ.燃え殻!$AK$27</f>
        <v>0</v>
      </c>
      <c r="H43" s="557">
        <f>+ｲ.汚泥!$AK$27</f>
        <v>335</v>
      </c>
      <c r="I43" s="557">
        <f>+ｳ.廃油!$AK$27</f>
        <v>1264</v>
      </c>
      <c r="J43" s="557">
        <f>+ｴ.廃酸!$AK$27</f>
        <v>0</v>
      </c>
      <c r="K43" s="557">
        <f>+ｵ.廃ｱﾙｶﾘ!$AK$27</f>
        <v>0</v>
      </c>
      <c r="L43" s="557">
        <f>+ｶ.廃ﾌﾟﾗ類!$AK$27</f>
        <v>351</v>
      </c>
      <c r="M43" s="557">
        <f>+ｷ.紙くず!$AK$27</f>
        <v>0</v>
      </c>
      <c r="N43" s="557">
        <f>+ｸ.木くず!$AK$27</f>
        <v>294</v>
      </c>
      <c r="O43" s="557">
        <f>+ｹ.繊維くず!$AK$27</f>
        <v>0</v>
      </c>
      <c r="P43" s="557">
        <f>+ｺ.動植物性残さ!$AK$27</f>
        <v>0</v>
      </c>
      <c r="Q43" s="557">
        <f>+ｻ.動物系固形不要物!$AK$27</f>
        <v>0</v>
      </c>
      <c r="R43" s="557">
        <f>+ｼ.ｺﾞﾑくず!$AK$27</f>
        <v>0</v>
      </c>
      <c r="S43" s="557">
        <f>+ｽ.金属くず!$AK$27</f>
        <v>115</v>
      </c>
      <c r="T43" s="557">
        <f>+ｾ.ｶﾞﾗｽ･ｺﾝｸﾘ･陶磁器くず!$AK$27</f>
        <v>41</v>
      </c>
      <c r="U43" s="557">
        <f>+ｿ.鉱さい!$AK$27</f>
        <v>36</v>
      </c>
      <c r="V43" s="557">
        <f>+ﾀ.がれき類!$AK$27</f>
        <v>0</v>
      </c>
      <c r="W43" s="557">
        <f>+ﾁ.動物のふん尿!$AK$27</f>
        <v>0</v>
      </c>
      <c r="X43" s="557">
        <f>+ﾂ.動物の死体!$AK$27</f>
        <v>0</v>
      </c>
      <c r="Y43" s="557">
        <f>+ﾃ.ばいじん!$AK$27</f>
        <v>0</v>
      </c>
      <c r="Z43" s="558">
        <f>+ﾄ.混合廃棄物その他!$AK$27</f>
        <v>364</v>
      </c>
      <c r="AA43" s="559">
        <f t="shared" si="4"/>
        <v>2800</v>
      </c>
    </row>
    <row r="44" spans="2:27" ht="24" customHeight="1" x14ac:dyDescent="0.15">
      <c r="B44" s="186"/>
      <c r="C44" s="193"/>
      <c r="D44" s="191" t="s">
        <v>188</v>
      </c>
      <c r="E44" s="969" t="s">
        <v>236</v>
      </c>
      <c r="F44" s="970"/>
      <c r="G44" s="560">
        <f>+ｱ.燃え殻!$AK$30</f>
        <v>0</v>
      </c>
      <c r="H44" s="560">
        <f>+ｲ.汚泥!$AK$30</f>
        <v>327</v>
      </c>
      <c r="I44" s="560">
        <f>+ｳ.廃油!$AK$30</f>
        <v>751</v>
      </c>
      <c r="J44" s="560">
        <f>+ｴ.廃酸!$AK$30</f>
        <v>0</v>
      </c>
      <c r="K44" s="560">
        <f>+ｵ.廃ｱﾙｶﾘ!$AK$30</f>
        <v>0</v>
      </c>
      <c r="L44" s="560">
        <f>+ｶ.廃ﾌﾟﾗ類!$AK$30</f>
        <v>61</v>
      </c>
      <c r="M44" s="560">
        <f>+ｷ.紙くず!$AK$30</f>
        <v>0</v>
      </c>
      <c r="N44" s="560">
        <f>+ｸ.木くず!$AK$30</f>
        <v>56</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364</v>
      </c>
      <c r="AA44" s="562">
        <f t="shared" si="4"/>
        <v>1559</v>
      </c>
    </row>
    <row r="45" spans="2:27" ht="24" customHeight="1" x14ac:dyDescent="0.15">
      <c r="B45" s="186"/>
      <c r="C45" s="193"/>
      <c r="D45" s="584" t="s">
        <v>190</v>
      </c>
      <c r="E45" s="962" t="s">
        <v>237</v>
      </c>
      <c r="F45" s="963"/>
      <c r="G45" s="563">
        <f>+ｱ.燃え殻!$AR$24</f>
        <v>0</v>
      </c>
      <c r="H45" s="563">
        <f>+ｲ.汚泥!$AR$24</f>
        <v>335</v>
      </c>
      <c r="I45" s="563">
        <f>+ｳ.廃油!$AR$24</f>
        <v>1264</v>
      </c>
      <c r="J45" s="563">
        <f>+ｴ.廃酸!$AR$24</f>
        <v>0</v>
      </c>
      <c r="K45" s="563">
        <f>+ｵ.廃ｱﾙｶﾘ!$AR$24</f>
        <v>0</v>
      </c>
      <c r="L45" s="563">
        <f>+ｶ.廃ﾌﾟﾗ類!$AR$24</f>
        <v>351</v>
      </c>
      <c r="M45" s="563">
        <f>+ｷ.紙くず!$AR$24</f>
        <v>0</v>
      </c>
      <c r="N45" s="563">
        <f>+ｸ.木くず!$AR$24</f>
        <v>294</v>
      </c>
      <c r="O45" s="563">
        <f>+ｹ.繊維くず!$AR$24</f>
        <v>0</v>
      </c>
      <c r="P45" s="563">
        <f>+ｺ.動植物性残さ!$AR$24</f>
        <v>0</v>
      </c>
      <c r="Q45" s="563">
        <f>+ｻ.動物系固形不要物!$AR$24</f>
        <v>0</v>
      </c>
      <c r="R45" s="563">
        <f>+ｼ.ｺﾞﾑくず!$AR$24</f>
        <v>0</v>
      </c>
      <c r="S45" s="563">
        <f>+ｽ.金属くず!$AR$24</f>
        <v>115</v>
      </c>
      <c r="T45" s="563">
        <f>+ｾ.ｶﾞﾗｽ･ｺﾝｸﾘ･陶磁器くず!$AR$24</f>
        <v>41</v>
      </c>
      <c r="U45" s="563">
        <f>+ｿ.鉱さい!$AR$24</f>
        <v>36</v>
      </c>
      <c r="V45" s="563">
        <f>+ﾀ.がれき類!$AR$24</f>
        <v>0</v>
      </c>
      <c r="W45" s="563">
        <f>+ﾁ.動物のふん尿!$AR$24</f>
        <v>0</v>
      </c>
      <c r="X45" s="563">
        <f>+ﾂ.動物の死体!$AR$24</f>
        <v>0</v>
      </c>
      <c r="Y45" s="563">
        <f>+ﾃ.ばいじん!$AR$24</f>
        <v>0</v>
      </c>
      <c r="Z45" s="564">
        <f>+ﾄ.混合廃棄物その他!$AR$24</f>
        <v>0</v>
      </c>
      <c r="AA45" s="565">
        <f t="shared" si="4"/>
        <v>2436</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673.5</v>
      </c>
      <c r="I55" s="634">
        <f t="shared" si="10"/>
        <v>2541.6999999999998</v>
      </c>
      <c r="J55" s="634">
        <f t="shared" si="10"/>
        <v>0</v>
      </c>
      <c r="K55" s="634">
        <f t="shared" si="10"/>
        <v>0</v>
      </c>
      <c r="L55" s="634">
        <f t="shared" si="10"/>
        <v>705.5</v>
      </c>
      <c r="M55" s="634">
        <f t="shared" si="10"/>
        <v>0</v>
      </c>
      <c r="N55" s="634">
        <f t="shared" si="10"/>
        <v>591.70000000000005</v>
      </c>
      <c r="O55" s="634">
        <f t="shared" si="10"/>
        <v>0</v>
      </c>
      <c r="P55" s="634">
        <f t="shared" si="10"/>
        <v>0</v>
      </c>
      <c r="Q55" s="634">
        <f t="shared" si="10"/>
        <v>0</v>
      </c>
      <c r="R55" s="634">
        <f t="shared" si="10"/>
        <v>0</v>
      </c>
      <c r="S55" s="634">
        <f t="shared" si="10"/>
        <v>231.2</v>
      </c>
      <c r="T55" s="634">
        <f t="shared" si="10"/>
        <v>83.1</v>
      </c>
      <c r="U55" s="634">
        <f t="shared" si="10"/>
        <v>72.400000000000006</v>
      </c>
      <c r="V55" s="634">
        <f t="shared" si="10"/>
        <v>0</v>
      </c>
      <c r="W55" s="634">
        <f t="shared" si="10"/>
        <v>0</v>
      </c>
      <c r="X55" s="634">
        <f t="shared" si="10"/>
        <v>0</v>
      </c>
      <c r="Y55" s="634">
        <f t="shared" si="10"/>
        <v>0</v>
      </c>
      <c r="Z55" s="634">
        <f t="shared" si="10"/>
        <v>732.2</v>
      </c>
      <c r="AA55" s="633">
        <f>+AA9+AA19+AA20</f>
        <v>5631.2999999999993</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7年   4月  25日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神奈川県横浜市磯子区新杉田町12番地</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ｼﾞｬﾊﾟﾝ ﾏﾘﾝﾕﾅｲﾃｯﾄﾞ (株) 横浜事業所　所長　江藤　淳</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 xml:space="preserve"> 045-759-2953</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　ジャパン マリンユナイテッド 株式会社　横浜事業所　（磯子工場）</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2066</v>
      </c>
      <c r="Q25" s="1086"/>
      <c r="R25" s="1086"/>
      <c r="S25" s="1086"/>
      <c r="T25" s="1086"/>
      <c r="U25" s="1087"/>
    </row>
    <row r="26" spans="1:22" ht="26.25" customHeight="1" x14ac:dyDescent="0.15">
      <c r="C26" s="1099" t="s">
        <v>11</v>
      </c>
      <c r="D26" s="1100"/>
      <c r="E26" s="1101"/>
      <c r="F26" s="1118" t="str">
        <f>+表紙!F50</f>
        <v>　神奈川県横浜市磯子区新杉田町12番地</v>
      </c>
      <c r="G26" s="1119"/>
      <c r="H26" s="1119"/>
      <c r="I26" s="1119"/>
      <c r="J26" s="1119"/>
      <c r="K26" s="1119"/>
      <c r="L26" s="1119"/>
      <c r="M26" s="1119"/>
      <c r="N26" s="454" t="s">
        <v>172</v>
      </c>
      <c r="O26" s="383"/>
      <c r="P26" s="383"/>
      <c r="Q26" s="1113" t="str">
        <f>IF(+表紙!Q50="","",+表紙!Q50)</f>
        <v>045-759-2953</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Ｅ31－輸送用機械器具製造業</v>
      </c>
      <c r="G30" s="1089"/>
      <c r="H30" s="1089"/>
      <c r="I30" s="1089"/>
      <c r="J30" s="1089"/>
      <c r="K30" s="1089"/>
      <c r="L30" s="282" t="s">
        <v>48</v>
      </c>
      <c r="M30" s="282"/>
      <c r="N30" s="1090" t="str">
        <f>IF(COUNTA(表紙!N54)=1,+表紙!N54,"")</f>
        <v>船舶の新造及び修理</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f>IF(+表紙!N55="","",+表紙!N55)</f>
        <v>48006</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776</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2831.2999999999997</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*鋼材や防熱材は、切断計画表で見える化し、歩留りを向上させて、廃材を減らしている。
*電線ドラムは再利用可能なものはメーカーが回収し、割れなど再利用できない物を廃棄処分している。
*取引先へ、環境配慮事項を送付して、注文品製作時の環境負荷軽減を要望している。
*新入社員と中途入社、他事業所からの異動者と修理船乗員に対し環境Gが分別教育を実施。分別表の配布。スポット協力員は各部の環境担当が行う。
*IHIと毎月1回の地区環境連絡会に参加し、情報交換をしている。
*ちり紙以外の紙は可燃ごみに廃棄しないよう表示、パトロールで呼びかけ。</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8</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2800</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*前記の他に、月1回各部の環境担当と環境連絡会を開催し、分別不良があれば再確認を行う。
*設備工事や一括外注工事の廃棄物は、請負業者が回収・処理するように見積段階で織り込む。　　　　　　　　　*環境目標は廃棄物量、前年比1％削減。</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*分別一覧表（サンプル写真集付き）を配布。事務所のゴミ箱に掲示している。
*新入社員と中途入社、他事業所からの異動者と修理船乗員に対し、分別教育を実施。分別表の配布。スポット協力員は各部の環境担当が行う。
*分別のされていない回収箱を発見した時は写真を撮り、社内メールで注意をしてもらうよう連絡する。
*構内で分別投入された回収箱を、集積場に回収し、さらに2次分別している。</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*ちり紙以外の紙は可燃ごみに廃棄しないようにパトロール、表示で呼びかけ。　　　　　　　　　　　　　　　　　　　　　　　　　　　　　　　　　　　　　　　　　　　　　　　　　　　　　*食品で汚れた廃プラが可燃ごみに混入しないよう通常の廃プラ、可燃ごみとは別に回収箱を設置している。社員、協力員、修理船の乗員に周知している。</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2831.2999999999997</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1577.1000000000001</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2463.1</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*産廃処理業者は、収集運搬の排ガス軽減も含めて、できるだけ県外業者よりも県内業者を開拓している。
*古紙は買取業者を探して有価買取を継続している。
*痛みのない空ドラム缶を有償化で実施中。
　凹んだドラム缶は、無償で回収する</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2800</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1559</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2436</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*ISO14001環境マネジメントシステムの活動で、廃棄物の減量化・資源化を進めており、
　磯子工場全員で、より一層の減量化・資源化を実施を続ける。　　　　　　　　　　　　　　　　　　　　　　　　　　　　　　　　　　　　　　　　　　　　　　　　　　　　　　　　　　　　　　　　　　　　　　　　　　　　　　　　　　　　　　　　　*古紙とバッテリーは有価で再利用となっているので継続したい。</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8" zoomScaleNormal="100"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335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338.5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335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335</v>
      </c>
      <c r="P27" s="881"/>
      <c r="Q27" s="881"/>
      <c r="R27" s="881"/>
      <c r="S27" s="59" t="s">
        <v>38</v>
      </c>
      <c r="T27" s="80"/>
      <c r="U27" s="80"/>
      <c r="X27" s="78" t="s">
        <v>39</v>
      </c>
      <c r="Y27" s="81"/>
      <c r="AG27" s="68"/>
      <c r="AH27" s="68"/>
      <c r="AI27" s="68"/>
      <c r="AJ27" s="68"/>
      <c r="AK27" s="831">
        <f>+AG18+O27</f>
        <v>335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335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338.5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330.3</v>
      </c>
      <c r="G30" s="837"/>
      <c r="H30" s="234" t="s">
        <v>198</v>
      </c>
      <c r="L30" s="845"/>
      <c r="O30" s="71"/>
      <c r="Q30" s="847">
        <f>+ROUND(Z28,1)+ROUND(Z29,1)+ROUND(Z30,1)</f>
        <v>335</v>
      </c>
      <c r="R30" s="881"/>
      <c r="S30" s="881"/>
      <c r="T30" s="881"/>
      <c r="U30" s="59" t="s">
        <v>16</v>
      </c>
      <c r="X30" s="889" t="s">
        <v>186</v>
      </c>
      <c r="Y30" s="890"/>
      <c r="Z30" s="833"/>
      <c r="AA30" s="834"/>
      <c r="AB30" s="834"/>
      <c r="AC30" s="834"/>
      <c r="AD30" s="834"/>
      <c r="AE30" s="59" t="s">
        <v>13</v>
      </c>
      <c r="AK30" s="818">
        <v>327</v>
      </c>
      <c r="AL30" s="819"/>
      <c r="AM30" s="819"/>
      <c r="AN30" s="819"/>
      <c r="AO30" s="67" t="s">
        <v>13</v>
      </c>
      <c r="AR30" s="830"/>
      <c r="AS30" s="827"/>
      <c r="AT30" s="827"/>
      <c r="AU30" s="828"/>
    </row>
    <row r="31" spans="2:48" ht="27" customHeight="1" thickTop="1" thickBot="1" x14ac:dyDescent="0.2">
      <c r="B31" s="853" t="s">
        <v>375</v>
      </c>
      <c r="C31" s="842"/>
      <c r="D31" s="842"/>
      <c r="E31" s="843"/>
      <c r="F31" s="836">
        <v>338.5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9"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1264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1277.7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1264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1264</v>
      </c>
      <c r="P27" s="881"/>
      <c r="Q27" s="881"/>
      <c r="R27" s="881"/>
      <c r="S27" s="59" t="s">
        <v>38</v>
      </c>
      <c r="T27" s="80"/>
      <c r="U27" s="80"/>
      <c r="X27" s="78" t="s">
        <v>39</v>
      </c>
      <c r="Y27" s="81"/>
      <c r="AG27" s="68"/>
      <c r="AH27" s="68"/>
      <c r="AI27" s="68"/>
      <c r="AJ27" s="68"/>
      <c r="AK27" s="831">
        <f>+AG18+O27</f>
        <v>1264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1264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1277.7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759</v>
      </c>
      <c r="G30" s="837"/>
      <c r="H30" s="234" t="s">
        <v>198</v>
      </c>
      <c r="L30" s="845"/>
      <c r="O30" s="71"/>
      <c r="Q30" s="847">
        <f>+ROUND(Z28,1)+ROUND(Z29,1)+ROUND(Z30,1)</f>
        <v>1264</v>
      </c>
      <c r="R30" s="881"/>
      <c r="S30" s="881"/>
      <c r="T30" s="881"/>
      <c r="U30" s="59" t="s">
        <v>16</v>
      </c>
      <c r="X30" s="889" t="s">
        <v>186</v>
      </c>
      <c r="Y30" s="890"/>
      <c r="Z30" s="833"/>
      <c r="AA30" s="834"/>
      <c r="AB30" s="834"/>
      <c r="AC30" s="834"/>
      <c r="AD30" s="834"/>
      <c r="AE30" s="59" t="s">
        <v>13</v>
      </c>
      <c r="AK30" s="818">
        <v>751</v>
      </c>
      <c r="AL30" s="819"/>
      <c r="AM30" s="819"/>
      <c r="AN30" s="819"/>
      <c r="AO30" s="67" t="s">
        <v>13</v>
      </c>
      <c r="AR30" s="830"/>
      <c r="AS30" s="827"/>
      <c r="AT30" s="827"/>
      <c r="AU30" s="828"/>
    </row>
    <row r="31" spans="2:48" ht="27" customHeight="1" thickTop="1" thickBot="1" x14ac:dyDescent="0.2">
      <c r="B31" s="853" t="s">
        <v>375</v>
      </c>
      <c r="C31" s="842"/>
      <c r="D31" s="842"/>
      <c r="E31" s="843"/>
      <c r="F31" s="836">
        <v>1277.7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351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354.5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351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351</v>
      </c>
      <c r="P27" s="881"/>
      <c r="Q27" s="881"/>
      <c r="R27" s="881"/>
      <c r="S27" s="59" t="s">
        <v>38</v>
      </c>
      <c r="T27" s="80"/>
      <c r="U27" s="80"/>
      <c r="X27" s="78" t="s">
        <v>39</v>
      </c>
      <c r="Y27" s="81"/>
      <c r="AG27" s="68"/>
      <c r="AH27" s="68"/>
      <c r="AI27" s="68"/>
      <c r="AJ27" s="68"/>
      <c r="AK27" s="831">
        <f>+AG18+O27</f>
        <v>351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351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354.5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62.2</v>
      </c>
      <c r="G30" s="837"/>
      <c r="H30" s="234" t="s">
        <v>198</v>
      </c>
      <c r="L30" s="845"/>
      <c r="O30" s="71"/>
      <c r="Q30" s="847">
        <f>+ROUND(Z28,1)+ROUND(Z29,1)+ROUND(Z30,1)</f>
        <v>351</v>
      </c>
      <c r="R30" s="881"/>
      <c r="S30" s="881"/>
      <c r="T30" s="881"/>
      <c r="U30" s="59" t="s">
        <v>16</v>
      </c>
      <c r="X30" s="889" t="s">
        <v>186</v>
      </c>
      <c r="Y30" s="890"/>
      <c r="Z30" s="833"/>
      <c r="AA30" s="834"/>
      <c r="AB30" s="834"/>
      <c r="AC30" s="834"/>
      <c r="AD30" s="834"/>
      <c r="AE30" s="59" t="s">
        <v>13</v>
      </c>
      <c r="AK30" s="818">
        <v>61</v>
      </c>
      <c r="AL30" s="819"/>
      <c r="AM30" s="819"/>
      <c r="AN30" s="819"/>
      <c r="AO30" s="67" t="s">
        <v>13</v>
      </c>
      <c r="AR30" s="830"/>
      <c r="AS30" s="827"/>
      <c r="AT30" s="827"/>
      <c r="AU30" s="828"/>
    </row>
    <row r="31" spans="2:48" ht="27" customHeight="1" thickTop="1" thickBot="1" x14ac:dyDescent="0.2">
      <c r="B31" s="853" t="s">
        <v>375</v>
      </c>
      <c r="C31" s="842"/>
      <c r="D31" s="842"/>
      <c r="E31" s="843"/>
      <c r="F31" s="836">
        <v>354.5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20"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　ジャパン マリンユナイテッド 株式会社　横浜事業所　（磯子工場）</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294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297.7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294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294</v>
      </c>
      <c r="P27" s="881"/>
      <c r="Q27" s="881"/>
      <c r="R27" s="881"/>
      <c r="S27" s="59" t="s">
        <v>38</v>
      </c>
      <c r="T27" s="80"/>
      <c r="U27" s="80"/>
      <c r="X27" s="78" t="s">
        <v>39</v>
      </c>
      <c r="Y27" s="81"/>
      <c r="AG27" s="68"/>
      <c r="AH27" s="68"/>
      <c r="AI27" s="68"/>
      <c r="AJ27" s="68"/>
      <c r="AK27" s="831">
        <f>+AG18+O27</f>
        <v>294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294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297.7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57.4</v>
      </c>
      <c r="G30" s="837"/>
      <c r="H30" s="234" t="s">
        <v>198</v>
      </c>
      <c r="L30" s="845"/>
      <c r="O30" s="71"/>
      <c r="Q30" s="847">
        <f>+ROUND(Z28,1)+ROUND(Z29,1)+ROUND(Z30,1)</f>
        <v>294</v>
      </c>
      <c r="R30" s="881"/>
      <c r="S30" s="881"/>
      <c r="T30" s="881"/>
      <c r="U30" s="59" t="s">
        <v>16</v>
      </c>
      <c r="X30" s="889" t="s">
        <v>186</v>
      </c>
      <c r="Y30" s="890"/>
      <c r="Z30" s="833"/>
      <c r="AA30" s="834"/>
      <c r="AB30" s="834"/>
      <c r="AC30" s="834"/>
      <c r="AD30" s="834"/>
      <c r="AE30" s="59" t="s">
        <v>13</v>
      </c>
      <c r="AK30" s="818">
        <v>56</v>
      </c>
      <c r="AL30" s="819"/>
      <c r="AM30" s="819"/>
      <c r="AN30" s="819"/>
      <c r="AO30" s="67" t="s">
        <v>13</v>
      </c>
      <c r="AR30" s="830"/>
      <c r="AS30" s="827"/>
      <c r="AT30" s="827"/>
      <c r="AU30" s="828"/>
    </row>
    <row r="31" spans="2:48" ht="27" customHeight="1" thickTop="1" thickBot="1" x14ac:dyDescent="0.2">
      <c r="B31" s="853" t="s">
        <v>375</v>
      </c>
      <c r="C31" s="842"/>
      <c r="D31" s="842"/>
      <c r="E31" s="843"/>
      <c r="F31" s="836">
        <v>297.7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2025-04-28T00:47:16Z</dcterms:created>
  <dcterms:modified xsi:type="dcterms:W3CDTF">2025-04-28T00:47:17Z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