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7ECDA5EE-7AE9-4CDF-BC56-9CF3164B94D0}"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V107" i="95"/>
  <c r="V92" i="95"/>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H26" i="94" l="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T5" i="98" l="1"/>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<sst xmlns="http://schemas.openxmlformats.org/spreadsheetml/2006/main" count="3148" uniqueCount="456">
  <si>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</si>
  <si>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</si>
  <si>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</si>
  <si>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</si>
  <si>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</si>
  <si>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</si>
  <si>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</si>
  <si>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</si>
  <si>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</si>
  <si>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</si>
  <si>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</si>
  <si>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</si>
  <si>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</si>
  <si>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</si>
  <si>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</si>
  <si>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</si>
  <si>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</si>
  <si>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</si>
  <si>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</si>
  <si>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</si>
  <si>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</si>
  <si>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</si>
  <si>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</si>
  <si>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</si>
  <si>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</si>
  <si>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</si>
  <si>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</si>
  <si>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</si>
  <si>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</si>
  <si>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</si>
  <si>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</si>
  <si>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</si>
  <si>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</si>
  <si>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</si>
  <si>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</si>
  <si>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</si>
  <si>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</si>
  <si>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</si>
  <si>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</si>
  <si>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</si>
  <si>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</si>
  <si>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</si>
  <si>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</si>
  <si>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</si>
  <si>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</si>
  <si>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</si>
  <si>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</si>
  <si>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</si>
  <si>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</si>
  <si>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</si>
  <si>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</si>
  <si>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</si>
  <si>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</si>
  <si>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</si>
  <si>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</si>
  <si>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</si>
  <si>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</si>
  <si>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</si>
  <si>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</si>
  <si>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</si>
  <si>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</si>
  <si>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</si>
  <si>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</si>
  <si>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</si>
  <si>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</si>
  <si>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</si>
  <si>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</si>
  <si>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</si>
  <si>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</si>
  <si>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</si>
  <si>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</si>
  <si>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</si>
  <si>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</si>
  <si>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</si>
  <si>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</si>
  <si>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</si>
  <si>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</si>
  <si>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</si>
  <si>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</si>
  <si>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</si>
  <si>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</si>
  <si>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</si>
  <si>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</si>
  <si>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</si>
  <si>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</si>
  <si>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</si>
  <si>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</si>
  <si>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</si>
  <si>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</si>
  <si>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</si>
  <si>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</si>
  <si>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</si>
  <si>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</si>
  <si>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</si>
  <si>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</si>
  <si>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</si>
  <si>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</si>
  <si>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</si>
  <si>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</si>
  <si>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</si>
  <si>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</si>
  <si>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</si>
  <si>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</si>
  <si>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</si>
  <si>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</si>
  <si>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</si>
  <si>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</si>
  <si>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</si>
  <si>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</si>
  <si>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</si>
  <si>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</si>
  <si>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</si>
  <si>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</si>
  <si>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</si>
  <si>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</si>
  <si>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</si>
  <si>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</si>
  <si>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</si>
  <si>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</si>
  <si>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</si>
  <si>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</si>
  <si>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</si>
  <si>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</si>
  <si>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</si>
  <si>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</si>
  <si>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</si>
  <si>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</si>
  <si>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</si>
  <si>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</si>
  <si>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</si>
  <si>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</si>
  <si>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</si>
  <si>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</si>
  <si>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</si>
  <si>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</si>
  <si>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</si>
  <si>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</si>
  <si>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</si>
  <si>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</si>
  <si>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</si>
  <si>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</si>
  <si>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</si>
  <si>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</si>
  <si>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</si>
  <si>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</si>
  <si>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</si>
  <si>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</si>
  <si>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</si>
  <si>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</si>
  <si>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</si>
  <si>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</si>
  <si>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</si>
  <si>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</si>
  <si>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</si>
  <si>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</si>
  <si>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</si>
  <si>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</si>
  <si>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</si>
  <si>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</si>
  <si>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</si>
  <si>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</si>
  <si>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</si>
  <si>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</si>
  <si>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</si>
  <si>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</si>
  <si>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</si>
  <si>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</si>
  <si>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</si>
  <si>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</si>
  <si>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</si>
  <si>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</si>
  <si>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</si>
  <si>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</si>
  <si>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</si>
  <si>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</si>
  <si>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</si>
  <si>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</si>
  <si>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</si>
  <si>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</si>
  <si>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</si>
  <si>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</si>
  <si>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</si>
  <si>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</si>
  <si>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</si>
  <si>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</si>
  <si>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</si>
  <si>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</si>
  <si>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</si>
  <si>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</si>
  <si>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</si>
  <si>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</si>
  <si>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</si>
  <si>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</si>
  <si>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</si>
  <si>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</si>
  <si>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</si>
  <si>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</si>
  <si>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</si>
  <si>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</si>
  <si>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</si>
  <si>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</si>
  <si>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</si>
  <si>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</si>
  <si>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</si>
  <si>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</si>
  <si>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</si>
  <si>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</si>
  <si>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</si>
  <si>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</si>
  <si>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</si>
  <si>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</si>
  <si>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</si>
  <si>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</si>
  <si>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</si>
  <si>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</si>
  <si>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</si>
  <si>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</si>
  <si>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</si>
  <si>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</si>
  <si>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</si>
  <si>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</si>
  <si>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</si>
  <si>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</si>
  <si>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</si>
  <si>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</si>
  <si>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</si>
  <si>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</si>
  <si>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</si>
  <si>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</si>
  <si>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</si>
  <si>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</si>
  <si>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</si>
  <si>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</si>
  <si>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</si>
  <si>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</si>
  <si>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</si>
  <si>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</si>
  <si>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</si>
  <si>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</si>
  <si>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</si>
  <si>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</si>
  <si>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</si>
  <si>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</si>
  <si>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</si>
  <si>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</si>
  <si>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</si>
  <si>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</si>
  <si>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</si>
  <si>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</si>
  <si>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</si>
  <si>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</si>
  <si>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</si>
  <si>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</si>
  <si>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</si>
  <si>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</si>
  <si>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</si>
  <si>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</si>
  <si>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</si>
  <si>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</si>
  <si>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</si>
  <si>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</si>
  <si>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</si>
  <si>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</si>
  <si>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</si>
  <si>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</si>
  <si>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</si>
  <si>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</si>
  <si>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</si>
  <si>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</si>
  <si>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</si>
  <si>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</si>
  <si>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</si>
  <si>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</si>
  <si>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</si>
  <si>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</si>
  <si>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</si>
  <si>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</si>
  <si>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</si>
  <si>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</si>
  <si>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</si>
  <si>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</si>
  <si>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</si>
  <si>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</si>
  <si>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</si>
  <si>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</si>
  <si>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</si>
  <si>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</si>
  <si>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</si>
  <si>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</si>
  <si>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</si>
  <si>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</si>
  <si>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</si>
  <si>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</si>
  <si>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</si>
  <si>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</si>
  <si>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</si>
  <si>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</si>
  <si>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</si>
  <si>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</si>
  <si>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</si>
  <si>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</si>
  <si>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</si>
  <si>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</si>
  <si>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</si>
  <si>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</si>
  <si>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</si>
  <si>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</si>
  <si>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</si>
  <si>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</si>
  <si>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</si>
  <si>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</si>
  <si>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</si>
  <si>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</si>
  <si>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</si>
  <si>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</si>
  <si>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</si>
  <si>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</si>
  <si>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</si>
  <si>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</si>
  <si>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</si>
  <si>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</si>
  <si>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</si>
  <si>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</si>
  <si>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</si>
  <si>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</si>
  <si>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</si>
  <si>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</si>
  <si>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</si>
  <si>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</si>
  <si>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</si>
  <si>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</si>
  <si>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</si>
  <si>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</si>
  <si>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</si>
  <si>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</si>
  <si>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</si>
  <si>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</si>
  <si>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</si>
  <si>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</si>
  <si>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</si>
  <si>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</si>
  <si>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</si>
  <si>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</si>
  <si>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</si>
  <si>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</si>
  <si>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</si>
  <si>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</si>
  <si>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</si>
  <si>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</si>
  <si>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</si>
  <si>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</si>
  <si>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</si>
  <si>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</si>
  <si>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</si>
  <si>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</si>
  <si>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</si>
  <si>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</si>
  <si>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</si>
  <si>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</si>
  <si>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</si>
  <si>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</si>
  <si>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</si>
  <si>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</si>
  <si>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</si>
  <si>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</si>
  <si>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</si>
  <si>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</si>
  <si>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</si>
  <si>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</si>
  <si>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</si>
  <si>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</si>
  <si>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</si>
  <si>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</si>
  <si>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</si>
  <si>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</si>
  <si>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</si>
  <si>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</si>
  <si>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</si>
  <si>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</si>
  <si>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</si>
  <si>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</si>
  <si>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</si>
  <si>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</si>
  <si>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</si>
  <si>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</si>
  <si>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</si>
  <si>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</si>
  <si>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</si>
  <si>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</si>
  <si>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</si>
  <si>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</si>
  <si>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</si>
  <si>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</si>
  <si>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</si>
  <si>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</si>
  <si>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</si>
  <si>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</si>
  <si>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</si>
  <si>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</si>
  <si>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</si>
  <si>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</si>
  <si>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</si>
  <si>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</si>
  <si>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</si>
  <si>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</si>
  <si>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</si>
  <si>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</si>
  <si>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</si>
  <si>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</si>
  <si>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</si>
  <si>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</si>
  <si>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</si>
  <si>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</si>
  <si>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</si>
  <si>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</si>
  <si>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</si>
  <si>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</si>
  <si>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</si>
  <si>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</si>
  <si>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</si>
  <si>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</si>
  <si>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</si>
  <si>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</si>
  <si>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</si>
  <si>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</si>
  <si>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</si>
  <si>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</si>
  <si>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</si>
  <si>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</si>
  <si>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</si>
  <si>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</si>
  <si>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</si>
  <si>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</si>
  <si>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</si>
  <si>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</si>
  <si>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</si>
  <si>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</si>
  <si>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</si>
  <si>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</si>
  <si>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</si>
  <si>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</si>
  <si>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</si>
  <si>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</si>
  <si>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</si>
  <si>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</si>
  <si>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横浜市金沢区幸浦2-5-2</t>
    <rPh sb="0" eb="3">
      <t>ヨコハマシ</t>
    </rPh>
    <rPh sb="3" eb="6">
      <t>カナザワク</t>
    </rPh>
    <rPh sb="6" eb="8">
      <t>サチウラ</t>
    </rPh>
    <phoneticPr fontId="3"/>
  </si>
  <si>
    <t>株式会社 金子コンクリート　　　　　　　　　　　　　　　　　　　　　　　　　代表取締役 金子 雄次</t>
    <rPh sb="0" eb="4">
      <t>カブシキカイシャ</t>
    </rPh>
    <rPh sb="5" eb="7">
      <t>カネコ</t>
    </rPh>
    <rPh sb="38" eb="43">
      <t>ダイヒョウトリシマリヤク</t>
    </rPh>
    <rPh sb="44" eb="46">
      <t>カネコ</t>
    </rPh>
    <rPh sb="47" eb="49">
      <t>ユウジ</t>
    </rPh>
    <phoneticPr fontId="3"/>
  </si>
  <si>
    <t>045-784-5921</t>
    <phoneticPr fontId="3"/>
  </si>
  <si>
    <t>株式会社 金子コンクリート</t>
    <rPh sb="0" eb="4">
      <t>カブシキカイシャ</t>
    </rPh>
    <rPh sb="5" eb="7">
      <t>カネコ</t>
    </rPh>
    <phoneticPr fontId="3"/>
  </si>
  <si>
    <t>横浜市金沢区幸浦2-5-2</t>
    <rPh sb="0" eb="3">
      <t>ヨコハマシ</t>
    </rPh>
    <rPh sb="3" eb="8">
      <t>カナザワクサチウラ</t>
    </rPh>
    <phoneticPr fontId="3"/>
  </si>
  <si>
    <t>生コンクリート製造販売</t>
    <rPh sb="0" eb="1">
      <t>ナマ</t>
    </rPh>
    <rPh sb="7" eb="11">
      <t>セイゾウハンバイ</t>
    </rPh>
    <phoneticPr fontId="3"/>
  </si>
  <si>
    <t>社長→工場長→業務課・製造課</t>
    <rPh sb="0" eb="2">
      <t>シャチョウ</t>
    </rPh>
    <rPh sb="3" eb="6">
      <t>コウジョウチョウ</t>
    </rPh>
    <rPh sb="7" eb="10">
      <t>ギョウムカ</t>
    </rPh>
    <rPh sb="11" eb="14">
      <t>セイゾウカ</t>
    </rPh>
    <phoneticPr fontId="3"/>
  </si>
  <si>
    <t>販売の強化</t>
    <rPh sb="0" eb="2">
      <t>ハンバイ</t>
    </rPh>
    <rPh sb="3" eb="5">
      <t>キョウカ</t>
    </rPh>
    <phoneticPr fontId="3"/>
  </si>
  <si>
    <t>継続実施</t>
    <rPh sb="0" eb="4">
      <t>ケイゾクジッシ</t>
    </rPh>
    <phoneticPr fontId="3"/>
  </si>
  <si>
    <t>コンクリートガラ→破砕→練り混ぜ→製品　　　　　　　　　　　　　　　　　　　　　　　　　　　　　　　　　　　　　　　　　　   汚泥　　　　　　　→　　　　　↑</t>
    <rPh sb="9" eb="11">
      <t>ハサイ</t>
    </rPh>
    <rPh sb="12" eb="13">
      <t>ネ</t>
    </rPh>
    <rPh sb="14" eb="15">
      <t>マ</t>
    </rPh>
    <rPh sb="17" eb="19">
      <t>セイヒン</t>
    </rPh>
    <rPh sb="64" eb="66">
      <t>オデイ</t>
    </rPh>
    <phoneticPr fontId="3"/>
  </si>
  <si>
    <t>令和 8 年 6 月 10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</si>
</sst>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226" zoomScale="115" zoomScaleNormal="115" zoomScaleSheetLayoutView="115" workbookViewId="0">
      <selection activeCell="Y38" sqref="Y38"/>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455</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41</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445</v>
      </c>
      <c r="M40" s="633"/>
      <c r="N40" s="633"/>
      <c r="O40" s="633"/>
      <c r="P40" s="633"/>
      <c r="Q40" s="633"/>
      <c r="R40" s="633"/>
      <c r="S40" s="633"/>
      <c r="T40" s="633"/>
      <c r="U40" s="634"/>
      <c r="W40" s="21"/>
      <c r="X40" s="21"/>
    </row>
    <row r="41" spans="1:25" ht="26.25" customHeight="1" x14ac:dyDescent="0.15">
      <c r="C41" s="86"/>
      <c r="I41" s="25"/>
      <c r="J41" s="25" t="s">
        <v>7</v>
      </c>
      <c r="K41" s="25"/>
      <c r="L41" s="633" t="s">
        <v>446</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447</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448</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2060</v>
      </c>
      <c r="Q49" s="613"/>
      <c r="R49" s="613"/>
      <c r="S49" s="613"/>
      <c r="T49" s="613"/>
      <c r="U49" s="614"/>
    </row>
    <row r="50" spans="3:23" ht="26.25" customHeight="1" x14ac:dyDescent="0.15">
      <c r="C50" s="585" t="s">
        <v>11</v>
      </c>
      <c r="D50" s="586"/>
      <c r="E50" s="587"/>
      <c r="F50" s="596" t="s">
        <v>449</v>
      </c>
      <c r="G50" s="597"/>
      <c r="H50" s="597"/>
      <c r="I50" s="597"/>
      <c r="J50" s="597"/>
      <c r="K50" s="597"/>
      <c r="L50" s="597"/>
      <c r="M50" s="597"/>
      <c r="N50" s="341" t="s">
        <v>171</v>
      </c>
      <c r="O50" s="449"/>
      <c r="P50" s="450"/>
      <c r="Q50" s="600" t="s">
        <v>447</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132</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v>844</v>
      </c>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v>29</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454</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451</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2</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3257.2</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452</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2</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4000</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453</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f>+別紙!AA10</f>
        <v>3257.2</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4000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t="str">
        <f>+別紙!AA14</f>
        <v>0</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t="str">
        <f>+別紙!AA15</f>
        <v>0</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t="str">
        <f>+別紙!AA16</f>
        <v>0</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0</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0</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株式会社 金子コンクリート</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0" zoomScaleNormal="100" workbookViewId="0">
      <selection activeCell="X13" sqref="X1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1500</v>
      </c>
      <c r="G12" s="689"/>
      <c r="H12" s="57" t="s">
        <v>13</v>
      </c>
      <c r="I12" s="58"/>
      <c r="J12" s="59"/>
      <c r="K12" s="58"/>
      <c r="L12" s="738"/>
      <c r="M12" s="60"/>
      <c r="O12" s="666">
        <v>1500</v>
      </c>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1065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1065</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7" workbookViewId="0">
      <selection activeCell="X10" sqref="X1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2500</v>
      </c>
      <c r="G12" s="689"/>
      <c r="H12" s="57" t="s">
        <v>13</v>
      </c>
      <c r="I12" s="58"/>
      <c r="J12" s="59"/>
      <c r="K12" s="58"/>
      <c r="L12" s="738"/>
      <c r="M12" s="60"/>
      <c r="O12" s="666">
        <v>2500</v>
      </c>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2192.1999999999998</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2192.1999999999998</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金子コンクリート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F1" zoomScale="70" zoomScaleNormal="70" workbookViewId="0">
      <selection activeCell="G19" sqref="G19"/>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株式会社 金子コンクリート</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1065</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2192.1999999999998</v>
      </c>
      <c r="U9" s="377">
        <f>IF(OR(ｿ.鉱さい!F24&gt;0,ｿ.鉱さい!F24&lt;0),ｿ.鉱さい!F24,IF(U$19&gt;0,"0",0))</f>
        <v>0</v>
      </c>
      <c r="V9" s="377">
        <f>IF(OR(ﾀ.がれき類!F24&gt;0,ﾀ.がれき類!F24&lt;0),ﾀ.がれき類!F24,IF(V$19&gt;0,"0",0))</f>
        <v>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3257.2</v>
      </c>
    </row>
    <row r="10" spans="2:27" ht="24" customHeight="1" x14ac:dyDescent="0.15">
      <c r="B10" s="172" t="s">
        <v>392</v>
      </c>
      <c r="C10" s="829" t="s">
        <v>293</v>
      </c>
      <c r="D10" s="829"/>
      <c r="E10" s="829"/>
      <c r="F10" s="830"/>
      <c r="G10" s="380">
        <f>IF(OR(ｱ.燃え殻!F25&gt;0,ｱ.燃え殻!F25&lt;0),ｱ.燃え殻!F25,IF(G$19&gt;0,"0",0))</f>
        <v>0</v>
      </c>
      <c r="H10" s="380">
        <f>IF(OR(ｲ.汚泥!F25&gt;0,ｲ.汚泥!F25&lt;0),ｲ.汚泥!F25,IF(H$19&gt;0,"0",0))</f>
        <v>1065</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2192.1999999999998</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f>IF(SUM(G10:Z10)&gt;0,SUM(G10:Z10),IF(AA$19&gt;0,"0",0))</f>
        <v>3257.2</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t="str">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t="str">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t="str">
        <f t="shared" si="0"/>
        <v>0</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t="str">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t="str">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t="str">
        <f t="shared" si="0"/>
        <v>0</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1500</v>
      </c>
      <c r="I19" s="389">
        <f t="shared" si="1"/>
        <v>0</v>
      </c>
      <c r="J19" s="389">
        <f t="shared" si="1"/>
        <v>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0</v>
      </c>
      <c r="T19" s="389">
        <f t="shared" si="1"/>
        <v>2500</v>
      </c>
      <c r="U19" s="389">
        <f t="shared" si="1"/>
        <v>0</v>
      </c>
      <c r="V19" s="389">
        <f t="shared" si="1"/>
        <v>0</v>
      </c>
      <c r="W19" s="389">
        <f t="shared" si="1"/>
        <v>0</v>
      </c>
      <c r="X19" s="389">
        <f t="shared" si="1"/>
        <v>0</v>
      </c>
      <c r="Y19" s="389">
        <f t="shared" si="1"/>
        <v>0</v>
      </c>
      <c r="Z19" s="390">
        <f t="shared" si="1"/>
        <v>0</v>
      </c>
      <c r="AA19" s="391">
        <f t="shared" ref="AA19:AA25" si="2">SUM(G19:Z19)</f>
        <v>4000</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1500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2500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4000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0</v>
      </c>
      <c r="I37" s="424">
        <f t="shared" si="8"/>
        <v>0</v>
      </c>
      <c r="J37" s="424">
        <f t="shared" si="8"/>
        <v>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0</v>
      </c>
      <c r="T37" s="424">
        <f t="shared" si="8"/>
        <v>0</v>
      </c>
      <c r="U37" s="424">
        <f t="shared" si="8"/>
        <v>0</v>
      </c>
      <c r="V37" s="424">
        <f t="shared" si="8"/>
        <v>0</v>
      </c>
      <c r="W37" s="424">
        <f t="shared" si="8"/>
        <v>0</v>
      </c>
      <c r="X37" s="424">
        <f t="shared" si="8"/>
        <v>0</v>
      </c>
      <c r="Y37" s="424">
        <f t="shared" si="8"/>
        <v>0</v>
      </c>
      <c r="Z37" s="425">
        <f t="shared" si="8"/>
        <v>0</v>
      </c>
      <c r="AA37" s="426">
        <f t="shared" si="4"/>
        <v>0</v>
      </c>
    </row>
    <row r="38" spans="2:27" ht="24" customHeight="1" x14ac:dyDescent="0.15">
      <c r="B38" s="170"/>
      <c r="C38" s="795"/>
      <c r="D38" s="227"/>
      <c r="E38" s="225" t="s">
        <v>318</v>
      </c>
      <c r="F38" s="443"/>
      <c r="G38" s="415">
        <f t="shared" ref="G38:Z38" si="9">SUM(G39:G41)</f>
        <v>0</v>
      </c>
      <c r="H38" s="415">
        <f t="shared" si="9"/>
        <v>0</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0</v>
      </c>
      <c r="U38" s="415">
        <f t="shared" si="9"/>
        <v>0</v>
      </c>
      <c r="V38" s="415">
        <f t="shared" si="9"/>
        <v>0</v>
      </c>
      <c r="W38" s="415">
        <f t="shared" si="9"/>
        <v>0</v>
      </c>
      <c r="X38" s="415">
        <f t="shared" si="9"/>
        <v>0</v>
      </c>
      <c r="Y38" s="415">
        <f t="shared" si="9"/>
        <v>0</v>
      </c>
      <c r="Z38" s="416">
        <f t="shared" si="9"/>
        <v>0</v>
      </c>
      <c r="AA38" s="417">
        <f t="shared" si="4"/>
        <v>0</v>
      </c>
    </row>
    <row r="39" spans="2:27" ht="24" customHeight="1" x14ac:dyDescent="0.15">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0</v>
      </c>
      <c r="W39" s="418">
        <f>+ﾁ.動物のふん尿!$Z$28</f>
        <v>0</v>
      </c>
      <c r="X39" s="418">
        <f>+ﾂ.動物の死体!$Z$28</f>
        <v>0</v>
      </c>
      <c r="Y39" s="418">
        <f>+ﾃ.ばいじん!$Z$28</f>
        <v>0</v>
      </c>
      <c r="Z39" s="419">
        <f>+ﾄ.混合廃棄物その他!$Z$28</f>
        <v>0</v>
      </c>
      <c r="AA39" s="420">
        <f t="shared" si="4"/>
        <v>0</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0</v>
      </c>
      <c r="I43" s="427">
        <f>+ｳ.廃油!$AK$27</f>
        <v>0</v>
      </c>
      <c r="J43" s="427">
        <f>+ｴ.廃酸!$AK$27</f>
        <v>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0</v>
      </c>
      <c r="W43" s="427">
        <f>+ﾁ.動物のふん尿!$AK$27</f>
        <v>0</v>
      </c>
      <c r="X43" s="427">
        <f>+ﾂ.動物の死体!$AK$27</f>
        <v>0</v>
      </c>
      <c r="Y43" s="427">
        <f>+ﾃ.ばいじん!$AK$27</f>
        <v>0</v>
      </c>
      <c r="Z43" s="428">
        <f>+ﾄ.混合廃棄物その他!$AK$27</f>
        <v>0</v>
      </c>
      <c r="AA43" s="429">
        <f>SUM(G43:Z43)</f>
        <v>0</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0</v>
      </c>
      <c r="W45" s="433">
        <f>+ﾁ.動物のふん尿!$AR$24</f>
        <v>0</v>
      </c>
      <c r="X45" s="433">
        <f>+ﾂ.動物の死体!$AR$24</f>
        <v>0</v>
      </c>
      <c r="Y45" s="433">
        <f>+ﾃ.ばいじん!$AR$24</f>
        <v>0</v>
      </c>
      <c r="Z45" s="434">
        <f>+ﾄ.混合廃棄物その他!$AR$24</f>
        <v>0</v>
      </c>
      <c r="AA45" s="435">
        <f t="shared" si="4"/>
        <v>0</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2565</v>
      </c>
      <c r="I55" s="10">
        <f t="shared" si="10"/>
        <v>0</v>
      </c>
      <c r="J55" s="10">
        <f t="shared" si="10"/>
        <v>0</v>
      </c>
      <c r="K55" s="10">
        <f t="shared" si="10"/>
        <v>0</v>
      </c>
      <c r="L55" s="10">
        <f t="shared" si="10"/>
        <v>0</v>
      </c>
      <c r="M55" s="10">
        <f t="shared" si="10"/>
        <v>0</v>
      </c>
      <c r="N55" s="10"/>
      <c r="O55" s="10"/>
      <c r="P55" s="10"/>
      <c r="Q55" s="10"/>
      <c r="R55" s="10"/>
      <c r="S55" s="10">
        <f t="shared" si="10"/>
        <v>0</v>
      </c>
      <c r="T55" s="10">
        <f t="shared" si="10"/>
        <v>4692.2</v>
      </c>
      <c r="U55" s="10">
        <f t="shared" si="10"/>
        <v>0</v>
      </c>
      <c r="V55" s="480">
        <f t="shared" si="10"/>
        <v>0</v>
      </c>
      <c r="W55" s="480">
        <f t="shared" si="10"/>
        <v>0</v>
      </c>
      <c r="X55" s="480">
        <f t="shared" si="10"/>
        <v>0</v>
      </c>
      <c r="Y55" s="480">
        <f t="shared" si="10"/>
        <v>0</v>
      </c>
      <c r="Z55" s="480">
        <f t="shared" si="10"/>
        <v>0</v>
      </c>
      <c r="AA55" s="481">
        <f>+AA9+AA19+AA20</f>
        <v>7257.2</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9"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 年 6 月 10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横浜市金沢区幸浦2-5-2</v>
      </c>
      <c r="M16" s="870"/>
      <c r="N16" s="870"/>
      <c r="O16" s="870"/>
      <c r="P16" s="870"/>
      <c r="Q16" s="870"/>
      <c r="R16" s="870"/>
      <c r="S16" s="870"/>
      <c r="T16" s="870"/>
      <c r="U16" s="282"/>
    </row>
    <row r="17" spans="1:21" ht="26.25" customHeight="1" x14ac:dyDescent="0.15">
      <c r="C17" s="86"/>
      <c r="I17" s="25"/>
      <c r="J17" s="25" t="s">
        <v>7</v>
      </c>
      <c r="K17" s="25"/>
      <c r="L17" s="870" t="str">
        <f>+表紙!L41</f>
        <v>株式会社 金子コンクリート　　　　　　　　　　　　　　　　　　　　　　　　　代表取締役 金子 雄次</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045-784-5921</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株式会社 金子コンクリート</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2060</v>
      </c>
      <c r="Q25" s="842"/>
      <c r="R25" s="842"/>
      <c r="S25" s="842"/>
      <c r="T25" s="842"/>
      <c r="U25" s="843"/>
    </row>
    <row r="26" spans="1:21" ht="26.25" customHeight="1" x14ac:dyDescent="0.15">
      <c r="C26" s="585" t="s">
        <v>11</v>
      </c>
      <c r="D26" s="586"/>
      <c r="E26" s="587"/>
      <c r="F26" s="857" t="str">
        <f>+表紙!F50</f>
        <v>横浜市金沢区幸浦2-5-2</v>
      </c>
      <c r="G26" s="858"/>
      <c r="H26" s="858"/>
      <c r="I26" s="858"/>
      <c r="J26" s="858"/>
      <c r="K26" s="858"/>
      <c r="L26" s="858"/>
      <c r="M26" s="858"/>
      <c r="N26" s="341" t="s">
        <v>171</v>
      </c>
      <c r="O26"/>
      <c r="P26"/>
      <c r="Q26" s="852" t="str">
        <f>IF(+表紙!Q50="","",+表紙!Q50)</f>
        <v>045-784-5921</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Ｅ21－窯業・土石製品製造業</v>
      </c>
      <c r="G30" s="845"/>
      <c r="H30" s="845"/>
      <c r="I30" s="845"/>
      <c r="J30" s="845"/>
      <c r="K30" s="845"/>
      <c r="L30" s="32" t="s">
        <v>48</v>
      </c>
      <c r="M30" s="32"/>
      <c r="N30" s="647" t="str">
        <f>IF(COUNTA(表紙!N54)=1,+表紙!N54,"")</f>
        <v>生コンクリート製造販売</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f>IF(+表紙!N55="","",+表紙!N55)</f>
        <v>844</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t="str">
        <f>IF(+表紙!N56="","",+表紙!N56)</f>
        <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f>IF(+表紙!F61="","",+表紙!F61)</f>
        <v>29</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コンクリートガラ→破砕→練り混ぜ→製品　　　　　　　　　　　　　　　　　　　　　　　　　　　　　　　　　　　　　　　　　　   汚泥　　　　　　　→　　　　　↑</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社長→工場長→業務課・製造課</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2</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3257.2</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販売の強化</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2</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4000</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継続実施</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f>+表紙!K134</f>
        <v>3257.2</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4000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t="str">
        <f>+表紙!K208</f>
        <v>0</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t="str">
        <f>+表紙!K210</f>
        <v>0</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0</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0</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2026-06-24T06:24:08Z</dcterms:created>
  <dcterms:modified xsi:type="dcterms:W3CDTF">2026-06-24T06:24:09Z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