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1730" windowHeight="612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8" i="94" s="1"/>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AK31" i="99"/>
  <c r="U32" i="94" l="1"/>
  <c r="U31" i="94" s="1"/>
  <c r="M32" i="94"/>
  <c r="M31" i="94" s="1"/>
  <c r="M26" i="94" s="1"/>
  <c r="P32" i="94"/>
  <c r="P31" i="94" s="1"/>
  <c r="P26" i="94" s="1"/>
  <c r="P27" i="94" s="1"/>
  <c r="K32" i="94"/>
  <c r="K31" i="94" s="1"/>
  <c r="L32" i="94"/>
  <c r="L31" i="94" s="1"/>
  <c r="L26" i="94" s="1"/>
  <c r="L27"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<sst xmlns="http://schemas.openxmlformats.org/spreadsheetml/2006/main" count="2770" uniqueCount="434">
  <si>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</si>
  <si>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</si>
  <si>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</si>
  <si>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</si>
  <si>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</si>
  <si>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</si>
  <si>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</si>
  <si>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</si>
  <si>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</si>
  <si>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</si>
  <si>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</si>
  <si>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</si>
  <si>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</si>
  <si>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</si>
  <si>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</si>
  <si>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</si>
  <si>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</si>
  <si>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</si>
  <si>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</si>
  <si>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</si>
  <si>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</si>
  <si>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</si>
  <si>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</si>
  <si>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</si>
  <si>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</si>
  <si>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</si>
  <si>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</si>
  <si>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</si>
  <si>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</si>
  <si>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</si>
  <si>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</si>
  <si>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</si>
  <si>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</si>
  <si>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</si>
  <si>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</si>
  <si>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</si>
  <si>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</si>
  <si>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</si>
  <si>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</si>
  <si>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</si>
  <si>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</si>
  <si>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</si>
  <si>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</si>
  <si>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</si>
  <si>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</si>
  <si>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</si>
  <si>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</si>
  <si>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</si>
  <si>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</si>
  <si>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</si>
  <si>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</si>
  <si>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</si>
  <si>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</si>
  <si>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</si>
  <si>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</si>
  <si>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</si>
  <si>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</si>
  <si>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</si>
  <si>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</si>
  <si>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</si>
  <si>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</si>
  <si>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</si>
  <si>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</si>
  <si>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</si>
  <si>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</si>
  <si>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</si>
  <si>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</si>
  <si>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</si>
  <si>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</si>
  <si>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</si>
  <si>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</si>
  <si>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</si>
  <si>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</si>
  <si>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</si>
  <si>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</si>
  <si>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</si>
  <si>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</si>
  <si>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</si>
  <si>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</si>
  <si>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</si>
  <si>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</si>
  <si>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</si>
  <si>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</si>
  <si>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</si>
  <si>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</si>
  <si>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</si>
  <si>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</si>
  <si>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</si>
  <si>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</si>
  <si>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</si>
  <si>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</si>
  <si>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</si>
  <si>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</si>
  <si>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</si>
  <si>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</si>
  <si>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</si>
  <si>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</si>
  <si>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</si>
  <si>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</si>
  <si>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</si>
  <si>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</si>
  <si>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</si>
  <si>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</si>
  <si>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</si>
  <si>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</si>
  <si>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</si>
  <si>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</si>
  <si>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</si>
  <si>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</si>
  <si>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</si>
  <si>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</si>
  <si>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</si>
  <si>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</si>
  <si>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</si>
  <si>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</si>
  <si>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</si>
  <si>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</si>
  <si>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</si>
  <si>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</si>
  <si>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</si>
  <si>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</si>
  <si>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</si>
  <si>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</si>
  <si>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</si>
  <si>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</si>
  <si>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</si>
  <si>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</si>
  <si>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</si>
  <si>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</si>
  <si>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</si>
  <si>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</si>
  <si>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</si>
  <si>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</si>
  <si>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</si>
  <si>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</si>
  <si>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</si>
  <si>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</si>
  <si>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</si>
  <si>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</si>
  <si>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</si>
  <si>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</si>
  <si>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</si>
  <si>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</si>
  <si>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</si>
  <si>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</si>
  <si>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</si>
  <si>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</si>
  <si>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</si>
  <si>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</si>
  <si>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</si>
  <si>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</si>
  <si>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</si>
  <si>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</si>
  <si>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</si>
  <si>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</si>
  <si>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</si>
  <si>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</si>
  <si>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</si>
  <si>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</si>
  <si>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</si>
  <si>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</si>
  <si>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</si>
  <si>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</si>
  <si>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</si>
  <si>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</si>
  <si>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</si>
  <si>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</si>
  <si>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</si>
  <si>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</si>
  <si>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</si>
  <si>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</si>
  <si>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</si>
  <si>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</si>
  <si>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</si>
  <si>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</si>
  <si>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</si>
  <si>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</si>
  <si>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</si>
  <si>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</si>
  <si>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</si>
  <si>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</si>
  <si>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</si>
  <si>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</si>
  <si>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</si>
  <si>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</si>
  <si>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</si>
  <si>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</si>
  <si>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</si>
  <si>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</si>
  <si>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</si>
  <si>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</si>
  <si>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</si>
  <si>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</si>
  <si>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</si>
  <si>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</si>
  <si>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</si>
  <si>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</si>
  <si>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</si>
  <si>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</si>
  <si>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</si>
  <si>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</si>
  <si>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</si>
  <si>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</si>
  <si>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</si>
  <si>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</si>
  <si>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</si>
  <si>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</si>
  <si>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</si>
  <si>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</si>
  <si>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</si>
  <si>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</si>
  <si>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</si>
  <si>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</si>
  <si>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</si>
  <si>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</si>
  <si>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</si>
  <si>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</si>
  <si>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</si>
  <si>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</si>
  <si>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</si>
  <si>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</si>
  <si>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</si>
  <si>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</si>
  <si>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</si>
  <si>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</si>
  <si>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</si>
  <si>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</si>
  <si>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</si>
  <si>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</si>
  <si>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</si>
  <si>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</si>
  <si>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</si>
  <si>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</si>
  <si>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</si>
  <si>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</si>
  <si>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</si>
  <si>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</si>
  <si>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</si>
  <si>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</si>
  <si>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</si>
  <si>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</si>
  <si>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</si>
  <si>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</si>
  <si>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</si>
  <si>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</si>
  <si>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</si>
  <si>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</si>
  <si>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</si>
  <si>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</si>
  <si>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</si>
  <si>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</si>
  <si>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</si>
  <si>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</si>
  <si>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</si>
  <si>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</si>
  <si>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</si>
  <si>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</si>
  <si>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</si>
  <si>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</si>
  <si>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</si>
  <si>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</si>
  <si>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</si>
  <si>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</si>
  <si>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</si>
  <si>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</si>
  <si>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</si>
  <si>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</si>
  <si>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</si>
  <si>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</si>
  <si>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</si>
  <si>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</si>
  <si>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</si>
  <si>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</si>
  <si>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</si>
  <si>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</si>
  <si>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</si>
  <si>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</si>
  <si>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</si>
  <si>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</si>
  <si>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</si>
  <si>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</si>
  <si>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</si>
  <si>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</si>
  <si>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</si>
  <si>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</si>
  <si>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</si>
  <si>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</si>
  <si>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</si>
  <si>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</si>
  <si>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</si>
  <si>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</si>
  <si>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</si>
  <si>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</si>
  <si>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</si>
  <si>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</si>
  <si>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</si>
  <si>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</si>
  <si>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</si>
  <si>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</si>
  <si>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</si>
  <si>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</si>
  <si>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</si>
  <si>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</si>
  <si>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</si>
  <si>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</si>
  <si>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</si>
  <si>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</si>
  <si>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</si>
  <si>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</si>
  <si>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</si>
  <si>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</si>
  <si>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</si>
  <si>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</si>
  <si>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</si>
  <si>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</si>
  <si>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</si>
  <si>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</si>
  <si>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</si>
  <si>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</si>
  <si>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</si>
  <si>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</si>
  <si>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</si>
  <si>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</si>
  <si>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</si>
  <si>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</si>
  <si>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</si>
  <si>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</si>
  <si>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</si>
  <si>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</si>
  <si>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</si>
  <si>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</si>
  <si>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</si>
  <si>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</si>
  <si>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</si>
  <si>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</si>
  <si>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</si>
  <si>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</si>
  <si>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</si>
  <si>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</si>
  <si>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</si>
  <si>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</si>
  <si>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</si>
  <si>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</si>
  <si>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</si>
  <si>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</si>
  <si>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</si>
  <si>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</si>
  <si>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</si>
  <si>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</si>
  <si>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</si>
  <si>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</si>
  <si>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</si>
  <si>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</si>
  <si>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</si>
  <si>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</si>
  <si>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</si>
  <si>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</si>
  <si>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</si>
  <si>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</si>
  <si>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</si>
  <si>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</si>
  <si>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</si>
  <si>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</si>
  <si>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</si>
  <si>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</si>
  <si>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</si>
  <si>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</si>
  <si>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</si>
  <si>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</si>
  <si>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</si>
  <si>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</si>
  <si>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</si>
  <si>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</si>
  <si>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</si>
  <si>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</si>
  <si>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</si>
  <si>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</si>
  <si>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</si>
  <si>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</si>
  <si>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</si>
  <si>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</si>
  <si>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</si>
  <si>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</si>
  <si>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</si>
  <si>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</si>
  <si>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</si>
  <si>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</si>
  <si>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</si>
  <si>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</si>
  <si>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</si>
  <si>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</si>
  <si>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</si>
  <si>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</si>
  <si>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</si>
  <si>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</si>
  <si>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</si>
  <si>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</si>
  <si>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</si>
  <si>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</si>
  <si>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</si>
  <si>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</si>
  <si>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</si>
  <si>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</si>
  <si>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</si>
  <si>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</si>
  <si>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</si>
  <si>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</si>
  <si>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</si>
  <si>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</si>
  <si>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</si>
  <si>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</si>
  <si>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</si>
  <si>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</si>
  <si>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</si>
  <si>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</si>
  <si>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</si>
  <si>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</si>
  <si>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</si>
  <si>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</si>
  <si>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</si>
  <si>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045-782-2101</t>
  </si>
  <si>
    <t>特管廃油→焼却
感染性廃棄物→焼却→埋立</t>
    <phoneticPr fontId="3"/>
  </si>
  <si>
    <t>横浜南共済病院　病院長　－　特別管理産業廃棄物管理責任者　施設課員</t>
    <phoneticPr fontId="3"/>
  </si>
  <si>
    <t>環境に配慮した容器循環型リサイクル容器を用いている。</t>
    <phoneticPr fontId="3"/>
  </si>
  <si>
    <t>引き続き、環境に配慮した容器循環型リサイクル容器を使用していく。</t>
    <phoneticPr fontId="3"/>
  </si>
  <si>
    <t>廃棄物の種類ごとに、院内での分別を分かりやすくしている。</t>
    <phoneticPr fontId="3"/>
  </si>
  <si>
    <t>引き続き、法令に沿った分別を徹底していく。</t>
    <phoneticPr fontId="3"/>
  </si>
  <si>
    <t>令和 7年   6月   30日</t>
    <phoneticPr fontId="3"/>
  </si>
  <si>
    <t>横浜市金沢区六浦東1－21－1</t>
    <phoneticPr fontId="3"/>
  </si>
  <si>
    <t>横浜南共済病院　病院長　髙橋　健一</t>
    <phoneticPr fontId="3"/>
  </si>
  <si>
    <t>国家公務員共済組合連合会　横浜南共済病院</t>
    <phoneticPr fontId="3"/>
  </si>
  <si>
    <t>045-782-2101</t>
    <phoneticPr fontId="3"/>
  </si>
  <si>
    <t>横浜市長</t>
    <phoneticPr fontId="3"/>
  </si>
  <si>
    <t>Ｐ－医療、福祉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</si>
</sst>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58" zoomScaleNormal="100" zoomScaleSheetLayoutView="100" workbookViewId="0">
      <selection activeCell="Y40" sqref="Y40"/>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427</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432</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428</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429</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431</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430</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2057</v>
      </c>
      <c r="Q49" s="739"/>
      <c r="R49" s="739"/>
      <c r="S49" s="739"/>
      <c r="T49" s="739"/>
      <c r="U49" s="740"/>
    </row>
    <row r="50" spans="3:23" ht="26.25" customHeight="1">
      <c r="C50" s="751" t="s">
        <v>11</v>
      </c>
      <c r="D50" s="752"/>
      <c r="E50" s="753"/>
      <c r="F50" s="762" t="s">
        <v>428</v>
      </c>
      <c r="G50" s="763"/>
      <c r="H50" s="763"/>
      <c r="I50" s="763"/>
      <c r="J50" s="763"/>
      <c r="K50" s="763"/>
      <c r="L50" s="763"/>
      <c r="M50" s="763"/>
      <c r="N50" s="568" t="s">
        <v>131</v>
      </c>
      <c r="O50" s="572"/>
      <c r="P50" s="572"/>
      <c r="Q50" s="741" t="s">
        <v>420</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433</v>
      </c>
      <c r="G54" s="732"/>
      <c r="H54" s="732"/>
      <c r="I54" s="732"/>
      <c r="J54" s="732"/>
      <c r="K54" s="732"/>
      <c r="L54" s="33" t="s">
        <v>48</v>
      </c>
      <c r="M54" s="33"/>
      <c r="N54" s="733"/>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565</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1314</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421</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422</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2</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216.4</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423</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2</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211</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424</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425</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426</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216.4</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f>+別紙!X16</f>
        <v>216.4</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423</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211</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211</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t="s">
        <v>424</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216.4</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国家公務員共済組合連合会　横浜南共済病院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1</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215.4</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216.4</v>
      </c>
    </row>
    <row r="10" spans="2:24" ht="24" customHeight="1">
      <c r="B10" s="173" t="s">
        <v>365</v>
      </c>
      <c r="C10" s="946" t="s">
        <v>213</v>
      </c>
      <c r="D10" s="946"/>
      <c r="E10" s="946"/>
      <c r="F10" s="947"/>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1</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215.4</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216.4</v>
      </c>
    </row>
    <row r="15" spans="2:24" ht="24" customHeight="1">
      <c r="B15" s="173" t="s">
        <v>168</v>
      </c>
      <c r="C15" s="911" t="s">
        <v>218</v>
      </c>
      <c r="D15" s="911"/>
      <c r="E15" s="911"/>
      <c r="F15" s="912"/>
      <c r="G15" s="507" t="str">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t="str">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1" t="s">
        <v>219</v>
      </c>
      <c r="D16" s="911"/>
      <c r="E16" s="911"/>
      <c r="F16" s="912"/>
      <c r="G16" s="507">
        <f>IF(OR(ｱ.特管廃油!F31&gt;0,ｱ.特管廃油!F31&lt;0),ｱ.特管廃油!F31,IF(G$19&gt;0,"0",0))</f>
        <v>1</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215.4</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216.4</v>
      </c>
    </row>
    <row r="17" spans="2:24" ht="24" customHeight="1">
      <c r="B17" s="173"/>
      <c r="C17" s="911" t="s">
        <v>374</v>
      </c>
      <c r="D17" s="911"/>
      <c r="E17" s="911"/>
      <c r="F17" s="912"/>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1</v>
      </c>
      <c r="H19" s="502">
        <f t="shared" si="1"/>
        <v>0</v>
      </c>
      <c r="I19" s="502">
        <f t="shared" si="1"/>
        <v>0</v>
      </c>
      <c r="J19" s="502">
        <f t="shared" si="1"/>
        <v>210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211</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1</v>
      </c>
      <c r="H37" s="534">
        <f t="shared" si="7"/>
        <v>0</v>
      </c>
      <c r="I37" s="534">
        <f t="shared" si="7"/>
        <v>0</v>
      </c>
      <c r="J37" s="534">
        <f t="shared" si="7"/>
        <v>210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211</v>
      </c>
    </row>
    <row r="38" spans="2:24" ht="24" customHeight="1">
      <c r="B38" s="171"/>
      <c r="C38" s="934"/>
      <c r="D38" s="234"/>
      <c r="E38" s="232" t="s">
        <v>231</v>
      </c>
      <c r="F38" s="560"/>
      <c r="G38" s="528">
        <f t="shared" ref="G38:V38" si="8">SUM(G39:G41)</f>
        <v>1</v>
      </c>
      <c r="H38" s="528">
        <f t="shared" si="8"/>
        <v>0</v>
      </c>
      <c r="I38" s="528">
        <f t="shared" si="8"/>
        <v>0</v>
      </c>
      <c r="J38" s="528">
        <f t="shared" si="8"/>
        <v>210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211</v>
      </c>
    </row>
    <row r="39" spans="2:24" ht="24" customHeight="1">
      <c r="B39" s="171"/>
      <c r="C39" s="934"/>
      <c r="D39" s="235"/>
      <c r="E39" s="230"/>
      <c r="F39" s="228" t="s">
        <v>173</v>
      </c>
      <c r="G39" s="530">
        <f>+ｱ.特管廃油!$Z$28</f>
        <v>1</v>
      </c>
      <c r="H39" s="530">
        <f>+ｲ.特管廃酸!$Z$28</f>
        <v>0</v>
      </c>
      <c r="I39" s="530">
        <f>+ｳ.特管廃ｱﾙｶﾘ!$Z$28</f>
        <v>0</v>
      </c>
      <c r="J39" s="530">
        <f>+ｴ.感染性廃棄物!$Z$28</f>
        <v>210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211</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1</v>
      </c>
      <c r="H43" s="536">
        <f>+ｲ.特管廃酸!$AK$27</f>
        <v>0</v>
      </c>
      <c r="I43" s="536">
        <f>+ｳ.特管廃ｱﾙｶﾘ!$AK$27</f>
        <v>0</v>
      </c>
      <c r="J43" s="536">
        <f>+ｴ.感染性廃棄物!$AK$27</f>
        <v>210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211</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1</v>
      </c>
      <c r="H45" s="540">
        <f>+ｲ.特管廃酸!$AR$24</f>
        <v>0</v>
      </c>
      <c r="I45" s="540">
        <f>+ｳ.特管廃ｱﾙｶﾘ!$AR$24</f>
        <v>0</v>
      </c>
      <c r="J45" s="540">
        <f>+ｴ.感染性廃棄物!$AR$24</f>
        <v>210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211</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2</v>
      </c>
      <c r="H55" s="544">
        <f t="shared" ref="H55:W55" si="9">IF(H9="0",+H19+H20,+H9+H19+H20)</f>
        <v>0</v>
      </c>
      <c r="I55" s="544">
        <f t="shared" si="9"/>
        <v>0</v>
      </c>
      <c r="J55" s="544">
        <f t="shared" si="9"/>
        <v>425.4</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C15" sqref="C1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国家公務員共済組合連合会　横浜南共済病院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1</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1</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v>
      </c>
      <c r="P27" s="889"/>
      <c r="Q27" s="889"/>
      <c r="R27" s="889"/>
      <c r="S27" s="54" t="s">
        <v>38</v>
      </c>
      <c r="T27" s="75"/>
      <c r="U27" s="75"/>
      <c r="X27" s="73" t="s">
        <v>39</v>
      </c>
      <c r="Y27" s="76"/>
      <c r="AG27" s="63"/>
      <c r="AH27" s="63"/>
      <c r="AI27" s="63"/>
      <c r="AJ27" s="63"/>
      <c r="AK27" s="867">
        <f>+AG18+O27</f>
        <v>1</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1</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1</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1</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81" zoomScale="115" zoomScaleNormal="100" zoomScaleSheetLayoutView="115" workbookViewId="0">
      <selection activeCell="F70" sqref="F70:U78"/>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7年   6月   30日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横浜市金沢区六浦東1－21－1</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横浜南共済病院　病院長　髙橋　健一</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045-782-2101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国家公務員共済組合連合会　横浜南共済病院</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2057</v>
      </c>
      <c r="Q25" s="1088"/>
      <c r="R25" s="1088"/>
      <c r="S25" s="1088"/>
      <c r="T25" s="1088"/>
      <c r="U25" s="1089"/>
    </row>
    <row r="26" spans="1:23" ht="26.25" customHeight="1">
      <c r="C26" s="1047" t="s">
        <v>11</v>
      </c>
      <c r="D26" s="1080"/>
      <c r="E26" s="1081"/>
      <c r="F26" s="1058" t="str">
        <f>+表紙!F50</f>
        <v>横浜市金沢区六浦東1－21－1</v>
      </c>
      <c r="G26" s="1059"/>
      <c r="H26" s="1059"/>
      <c r="I26" s="1059"/>
      <c r="J26" s="1059"/>
      <c r="K26" s="1059"/>
      <c r="L26" s="1059"/>
      <c r="M26" s="1059"/>
      <c r="N26" s="130" t="s">
        <v>131</v>
      </c>
      <c r="O26" s="409"/>
      <c r="P26" s="409"/>
      <c r="Q26" s="1090" t="str">
        <f>IF(+表紙!Q50="","",+表紙!Q50)</f>
        <v>045-782-2101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f>IF(+表紙!N57="","",+表紙!N57)</f>
        <v>565</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1314</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特管廃油→焼却
感染性廃棄物→焼却→埋立</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2</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216.4</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環境に配慮した容器循環型リサイクル容器を用いている。</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2</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211</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引き続き、環境に配慮した容器循環型リサイクル容器を使用していく。</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廃棄物の種類ごとに、院内での分別を分かりやすくしている。</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引き続き、法令に沿った分別を徹底していく。</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216.4</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t="str">
        <f>+表紙!K209</f>
        <v>0</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f>+表紙!K210</f>
        <v>216.4</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環境に配慮した容器循環型リサイクル容器を用いている。</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211</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211</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引き続き、環境に配慮した容器循環型リサイクル容器を使用していく。</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216.4</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4" sqref="B24:E2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0" zoomScaleNormal="100" workbookViewId="0">
      <selection activeCell="H17" sqref="H17"/>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210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215.4</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210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210</v>
      </c>
      <c r="P27" s="889"/>
      <c r="Q27" s="889"/>
      <c r="R27" s="889"/>
      <c r="S27" s="54" t="s">
        <v>38</v>
      </c>
      <c r="T27" s="75"/>
      <c r="U27" s="75"/>
      <c r="X27" s="73" t="s">
        <v>39</v>
      </c>
      <c r="Y27" s="76"/>
      <c r="AG27" s="63"/>
      <c r="AH27" s="63"/>
      <c r="AI27" s="63"/>
      <c r="AJ27" s="63"/>
      <c r="AK27" s="867">
        <f>+AG18+O27</f>
        <v>210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210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215.4</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210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215.4</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国家公務員共済組合連合会　横浜南共済病院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2025-07-01T05:14:12Z</dcterms:created>
  <dcterms:modified xsi:type="dcterms:W3CDTF">2025-07-01T05:14:12Z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