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<sst xmlns="http://schemas.openxmlformats.org/spreadsheetml/2006/main" count="3304" uniqueCount="472">
  <si>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</si>
  <si>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</si>
  <si>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</si>
  <si>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</si>
  <si>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</si>
  <si>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</si>
  <si>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</si>
  <si>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</si>
  <si>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</si>
  <si>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</si>
  <si>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</si>
  <si>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</si>
  <si>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</si>
  <si>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</si>
  <si>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</si>
  <si>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</si>
  <si>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</si>
  <si>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</si>
  <si>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</si>
  <si>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</si>
  <si>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</si>
  <si>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</si>
  <si>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</si>
  <si>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</si>
  <si>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</si>
  <si>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</si>
  <si>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</si>
  <si>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</si>
  <si>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</si>
  <si>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</si>
  <si>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</si>
  <si>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</si>
  <si>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</si>
  <si>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</si>
  <si>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</si>
  <si>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</si>
  <si>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</si>
  <si>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</si>
  <si>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</si>
  <si>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</si>
  <si>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</si>
  <si>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</si>
  <si>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</si>
  <si>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</si>
  <si>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</si>
  <si>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</si>
  <si>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</si>
  <si>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</si>
  <si>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</si>
  <si>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</si>
  <si>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</si>
  <si>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</si>
  <si>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</si>
  <si>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</si>
  <si>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</si>
  <si>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</si>
  <si>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</si>
  <si>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</si>
  <si>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</si>
  <si>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</si>
  <si>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</si>
  <si>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</si>
  <si>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</si>
  <si>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</si>
  <si>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</si>
  <si>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</si>
  <si>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</si>
  <si>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</si>
  <si>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</si>
  <si>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</si>
  <si>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</si>
  <si>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</si>
  <si>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</si>
  <si>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</si>
  <si>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</si>
  <si>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</si>
  <si>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</si>
  <si>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</si>
  <si>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</si>
  <si>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</si>
  <si>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</si>
  <si>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</si>
  <si>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</si>
  <si>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</si>
  <si>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</si>
  <si>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</si>
  <si>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</si>
  <si>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</si>
  <si>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</si>
  <si>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</si>
  <si>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</si>
  <si>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</si>
  <si>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</si>
  <si>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</si>
  <si>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</si>
  <si>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</si>
  <si>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</si>
  <si>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</si>
  <si>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</si>
  <si>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</si>
  <si>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</si>
  <si>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</si>
  <si>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</si>
  <si>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</si>
  <si>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</si>
  <si>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</si>
  <si>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</si>
  <si>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</si>
  <si>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</si>
  <si>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</si>
  <si>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</si>
  <si>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</si>
  <si>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</si>
  <si>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</si>
  <si>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</si>
  <si>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</si>
  <si>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</si>
  <si>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</si>
  <si>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</si>
  <si>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</si>
  <si>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</si>
  <si>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</si>
  <si>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</si>
  <si>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</si>
  <si>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</si>
  <si>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</si>
  <si>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</si>
  <si>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</si>
  <si>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</si>
  <si>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</si>
  <si>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</si>
  <si>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</si>
  <si>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</si>
  <si>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</si>
  <si>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</si>
  <si>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</si>
  <si>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</si>
  <si>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</si>
  <si>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</si>
  <si>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</si>
  <si>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</si>
  <si>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</si>
  <si>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</si>
  <si>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</si>
  <si>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</si>
  <si>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</si>
  <si>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</si>
  <si>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</si>
  <si>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</si>
  <si>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</si>
  <si>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</si>
  <si>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</si>
  <si>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</si>
  <si>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</si>
  <si>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</si>
  <si>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</si>
  <si>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</si>
  <si>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</si>
  <si>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</si>
  <si>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</si>
  <si>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</si>
  <si>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</si>
  <si>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</si>
  <si>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</si>
  <si>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</si>
  <si>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</si>
  <si>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</si>
  <si>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</si>
  <si>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</si>
  <si>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</si>
  <si>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</si>
  <si>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</si>
  <si>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</si>
  <si>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</si>
  <si>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</si>
  <si>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</si>
  <si>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</si>
  <si>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</si>
  <si>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</si>
  <si>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</si>
  <si>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</si>
  <si>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</si>
  <si>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</si>
  <si>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</si>
  <si>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</si>
  <si>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</si>
  <si>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</si>
  <si>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</si>
  <si>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</si>
  <si>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</si>
  <si>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</si>
  <si>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</si>
  <si>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</si>
  <si>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</si>
  <si>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</si>
  <si>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</si>
  <si>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</si>
  <si>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</si>
  <si>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</si>
  <si>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</si>
  <si>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</si>
  <si>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</si>
  <si>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</si>
  <si>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</si>
  <si>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</si>
  <si>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</si>
  <si>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</si>
  <si>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</si>
  <si>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</si>
  <si>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</si>
  <si>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</si>
  <si>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</si>
  <si>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</si>
  <si>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</si>
  <si>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</si>
  <si>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</si>
  <si>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</si>
  <si>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</si>
  <si>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</si>
  <si>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</si>
  <si>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</si>
  <si>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</si>
  <si>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</si>
  <si>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</si>
  <si>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</si>
  <si>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</si>
  <si>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</si>
  <si>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</si>
  <si>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</si>
  <si>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</si>
  <si>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</si>
  <si>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</si>
  <si>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</si>
  <si>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</si>
  <si>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</si>
  <si>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</si>
  <si>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</si>
  <si>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</si>
  <si>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</si>
  <si>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</si>
  <si>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</si>
  <si>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</si>
  <si>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</si>
  <si>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</si>
  <si>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</si>
  <si>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</si>
  <si>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</si>
  <si>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</si>
  <si>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</si>
  <si>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</si>
  <si>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</si>
  <si>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</si>
  <si>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</si>
  <si>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</si>
  <si>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</si>
  <si>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</si>
  <si>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</si>
  <si>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</si>
  <si>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</si>
  <si>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</si>
  <si>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</si>
  <si>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</si>
  <si>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</si>
  <si>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</si>
  <si>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</si>
  <si>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</si>
  <si>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</si>
  <si>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</si>
  <si>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</si>
  <si>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</si>
  <si>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</si>
  <si>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</si>
  <si>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</si>
  <si>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</si>
  <si>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</si>
  <si>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</si>
  <si>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</si>
  <si>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</si>
  <si>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</si>
  <si>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</si>
  <si>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</si>
  <si>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</si>
  <si>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</si>
  <si>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</si>
  <si>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</si>
  <si>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</si>
  <si>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</si>
  <si>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</si>
  <si>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</si>
  <si>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</si>
  <si>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</si>
  <si>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</si>
  <si>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</si>
  <si>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</si>
  <si>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</si>
  <si>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</si>
  <si>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</si>
  <si>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</si>
  <si>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</si>
  <si>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</si>
  <si>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</si>
  <si>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</si>
  <si>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</si>
  <si>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</si>
  <si>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</si>
  <si>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</si>
  <si>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</si>
  <si>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</si>
  <si>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</si>
  <si>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</si>
  <si>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</si>
  <si>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</si>
  <si>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</si>
  <si>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</si>
  <si>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</si>
  <si>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</si>
  <si>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</si>
  <si>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</si>
  <si>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</si>
  <si>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</si>
  <si>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</si>
  <si>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</si>
  <si>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</si>
  <si>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</si>
  <si>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</si>
  <si>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</si>
  <si>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</si>
  <si>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</si>
  <si>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</si>
  <si>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</si>
  <si>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</si>
  <si>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</si>
  <si>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</si>
  <si>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</si>
  <si>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</si>
  <si>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</si>
  <si>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</si>
  <si>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</si>
  <si>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</si>
  <si>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</si>
  <si>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</si>
  <si>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</si>
  <si>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</si>
  <si>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</si>
  <si>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</si>
  <si>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</si>
  <si>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</si>
  <si>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</si>
  <si>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</si>
  <si>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</si>
  <si>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</si>
  <si>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</si>
  <si>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</si>
  <si>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</si>
  <si>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</si>
  <si>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</si>
  <si>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</si>
  <si>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</si>
  <si>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</si>
  <si>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</si>
  <si>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</si>
  <si>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</si>
  <si>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</si>
  <si>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</si>
  <si>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</si>
  <si>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</si>
  <si>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</si>
  <si>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</si>
  <si>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</si>
  <si>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</si>
  <si>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</si>
  <si>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</si>
  <si>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</si>
  <si>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</si>
  <si>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</si>
  <si>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</si>
  <si>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</si>
  <si>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</si>
  <si>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</si>
  <si>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</si>
  <si>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</si>
  <si>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</si>
  <si>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</si>
  <si>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</si>
  <si>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</si>
  <si>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</si>
  <si>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</si>
  <si>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</si>
  <si>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</si>
  <si>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</si>
  <si>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</si>
  <si>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</si>
  <si>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</si>
  <si>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</si>
  <si>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</si>
  <si>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</si>
  <si>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</si>
  <si>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</si>
  <si>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</si>
  <si>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</si>
  <si>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</si>
  <si>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</si>
  <si>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</si>
  <si>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</si>
  <si>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</si>
  <si>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</si>
  <si>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</si>
  <si>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</si>
  <si>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</si>
  <si>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</si>
  <si>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</si>
  <si>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</si>
  <si>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</si>
  <si>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</si>
  <si>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</si>
  <si>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</si>
  <si>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</si>
  <si>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</si>
  <si>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</si>
  <si>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</si>
  <si>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</si>
  <si>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</si>
  <si>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</si>
  <si>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</si>
  <si>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</si>
  <si>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</si>
  <si>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</si>
  <si>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</si>
  <si>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</si>
  <si>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</si>
  <si>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</si>
  <si>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</si>
  <si>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</si>
  <si>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</si>
  <si>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</si>
  <si>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</si>
  <si>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</si>
  <si>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</si>
  <si>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</si>
  <si>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</si>
  <si>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</si>
  <si>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</si>
  <si>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</si>
  <si>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</si>
  <si>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</si>
  <si>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</si>
  <si>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</si>
  <si>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</si>
  <si>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</si>
  <si>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</si>
  <si>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</si>
  <si>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</si>
  <si>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</si>
  <si>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</si>
  <si>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</si>
  <si>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</si>
  <si>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</si>
  <si>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</si>
  <si>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</si>
  <si>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</si>
  <si>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</si>
  <si>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</si>
  <si>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</si>
  <si>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川崎市川崎区浅野町１番地１７号</t>
    <phoneticPr fontId="3"/>
  </si>
  <si>
    <t>第一コンクリート株式会社                                                 　　　　　　　　　　　　　　　　　　代表取締役社長　市瀬 明宏</t>
    <phoneticPr fontId="3"/>
  </si>
  <si>
    <t>045（328）3083</t>
    <phoneticPr fontId="3"/>
  </si>
  <si>
    <t>令和  7年   6月   9日</t>
    <phoneticPr fontId="3"/>
  </si>
  <si>
    <t>第一コンクリート株式会社　港北工場</t>
    <phoneticPr fontId="3"/>
  </si>
  <si>
    <t>横浜市都筑区池辺町4739番地</t>
    <phoneticPr fontId="3"/>
  </si>
  <si>
    <t>045（931）2251</t>
    <phoneticPr fontId="3"/>
  </si>
  <si>
    <t>212　　セメント・同製品製造業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</si>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</sst>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6" zoomScaleNormal="100" zoomScaleSheetLayoutView="100" workbookViewId="0">
      <selection activeCell="G42" sqref="G4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466</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465</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2051</v>
      </c>
      <c r="N48" s="507"/>
      <c r="O48" s="508"/>
    </row>
    <row r="49" spans="3:21" ht="18" customHeight="1">
      <c r="C49" s="457" t="s">
        <v>11</v>
      </c>
      <c r="D49" s="489"/>
      <c r="E49" s="490"/>
      <c r="F49" s="476" t="s">
        <v>468</v>
      </c>
      <c r="G49" s="477"/>
      <c r="H49" s="477"/>
      <c r="I49" s="477"/>
      <c r="J49" s="477"/>
      <c r="K49" s="477"/>
      <c r="L49" s="126" t="s">
        <v>172</v>
      </c>
      <c r="M49" s="386"/>
      <c r="N49" s="509" t="s">
        <v>469</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131</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v>641</v>
      </c>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9</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11595.6</v>
      </c>
      <c r="I63" s="240" t="s">
        <v>4</v>
      </c>
      <c r="J63" s="525" t="s">
        <v>324</v>
      </c>
      <c r="K63" s="526"/>
      <c r="L63" s="527"/>
      <c r="M63" s="523">
        <f>+別紙!AA14</f>
        <v>2505.6</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2505.6</v>
      </c>
      <c r="N65" s="524"/>
      <c r="O65" s="378" t="s">
        <v>4</v>
      </c>
      <c r="P65" s="160"/>
      <c r="Q65" s="161"/>
      <c r="R65" s="161"/>
      <c r="S65" s="161"/>
    </row>
    <row r="66" spans="1:22" ht="24.75" customHeight="1">
      <c r="C66" s="392"/>
      <c r="D66" s="513" t="s">
        <v>303</v>
      </c>
      <c r="E66" s="514"/>
      <c r="F66" s="514"/>
      <c r="G66" s="515"/>
      <c r="H66" s="379">
        <f>+別紙!AA12</f>
        <v>9090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AI29" sqref="AI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11945.699999999999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1026.3</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11289.3</v>
      </c>
      <c r="Q18" s="610"/>
      <c r="R18" s="610"/>
      <c r="S18" s="610"/>
      <c r="T18" s="52" t="s">
        <v>13</v>
      </c>
      <c r="U18"/>
      <c r="V18" s="247"/>
      <c r="W18"/>
      <c r="X18" s="193"/>
      <c r="Y18" s="603">
        <f>+ROUND(AH9,1)+ROUND(AH12,1)+ROUND(AH15,1)+AH18</f>
        <v>1026.3</v>
      </c>
      <c r="Z18" s="604"/>
      <c r="AA18" s="604"/>
      <c r="AB18" s="52" t="s">
        <v>4</v>
      </c>
      <c r="AC18" s="192"/>
      <c r="AD18" s="192"/>
      <c r="AE18" s="582"/>
      <c r="AH18" s="587">
        <f>+ROUND(AO18,1)+ROUND(AO21,1)</f>
        <v>1026.3</v>
      </c>
      <c r="AI18" s="574"/>
      <c r="AJ18" s="574"/>
      <c r="AK18" s="574"/>
      <c r="AL18" s="44" t="s">
        <v>13</v>
      </c>
      <c r="AM18" s="55"/>
      <c r="AO18" s="272">
        <f>+ROUND(AU16,1)+ROUND(AU17,1)+ROUND(AU18,1)</f>
        <v>1026.3</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10263</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11490</v>
      </c>
      <c r="E24" s="584"/>
      <c r="F24" s="584"/>
      <c r="G24" s="194" t="s">
        <v>198</v>
      </c>
      <c r="H24" s="573">
        <f>+F12</f>
        <v>11945.699999999999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1682.6999999999998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9090</v>
      </c>
      <c r="E27" s="584"/>
      <c r="F27" s="584"/>
      <c r="G27" s="194" t="s">
        <v>198</v>
      </c>
      <c r="H27" s="573">
        <f>+Y21</f>
        <v>10263</v>
      </c>
      <c r="I27" s="574"/>
      <c r="J27" s="194" t="s">
        <v>198</v>
      </c>
      <c r="M27" s="582"/>
      <c r="P27" s="587">
        <f>+R30+ROUND(R33,1)</f>
        <v>656.4</v>
      </c>
      <c r="Q27" s="633"/>
      <c r="R27" s="633"/>
      <c r="S27" s="633"/>
      <c r="T27" s="44" t="s">
        <v>38</v>
      </c>
      <c r="U27" s="64"/>
      <c r="V27" s="64"/>
      <c r="Y27" s="62" t="s">
        <v>39</v>
      </c>
      <c r="Z27" s="65"/>
      <c r="AH27" s="53"/>
      <c r="AI27" s="53"/>
      <c r="AJ27" s="53"/>
      <c r="AK27" s="53"/>
      <c r="AL27" s="603">
        <f>+AH18+P27</f>
        <v>1682.6999999999998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656.4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2400</v>
      </c>
      <c r="E29" s="584"/>
      <c r="F29" s="584"/>
      <c r="G29" s="194" t="s">
        <v>198</v>
      </c>
      <c r="H29" s="573">
        <f>+AL27</f>
        <v>1682.6999999999998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656.4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2400</v>
      </c>
      <c r="E31" s="584"/>
      <c r="F31" s="584"/>
      <c r="G31" s="194" t="s">
        <v>198</v>
      </c>
      <c r="H31" s="573">
        <f>+AS24</f>
        <v>1682.6999999999998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第一コンクリート株式会社　港北工場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C1" zoomScaleNormal="100" workbookViewId="0">
      <selection activeCell="H4" sqref="H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5.6</v>
      </c>
      <c r="E24" s="584"/>
      <c r="F24" s="584"/>
      <c r="G24" s="194" t="s">
        <v>198</v>
      </c>
      <c r="H24" s="573">
        <f>+F12</f>
        <v>2.8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2.8</v>
      </c>
      <c r="Q27" s="633"/>
      <c r="R27" s="633"/>
      <c r="S27" s="633"/>
      <c r="T27" s="44" t="s">
        <v>38</v>
      </c>
      <c r="U27" s="64"/>
      <c r="V27" s="64"/>
      <c r="Y27" s="62" t="s">
        <v>39</v>
      </c>
      <c r="Z27" s="65"/>
      <c r="AH27" s="53"/>
      <c r="AI27" s="53"/>
      <c r="AJ27" s="53"/>
      <c r="AK27" s="53"/>
      <c r="AL27" s="603">
        <f>+AH18+P27</f>
        <v>2.8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5.6</v>
      </c>
      <c r="E29" s="584"/>
      <c r="F29" s="584"/>
      <c r="G29" s="194" t="s">
        <v>198</v>
      </c>
      <c r="H29" s="573">
        <f>+AL27</f>
        <v>2.8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5.6</v>
      </c>
      <c r="E31" s="584"/>
      <c r="F31" s="584"/>
      <c r="G31" s="194" t="s">
        <v>198</v>
      </c>
      <c r="H31" s="573">
        <f>+AS24</f>
        <v>2.8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E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第一コンクリート株式会社　港北工場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11490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5.6</v>
      </c>
      <c r="AA9" s="321">
        <f>IF(SUM(G9:Z9)&gt;0,SUM(G9:Z9),IF(AA$19&gt;0,"0",0))</f>
        <v>11595.6</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9090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f t="shared" si="0"/>
        <v>9090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2400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5.6</v>
      </c>
      <c r="AA14" s="327">
        <f t="shared" si="0"/>
        <v>2505.6</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100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2400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5.6</v>
      </c>
      <c r="AA16" s="327">
        <f t="shared" si="0"/>
        <v>2505.6</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11945.699999999999</v>
      </c>
      <c r="U19" s="331">
        <f t="shared" si="1"/>
        <v>0</v>
      </c>
      <c r="V19" s="331">
        <f t="shared" si="1"/>
        <v>0</v>
      </c>
      <c r="W19" s="331">
        <f t="shared" si="1"/>
        <v>0</v>
      </c>
      <c r="X19" s="331">
        <f t="shared" si="1"/>
        <v>0</v>
      </c>
      <c r="Y19" s="331">
        <f t="shared" si="1"/>
        <v>0</v>
      </c>
      <c r="Z19" s="332">
        <f t="shared" si="1"/>
        <v>2.8</v>
      </c>
      <c r="AA19" s="333">
        <f t="shared" ref="AA19:AA25" si="2">SUM(G19:Z19)</f>
        <v>11948.499999999998</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11289.3</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11289.3</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1026.3</v>
      </c>
      <c r="U26" s="352">
        <f t="shared" si="3"/>
        <v>0</v>
      </c>
      <c r="V26" s="352">
        <f t="shared" si="3"/>
        <v>0</v>
      </c>
      <c r="W26" s="352">
        <f t="shared" si="3"/>
        <v>0</v>
      </c>
      <c r="X26" s="352">
        <f t="shared" si="3"/>
        <v>0</v>
      </c>
      <c r="Y26" s="352">
        <f t="shared" si="3"/>
        <v>0</v>
      </c>
      <c r="Z26" s="353">
        <f t="shared" si="3"/>
        <v>0</v>
      </c>
      <c r="AA26" s="354">
        <f t="shared" ref="AA26:AA55" si="4">SUM(G26:Z26)</f>
        <v>1026.3</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10263</v>
      </c>
      <c r="U27" s="352">
        <f t="shared" si="5"/>
        <v>0</v>
      </c>
      <c r="V27" s="352">
        <f t="shared" si="5"/>
        <v>0</v>
      </c>
      <c r="W27" s="352">
        <f t="shared" si="5"/>
        <v>0</v>
      </c>
      <c r="X27" s="352">
        <f t="shared" si="5"/>
        <v>0</v>
      </c>
      <c r="Y27" s="352">
        <f t="shared" si="5"/>
        <v>0</v>
      </c>
      <c r="Z27" s="353">
        <f t="shared" si="5"/>
        <v>0</v>
      </c>
      <c r="AA27" s="354">
        <f t="shared" si="4"/>
        <v>10263</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1026.3</v>
      </c>
      <c r="U35" s="352">
        <f t="shared" si="6"/>
        <v>0</v>
      </c>
      <c r="V35" s="352">
        <f t="shared" si="6"/>
        <v>0</v>
      </c>
      <c r="W35" s="352">
        <f t="shared" si="6"/>
        <v>0</v>
      </c>
      <c r="X35" s="352">
        <f t="shared" si="6"/>
        <v>0</v>
      </c>
      <c r="Y35" s="352">
        <f t="shared" si="6"/>
        <v>0</v>
      </c>
      <c r="Z35" s="353">
        <f t="shared" si="6"/>
        <v>0</v>
      </c>
      <c r="AA35" s="354">
        <f t="shared" si="4"/>
        <v>1026.3</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1026.3</v>
      </c>
      <c r="U36" s="358">
        <f t="shared" si="7"/>
        <v>0</v>
      </c>
      <c r="V36" s="358">
        <f t="shared" si="7"/>
        <v>0</v>
      </c>
      <c r="W36" s="358">
        <f t="shared" si="7"/>
        <v>0</v>
      </c>
      <c r="X36" s="358">
        <f t="shared" si="7"/>
        <v>0</v>
      </c>
      <c r="Y36" s="358">
        <f t="shared" si="7"/>
        <v>0</v>
      </c>
      <c r="Z36" s="359">
        <f t="shared" si="7"/>
        <v>0</v>
      </c>
      <c r="AA36" s="360">
        <f t="shared" si="4"/>
        <v>1026.3</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1026.3</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1026.3</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656.4</v>
      </c>
      <c r="U41" s="367">
        <f t="shared" si="8"/>
        <v>0</v>
      </c>
      <c r="V41" s="367">
        <f t="shared" si="8"/>
        <v>0</v>
      </c>
      <c r="W41" s="367">
        <f t="shared" si="8"/>
        <v>0</v>
      </c>
      <c r="X41" s="367">
        <f t="shared" si="8"/>
        <v>0</v>
      </c>
      <c r="Y41" s="367">
        <f t="shared" si="8"/>
        <v>0</v>
      </c>
      <c r="Z41" s="368">
        <f t="shared" si="8"/>
        <v>2.8</v>
      </c>
      <c r="AA41" s="369">
        <f t="shared" si="4"/>
        <v>659.19999999999993</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656.4</v>
      </c>
      <c r="U42" s="358">
        <f t="shared" si="9"/>
        <v>0</v>
      </c>
      <c r="V42" s="358">
        <f t="shared" si="9"/>
        <v>0</v>
      </c>
      <c r="W42" s="358">
        <f t="shared" si="9"/>
        <v>0</v>
      </c>
      <c r="X42" s="358">
        <f t="shared" si="9"/>
        <v>0</v>
      </c>
      <c r="Y42" s="358">
        <f t="shared" si="9"/>
        <v>0</v>
      </c>
      <c r="Z42" s="359">
        <f t="shared" si="9"/>
        <v>2.8</v>
      </c>
      <c r="AA42" s="360">
        <f t="shared" si="4"/>
        <v>659.19999999999993</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656.4</v>
      </c>
      <c r="U43" s="361">
        <f>+ｿ.鉱さい!$AA$28</f>
        <v>0</v>
      </c>
      <c r="V43" s="361">
        <f>+ﾀ.がれき類!$AA$28</f>
        <v>0</v>
      </c>
      <c r="W43" s="361">
        <f>+ﾁ.動物のふん尿!$AA$28</f>
        <v>0</v>
      </c>
      <c r="X43" s="361">
        <f>+ﾂ.動物の死体!$AA$28</f>
        <v>0</v>
      </c>
      <c r="Y43" s="361">
        <f>+ﾃ.ばいじん!$AA$28</f>
        <v>0</v>
      </c>
      <c r="Z43" s="362">
        <f>+ﾄ.混合廃棄物その他!$AA$28</f>
        <v>2.8</v>
      </c>
      <c r="AA43" s="363">
        <f t="shared" si="4"/>
        <v>659.19999999999993</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1682.6999999999998</v>
      </c>
      <c r="U47" s="370">
        <f>+ｿ.鉱さい!$AL$27</f>
        <v>0</v>
      </c>
      <c r="V47" s="370">
        <f>+ﾀ.がれき類!$AL$27</f>
        <v>0</v>
      </c>
      <c r="W47" s="370">
        <f>+ﾁ.動物のふん尿!$AL$27</f>
        <v>0</v>
      </c>
      <c r="X47" s="370">
        <f>+ﾂ.動物の死体!$AL$27</f>
        <v>0</v>
      </c>
      <c r="Y47" s="370">
        <f>+ﾃ.ばいじん!$AL$27</f>
        <v>0</v>
      </c>
      <c r="Z47" s="371">
        <f>+ﾄ.混合廃棄物その他!$AL$27</f>
        <v>2.8</v>
      </c>
      <c r="AA47" s="372">
        <f t="shared" si="4"/>
        <v>1685.4999999999998</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1682.6999999999998</v>
      </c>
      <c r="U49" s="422">
        <f>+ｿ.鉱さい!$AS$24</f>
        <v>0</v>
      </c>
      <c r="V49" s="422">
        <f>+ﾀ.がれき類!$AS$24</f>
        <v>0</v>
      </c>
      <c r="W49" s="422">
        <f>+ﾁ.動物のふん尿!$AS$24</f>
        <v>0</v>
      </c>
      <c r="X49" s="422">
        <f>+ﾂ.動物の死体!$AS$24</f>
        <v>0</v>
      </c>
      <c r="Y49" s="422">
        <f>+ﾃ.ばいじん!$AS$24</f>
        <v>0</v>
      </c>
      <c r="Z49" s="423">
        <f>+ﾄ.混合廃棄物その他!$AS$24</f>
        <v>2.8</v>
      </c>
      <c r="AA49" s="424">
        <f t="shared" si="4"/>
        <v>1685.4999999999998</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100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23435.699999999997</v>
      </c>
      <c r="U63" s="406">
        <f t="shared" si="10"/>
        <v>0</v>
      </c>
      <c r="V63" s="406">
        <f t="shared" si="10"/>
        <v>0</v>
      </c>
      <c r="W63" s="406">
        <f t="shared" si="10"/>
        <v>0</v>
      </c>
      <c r="X63" s="406">
        <f t="shared" si="10"/>
        <v>0</v>
      </c>
      <c r="Y63" s="406">
        <f t="shared" si="10"/>
        <v>0</v>
      </c>
      <c r="Z63" s="406">
        <f t="shared" si="10"/>
        <v>8.3999999999999986</v>
      </c>
      <c r="AA63" s="407">
        <f>+AA9+AA19+AA20</f>
        <v>23544.1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9日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川崎市川崎区浅野町１番地１７号</v>
      </c>
      <c r="K16" s="780"/>
      <c r="L16" s="781"/>
      <c r="M16" s="781"/>
      <c r="N16" s="781"/>
      <c r="O16" s="782"/>
    </row>
    <row r="17" spans="1:15" ht="26.25" customHeight="1">
      <c r="C17" s="78"/>
      <c r="H17" s="23" t="s">
        <v>7</v>
      </c>
      <c r="I17" s="23"/>
      <c r="J17" s="780" t="str">
        <f>+表紙!J40</f>
        <v>第一コンクリート株式会社                                                 　　　　　　　　　　　　　　　　　　代表取締役社長　市瀬 明宏</v>
      </c>
      <c r="K17" s="780"/>
      <c r="L17" s="781"/>
      <c r="M17" s="781"/>
      <c r="N17" s="781"/>
      <c r="O17" s="782"/>
    </row>
    <row r="18" spans="1:15">
      <c r="C18" s="78"/>
      <c r="J18" s="21" t="s">
        <v>8</v>
      </c>
      <c r="O18" s="79"/>
    </row>
    <row r="19" spans="1:15">
      <c r="C19" s="78"/>
      <c r="J19" s="24" t="s">
        <v>9</v>
      </c>
      <c r="K19" s="24"/>
      <c r="L19" s="746" t="str">
        <f>IF(+表紙!L42="","",+表紙!L42)</f>
        <v>045（328）3083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第一コンクリート株式会社　港北工場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2051</v>
      </c>
      <c r="N25" s="770"/>
      <c r="O25" s="771"/>
    </row>
    <row r="26" spans="1:15" ht="18" customHeight="1">
      <c r="C26" s="457" t="s">
        <v>11</v>
      </c>
      <c r="D26" s="489"/>
      <c r="E26" s="490"/>
      <c r="F26" s="756" t="str">
        <f>+表紙!F49</f>
        <v>横浜市都筑区池辺町4739番地</v>
      </c>
      <c r="G26" s="757"/>
      <c r="H26" s="757"/>
      <c r="I26" s="757"/>
      <c r="J26" s="757"/>
      <c r="K26" s="757"/>
      <c r="L26" s="126" t="s">
        <v>172</v>
      </c>
      <c r="M26" s="222"/>
      <c r="N26" s="760" t="str">
        <f>IF(+表紙!N49="","",+表紙!N49)</f>
        <v>045（931）2251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Ｅ21－窯業・土石製品製造業</v>
      </c>
      <c r="G29" s="773"/>
      <c r="H29" s="773"/>
      <c r="I29" s="773"/>
      <c r="J29" s="30" t="s">
        <v>47</v>
      </c>
      <c r="K29" s="30"/>
      <c r="L29" s="774" t="str">
        <f>+表紙!L52</f>
        <v>212　　セメント・同製品製造業</v>
      </c>
      <c r="M29" s="774"/>
      <c r="N29" s="775"/>
      <c r="O29" s="776"/>
    </row>
    <row r="30" spans="1:15" ht="22.5" customHeight="1">
      <c r="C30" s="295"/>
      <c r="D30" s="306" t="s">
        <v>19</v>
      </c>
      <c r="E30" s="307" t="s">
        <v>365</v>
      </c>
      <c r="F30" s="772" t="s">
        <v>366</v>
      </c>
      <c r="G30" s="545"/>
      <c r="H30" s="777"/>
      <c r="I30" s="772" t="s">
        <v>367</v>
      </c>
      <c r="J30" s="547"/>
      <c r="K30" s="548"/>
      <c r="L30" s="778">
        <f>+表紙!L53</f>
        <v>641</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9</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11595.6</v>
      </c>
      <c r="I40" s="240" t="s">
        <v>4</v>
      </c>
      <c r="J40" s="525" t="s">
        <v>324</v>
      </c>
      <c r="K40" s="526"/>
      <c r="L40" s="527"/>
      <c r="M40" s="741">
        <f>+表紙!M63</f>
        <v>2505.6</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2505.6</v>
      </c>
      <c r="N42" s="742">
        <f>+表紙!N65</f>
        <v>0</v>
      </c>
      <c r="O42" s="180" t="s">
        <v>4</v>
      </c>
    </row>
    <row r="43" spans="3:15" ht="24.75" customHeight="1">
      <c r="C43" s="175"/>
      <c r="D43" s="513" t="s">
        <v>303</v>
      </c>
      <c r="E43" s="514"/>
      <c r="F43" s="514"/>
      <c r="G43" s="515"/>
      <c r="H43" s="245">
        <f>+表紙!H66</f>
        <v>9090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F1" zoomScaleNormal="100" workbookViewId="0">
      <selection activeCell="I6" sqref="I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N22"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第一コンクリート株式会社　港北工場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2025-06-10T04:19:57Z</dcterms:created>
  <dcterms:modified xsi:type="dcterms:W3CDTF">2025-06-10T04:19:57Z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