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753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<sst xmlns="http://schemas.openxmlformats.org/spreadsheetml/2006/main" count="3172" uniqueCount="459">
  <si>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</si>
  <si>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</si>
  <si>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</si>
  <si>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</si>
  <si>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</si>
  <si>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</si>
  <si>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</si>
  <si>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</si>
  <si>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</si>
  <si>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</si>
  <si>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</si>
  <si>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</si>
  <si>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</si>
  <si>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</si>
  <si>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</si>
  <si>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</si>
  <si>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</si>
  <si>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</si>
  <si>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</si>
  <si>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</si>
  <si>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</si>
  <si>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</si>
  <si>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</si>
  <si>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</si>
  <si>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</si>
  <si>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</si>
  <si>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</si>
  <si>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</si>
  <si>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</si>
  <si>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</si>
  <si>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</si>
  <si>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</si>
  <si>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</si>
  <si>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</si>
  <si>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</si>
  <si>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</si>
  <si>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</si>
  <si>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</si>
  <si>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</si>
  <si>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</si>
  <si>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</si>
  <si>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</si>
  <si>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</si>
  <si>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</si>
  <si>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</si>
  <si>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</si>
  <si>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</si>
  <si>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</si>
  <si>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</si>
  <si>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</si>
  <si>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</si>
  <si>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</si>
  <si>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</si>
  <si>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</si>
  <si>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</si>
  <si>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</si>
  <si>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</si>
  <si>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</si>
  <si>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</si>
  <si>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</si>
  <si>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</si>
  <si>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</si>
  <si>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</si>
  <si>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</si>
  <si>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</si>
  <si>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</si>
  <si>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</si>
  <si>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</si>
  <si>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</si>
  <si>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</si>
  <si>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</si>
  <si>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</si>
  <si>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</si>
  <si>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</si>
  <si>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</si>
  <si>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</si>
  <si>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</si>
  <si>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</si>
  <si>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</si>
  <si>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</si>
  <si>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</si>
  <si>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</si>
  <si>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</si>
  <si>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</si>
  <si>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</si>
  <si>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</si>
  <si>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</si>
  <si>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</si>
  <si>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</si>
  <si>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</si>
  <si>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</si>
  <si>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</si>
  <si>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</si>
  <si>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</si>
  <si>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</si>
  <si>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</si>
  <si>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</si>
  <si>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</si>
  <si>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</si>
  <si>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</si>
  <si>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</si>
  <si>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</si>
  <si>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</si>
  <si>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</si>
  <si>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</si>
  <si>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</si>
  <si>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</si>
  <si>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</si>
  <si>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</si>
  <si>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</si>
  <si>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</si>
  <si>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</si>
  <si>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</si>
  <si>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</si>
  <si>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</si>
  <si>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</si>
  <si>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</si>
  <si>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</si>
  <si>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</si>
  <si>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</si>
  <si>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</si>
  <si>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</si>
  <si>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</si>
  <si>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</si>
  <si>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</si>
  <si>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</si>
  <si>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</si>
  <si>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</si>
  <si>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</si>
  <si>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</si>
  <si>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</si>
  <si>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</si>
  <si>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</si>
  <si>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</si>
  <si>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</si>
  <si>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</si>
  <si>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</si>
  <si>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</si>
  <si>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</si>
  <si>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</si>
  <si>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</si>
  <si>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</si>
  <si>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</si>
  <si>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</si>
  <si>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</si>
  <si>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</si>
  <si>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</si>
  <si>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</si>
  <si>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</si>
  <si>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</si>
  <si>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</si>
  <si>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</si>
  <si>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</si>
  <si>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</si>
  <si>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</si>
  <si>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</si>
  <si>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</si>
  <si>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</si>
  <si>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</si>
  <si>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</si>
  <si>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</si>
  <si>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</si>
  <si>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</si>
  <si>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</si>
  <si>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</si>
  <si>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</si>
  <si>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</si>
  <si>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</si>
  <si>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</si>
  <si>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</si>
  <si>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</si>
  <si>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</si>
  <si>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</si>
  <si>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</si>
  <si>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</si>
  <si>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</si>
  <si>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</si>
  <si>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</si>
  <si>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</si>
  <si>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</si>
  <si>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</si>
  <si>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</si>
  <si>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</si>
  <si>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</si>
  <si>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</si>
  <si>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</si>
  <si>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</si>
  <si>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</si>
  <si>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</si>
  <si>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</si>
  <si>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</si>
  <si>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</si>
  <si>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</si>
  <si>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</si>
  <si>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</si>
  <si>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</si>
  <si>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</si>
  <si>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</si>
  <si>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</si>
  <si>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</si>
  <si>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</si>
  <si>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</si>
  <si>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</si>
  <si>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</si>
  <si>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</si>
  <si>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</si>
  <si>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</si>
  <si>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</si>
  <si>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</si>
  <si>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</si>
  <si>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</si>
  <si>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</si>
  <si>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</si>
  <si>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</si>
  <si>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</si>
  <si>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</si>
  <si>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</si>
  <si>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</si>
  <si>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</si>
  <si>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</si>
  <si>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</si>
  <si>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</si>
  <si>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</si>
  <si>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</si>
  <si>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</si>
  <si>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</si>
  <si>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</si>
  <si>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</si>
  <si>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</si>
  <si>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</si>
  <si>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</si>
  <si>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</si>
  <si>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</si>
  <si>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</si>
  <si>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</si>
  <si>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</si>
  <si>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</si>
  <si>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</si>
  <si>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</si>
  <si>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</si>
  <si>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</si>
  <si>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</si>
  <si>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</si>
  <si>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</si>
  <si>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</si>
  <si>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</si>
  <si>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</si>
  <si>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</si>
  <si>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</si>
  <si>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</si>
  <si>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</si>
  <si>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</si>
  <si>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</si>
  <si>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</si>
  <si>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</si>
  <si>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</si>
  <si>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</si>
  <si>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</si>
  <si>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</si>
  <si>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</si>
  <si>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</si>
  <si>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</si>
  <si>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</si>
  <si>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</si>
  <si>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</si>
  <si>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</si>
  <si>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</si>
  <si>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</si>
  <si>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</si>
  <si>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</si>
  <si>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</si>
  <si>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</si>
  <si>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</si>
  <si>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</si>
  <si>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</si>
  <si>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</si>
  <si>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</si>
  <si>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</si>
  <si>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</si>
  <si>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</si>
  <si>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</si>
  <si>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</si>
  <si>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</si>
  <si>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</si>
  <si>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</si>
  <si>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</si>
  <si>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</si>
  <si>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</si>
  <si>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</si>
  <si>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</si>
  <si>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</si>
  <si>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</si>
  <si>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</si>
  <si>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</si>
  <si>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</si>
  <si>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</si>
  <si>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</si>
  <si>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</si>
  <si>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</si>
  <si>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</si>
  <si>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</si>
  <si>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</si>
  <si>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</si>
  <si>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</si>
  <si>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</si>
  <si>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</si>
  <si>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</si>
  <si>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</si>
  <si>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</si>
  <si>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</si>
  <si>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</si>
  <si>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</si>
  <si>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</si>
  <si>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</si>
  <si>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</si>
  <si>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</si>
  <si>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</si>
  <si>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</si>
  <si>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</si>
  <si>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</si>
  <si>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</si>
  <si>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</si>
  <si>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</si>
  <si>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</si>
  <si>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</si>
  <si>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</si>
  <si>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</si>
  <si>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</si>
  <si>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</si>
  <si>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</si>
  <si>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</si>
  <si>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</si>
  <si>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</si>
  <si>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</si>
  <si>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</si>
  <si>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</si>
  <si>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</si>
  <si>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</si>
  <si>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</si>
  <si>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</si>
  <si>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</si>
  <si>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</si>
  <si>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</si>
  <si>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</si>
  <si>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</si>
  <si>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</si>
  <si>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</si>
  <si>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</si>
  <si>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</si>
  <si>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</si>
  <si>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</si>
  <si>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</si>
  <si>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</si>
  <si>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</si>
  <si>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</si>
  <si>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</si>
  <si>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</si>
  <si>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</si>
  <si>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</si>
  <si>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</si>
  <si>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</si>
  <si>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</si>
  <si>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</si>
  <si>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</si>
  <si>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</si>
  <si>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</si>
  <si>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</si>
  <si>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</si>
  <si>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</si>
  <si>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</si>
  <si>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</si>
  <si>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</si>
  <si>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</si>
  <si>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</si>
  <si>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</si>
  <si>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</si>
  <si>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</si>
  <si>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</si>
  <si>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</si>
  <si>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</si>
  <si>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</si>
  <si>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</si>
  <si>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</si>
  <si>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</si>
  <si>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</si>
  <si>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</si>
  <si>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</si>
  <si>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</si>
  <si>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</si>
  <si>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</si>
  <si>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</si>
  <si>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</si>
  <si>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</si>
  <si>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</si>
  <si>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</si>
  <si>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</si>
  <si>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</si>
  <si>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</si>
  <si>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</si>
  <si>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</si>
  <si>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</si>
  <si>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</si>
  <si>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</si>
  <si>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</si>
  <si>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</si>
  <si>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</si>
  <si>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</si>
  <si>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</si>
  <si>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</si>
  <si>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</si>
  <si>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</si>
  <si>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</si>
  <si>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</si>
  <si>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</si>
  <si>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</si>
  <si>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</si>
  <si>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</si>
  <si>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</si>
  <si>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</si>
  <si>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</si>
  <si>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</si>
  <si>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</si>
  <si>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</si>
  <si>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</si>
  <si>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</si>
  <si>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</si>
  <si>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</si>
  <si>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</si>
  <si>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</si>
  <si>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</si>
  <si>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</si>
  <si>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</si>
  <si>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</si>
  <si>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</si>
  <si>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</si>
  <si>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</si>
  <si>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</si>
  <si>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</si>
  <si>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</si>
  <si>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</si>
  <si>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</si>
  <si>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</si>
  <si>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</si>
  <si>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</si>
  <si>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</si>
  <si>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</si>
  <si>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川崎市川崎区浅野町１番地１７号</t>
    <phoneticPr fontId="3"/>
  </si>
  <si>
    <t>第一コンクリート株式会社                                                 　　　　　　　　　　　　　　　　　　代表取締役社長　市瀬 明宏</t>
    <phoneticPr fontId="3"/>
  </si>
  <si>
    <t>045（328）3083</t>
    <phoneticPr fontId="3"/>
  </si>
  <si>
    <t>第一コンクリート株式会社　港北工場</t>
    <rPh sb="8" eb="12">
      <t>カブシキガイシャ</t>
    </rPh>
    <phoneticPr fontId="3"/>
  </si>
  <si>
    <t>横浜市都筑区池辺町4739番地</t>
    <phoneticPr fontId="3"/>
  </si>
  <si>
    <t>045（931）2251</t>
    <phoneticPr fontId="3"/>
  </si>
  <si>
    <t>212　　セメント・同製品製造業</t>
    <phoneticPr fontId="3"/>
  </si>
  <si>
    <t>発生①：ﾄﾗｯｸｱｼﾞﾃｰﾀのﾄﾞﾗﾑ内洗浄及び戻りｺﾝｸﾘｰﾄを処理する過程に発生した洗浄水等(ｽﾗｯｼﾞ水)
発生②：戻りコンクリート
発生③：コンクリート供試体等
発生④：プラント不要物
ｶﾞﾗｽ・ｺﾝｸﾘｰﾄ・陶磁器くず；
発生①脱水処理→外部委託→破砕→再資源化
発生②硬化後破砕→外部委託→破砕→再資源化
発生③→外部委託→破砕→再資源化 
汚泥：発生②→外部委託→造粒固化・凝集・沈殿・天日乾燥→再資源化
混合廃棄物：発生④→破砕→外部委託→選別→破砕・圧縮梱包→再資源化</t>
    <phoneticPr fontId="3"/>
  </si>
  <si>
    <t>統括責任者：工場長   　→ 　 産業廃棄物責任者：生産課長  　 →　   マニフェスト発行  　→　   収集運搬：外部委託   　→　  処分(リサイクル)：外部委託</t>
    <phoneticPr fontId="3"/>
  </si>
  <si>
    <t>戻りコンコリートの減少を目指し、顧客との連絡を密にする。
戻りコンクリートが発生した場合には処理費の有償化。
洗車時の使用水の減少。</t>
    <phoneticPr fontId="3"/>
  </si>
  <si>
    <t>戻りコンクリート有償化の増額。</t>
    <phoneticPr fontId="3"/>
  </si>
  <si>
    <t>保管場所による分別。</t>
    <phoneticPr fontId="3"/>
  </si>
  <si>
    <t>令和  7年   6月   9日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</si>
</sst>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9"/>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0"/>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D83" zoomScale="115" zoomScaleNormal="115" zoomScaleSheetLayoutView="115" workbookViewId="0">
      <selection activeCell="G38" sqref="G38"/>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41</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448</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449</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2051</v>
      </c>
      <c r="Q49" s="598"/>
      <c r="R49" s="598"/>
      <c r="S49" s="598"/>
      <c r="T49" s="598"/>
      <c r="U49" s="599"/>
    </row>
    <row r="50" spans="3:23" ht="26.25" customHeight="1" x14ac:dyDescent="0.15">
      <c r="C50" s="570" t="s">
        <v>11</v>
      </c>
      <c r="D50" s="571"/>
      <c r="E50" s="572"/>
      <c r="F50" s="581" t="s">
        <v>450</v>
      </c>
      <c r="G50" s="582"/>
      <c r="H50" s="582"/>
      <c r="I50" s="582"/>
      <c r="J50" s="582"/>
      <c r="K50" s="582"/>
      <c r="L50" s="582"/>
      <c r="M50" s="582"/>
      <c r="N50" s="341" t="s">
        <v>172</v>
      </c>
      <c r="O50" s="449"/>
      <c r="P50" s="450"/>
      <c r="Q50" s="585" t="s">
        <v>451</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133</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641</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9</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454</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2</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11948.5</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455</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2</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11351.199999999999</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456</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457</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10263</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9749.7999999999993</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1685.5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1682.7</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1601.3999999999999</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1601.3999999999999</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Z23" workbookViewId="0">
      <selection activeCell="AS12" sqref="AS1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11348.4</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975</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v>10724.8</v>
      </c>
      <c r="P18" s="664"/>
      <c r="Q18" s="664"/>
      <c r="R18" s="664"/>
      <c r="S18" s="57" t="s">
        <v>14</v>
      </c>
      <c r="T18"/>
      <c r="U18" s="270"/>
      <c r="V18"/>
      <c r="W18" s="213"/>
      <c r="X18" s="742">
        <f>+ROUND(AG9,1)+ROUND(AG12,1)+ROUND(AG15,1)+AG18</f>
        <v>975</v>
      </c>
      <c r="Y18" s="743"/>
      <c r="Z18" s="743"/>
      <c r="AA18" s="57" t="s">
        <v>4</v>
      </c>
      <c r="AB18" s="212"/>
      <c r="AC18" s="212"/>
      <c r="AD18" s="709"/>
      <c r="AG18" s="699">
        <f>+ROUND(AN18,1)+ROUND(AN21,1)</f>
        <v>975</v>
      </c>
      <c r="AH18" s="744"/>
      <c r="AI18" s="744"/>
      <c r="AJ18" s="744"/>
      <c r="AK18" s="49" t="s">
        <v>13</v>
      </c>
      <c r="AL18" s="60"/>
      <c r="AN18" s="324">
        <f>+ROUND(AT16,1)+ROUND(AT17,1)+ROUND(AT18,1)</f>
        <v>975</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9749.7999999999993</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11945.7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1598.6</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10263</v>
      </c>
      <c r="G27" s="712"/>
      <c r="H27" s="214" t="s">
        <v>198</v>
      </c>
      <c r="L27" s="709"/>
      <c r="O27" s="699">
        <f>+Q30+ROUND(Q33,1)</f>
        <v>623.6</v>
      </c>
      <c r="P27" s="700"/>
      <c r="Q27" s="700"/>
      <c r="R27" s="700"/>
      <c r="S27" s="49" t="s">
        <v>38</v>
      </c>
      <c r="T27" s="70"/>
      <c r="U27" s="70"/>
      <c r="X27" s="68" t="s">
        <v>39</v>
      </c>
      <c r="Y27" s="71"/>
      <c r="AG27" s="58"/>
      <c r="AH27" s="58"/>
      <c r="AI27" s="58"/>
      <c r="AJ27" s="58"/>
      <c r="AK27" s="742">
        <f>+AG18+O27</f>
        <v>1598.6</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623.6</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1682.7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623.6</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1682.7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第一コンクリート株式会社　港北工場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4" workbookViewId="0">
      <selection activeCell="Z4" sqref="Z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2.8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2.8</v>
      </c>
      <c r="P27" s="700"/>
      <c r="Q27" s="700"/>
      <c r="R27" s="700"/>
      <c r="S27" s="49" t="s">
        <v>38</v>
      </c>
      <c r="T27" s="70"/>
      <c r="U27" s="70"/>
      <c r="X27" s="68" t="s">
        <v>39</v>
      </c>
      <c r="Y27" s="71"/>
      <c r="AG27" s="58"/>
      <c r="AH27" s="58"/>
      <c r="AI27" s="58"/>
      <c r="AJ27" s="58"/>
      <c r="AK27" s="742">
        <f>+AG18+O27</f>
        <v>2.8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2.8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4"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第一コンクリート株式会社　港北工場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11945.7</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2.8</v>
      </c>
      <c r="AA9" s="379">
        <f>IF(SUM(G9:Z9)&gt;0,SUM(G9:Z9),IF(AA$19&gt;0,"0",0))</f>
        <v>11948.5</v>
      </c>
    </row>
    <row r="10" spans="2:27" ht="24" customHeight="1" x14ac:dyDescent="0.15">
      <c r="B10" s="172" t="s">
        <v>393</v>
      </c>
      <c r="C10" s="810" t="s">
        <v>294</v>
      </c>
      <c r="D10" s="810"/>
      <c r="E10" s="810"/>
      <c r="F10" s="81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10263</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f t="shared" si="0"/>
        <v>10263</v>
      </c>
    </row>
    <row r="13" spans="2:27" ht="24" customHeight="1" x14ac:dyDescent="0.15">
      <c r="B13" s="172" t="s">
        <v>226</v>
      </c>
      <c r="C13" s="790" t="s">
        <v>297</v>
      </c>
      <c r="D13" s="791"/>
      <c r="E13" s="791"/>
      <c r="F13" s="79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1682.7</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2.8</v>
      </c>
      <c r="AA14" s="385">
        <f t="shared" si="0"/>
        <v>1685.5</v>
      </c>
    </row>
    <row r="15" spans="2:27" ht="24" customHeight="1" x14ac:dyDescent="0.15">
      <c r="B15" s="172" t="s">
        <v>228</v>
      </c>
      <c r="C15" s="782" t="s">
        <v>299</v>
      </c>
      <c r="D15" s="782"/>
      <c r="E15" s="782"/>
      <c r="F15" s="78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1682.7</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t="str">
        <f>IF(OR(ﾄ.混合廃棄物その他!F31&gt;0,ﾄ.混合廃棄物その他!F31&lt;0),ﾄ.混合廃棄物その他!F31,IF(Z$19&gt;0,"0",0))</f>
        <v>0</v>
      </c>
      <c r="AA16" s="385">
        <f t="shared" si="0"/>
        <v>1682.7</v>
      </c>
    </row>
    <row r="17" spans="2:27" ht="24" customHeight="1" x14ac:dyDescent="0.15">
      <c r="B17" s="172"/>
      <c r="C17" s="782" t="s">
        <v>408</v>
      </c>
      <c r="D17" s="782"/>
      <c r="E17" s="782"/>
      <c r="F17" s="78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11348.4</v>
      </c>
      <c r="U19" s="389">
        <f t="shared" si="1"/>
        <v>0</v>
      </c>
      <c r="V19" s="389">
        <f t="shared" si="1"/>
        <v>0</v>
      </c>
      <c r="W19" s="389">
        <f t="shared" si="1"/>
        <v>0</v>
      </c>
      <c r="X19" s="389">
        <f t="shared" si="1"/>
        <v>0</v>
      </c>
      <c r="Y19" s="389">
        <f t="shared" si="1"/>
        <v>0</v>
      </c>
      <c r="Z19" s="390">
        <f t="shared" si="1"/>
        <v>2.8</v>
      </c>
      <c r="AA19" s="391">
        <f t="shared" ref="AA19:AA25" si="2">SUM(G19:Z19)</f>
        <v>11351.199999999999</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10724.8</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10724.8</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975</v>
      </c>
      <c r="U26" s="409">
        <f t="shared" si="3"/>
        <v>0</v>
      </c>
      <c r="V26" s="409">
        <f t="shared" si="3"/>
        <v>0</v>
      </c>
      <c r="W26" s="409">
        <f t="shared" si="3"/>
        <v>0</v>
      </c>
      <c r="X26" s="409">
        <f t="shared" si="3"/>
        <v>0</v>
      </c>
      <c r="Y26" s="409">
        <f t="shared" si="3"/>
        <v>0</v>
      </c>
      <c r="Z26" s="410">
        <f t="shared" si="3"/>
        <v>0</v>
      </c>
      <c r="AA26" s="411">
        <f t="shared" ref="AA26:AA47" si="4">SUM(G26:Z26)</f>
        <v>975</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9749.7999999999993</v>
      </c>
      <c r="U27" s="409">
        <f t="shared" si="5"/>
        <v>0</v>
      </c>
      <c r="V27" s="409">
        <f t="shared" si="5"/>
        <v>0</v>
      </c>
      <c r="W27" s="409">
        <f t="shared" si="5"/>
        <v>0</v>
      </c>
      <c r="X27" s="409">
        <f t="shared" si="5"/>
        <v>0</v>
      </c>
      <c r="Y27" s="409">
        <f t="shared" si="5"/>
        <v>0</v>
      </c>
      <c r="Z27" s="410">
        <f t="shared" si="5"/>
        <v>0</v>
      </c>
      <c r="AA27" s="411">
        <f t="shared" si="4"/>
        <v>9749.7999999999993</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975</v>
      </c>
      <c r="U31" s="409">
        <f t="shared" si="6"/>
        <v>0</v>
      </c>
      <c r="V31" s="409">
        <f t="shared" si="6"/>
        <v>0</v>
      </c>
      <c r="W31" s="409">
        <f t="shared" si="6"/>
        <v>0</v>
      </c>
      <c r="X31" s="409">
        <f t="shared" si="6"/>
        <v>0</v>
      </c>
      <c r="Y31" s="409">
        <f t="shared" si="6"/>
        <v>0</v>
      </c>
      <c r="Z31" s="410">
        <f t="shared" si="6"/>
        <v>0</v>
      </c>
      <c r="AA31" s="411">
        <f t="shared" si="4"/>
        <v>975</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975</v>
      </c>
      <c r="U32" s="415">
        <f t="shared" si="7"/>
        <v>0</v>
      </c>
      <c r="V32" s="415">
        <f t="shared" si="7"/>
        <v>0</v>
      </c>
      <c r="W32" s="415">
        <f t="shared" si="7"/>
        <v>0</v>
      </c>
      <c r="X32" s="415">
        <f t="shared" si="7"/>
        <v>0</v>
      </c>
      <c r="Y32" s="415">
        <f t="shared" si="7"/>
        <v>0</v>
      </c>
      <c r="Z32" s="416">
        <f t="shared" si="7"/>
        <v>0</v>
      </c>
      <c r="AA32" s="417">
        <f t="shared" si="4"/>
        <v>975</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975</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975</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623.6</v>
      </c>
      <c r="U37" s="424">
        <f t="shared" si="8"/>
        <v>0</v>
      </c>
      <c r="V37" s="424">
        <f t="shared" si="8"/>
        <v>0</v>
      </c>
      <c r="W37" s="424">
        <f t="shared" si="8"/>
        <v>0</v>
      </c>
      <c r="X37" s="424">
        <f t="shared" si="8"/>
        <v>0</v>
      </c>
      <c r="Y37" s="424">
        <f t="shared" si="8"/>
        <v>0</v>
      </c>
      <c r="Z37" s="425">
        <f t="shared" si="8"/>
        <v>2.8</v>
      </c>
      <c r="AA37" s="426">
        <f t="shared" si="4"/>
        <v>626.4</v>
      </c>
    </row>
    <row r="38" spans="2:27" ht="24" customHeight="1" x14ac:dyDescent="0.15">
      <c r="B38" s="170"/>
      <c r="C38" s="776"/>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623.6</v>
      </c>
      <c r="U38" s="415">
        <f t="shared" si="9"/>
        <v>0</v>
      </c>
      <c r="V38" s="415">
        <f t="shared" si="9"/>
        <v>0</v>
      </c>
      <c r="W38" s="415">
        <f t="shared" si="9"/>
        <v>0</v>
      </c>
      <c r="X38" s="415">
        <f t="shared" si="9"/>
        <v>0</v>
      </c>
      <c r="Y38" s="415">
        <f t="shared" si="9"/>
        <v>0</v>
      </c>
      <c r="Z38" s="416">
        <f t="shared" si="9"/>
        <v>2.8</v>
      </c>
      <c r="AA38" s="417">
        <f t="shared" si="4"/>
        <v>626.4</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623.6</v>
      </c>
      <c r="U39" s="418">
        <f>+ｿ.鉱さい!$Z$28</f>
        <v>0</v>
      </c>
      <c r="V39" s="418">
        <f>+ﾀ.がれき類!$Z$28</f>
        <v>0</v>
      </c>
      <c r="W39" s="418">
        <f>+ﾁ.動物のふん尿!$Z$28</f>
        <v>0</v>
      </c>
      <c r="X39" s="418">
        <f>+ﾂ.動物の死体!$Z$28</f>
        <v>0</v>
      </c>
      <c r="Y39" s="418">
        <f>+ﾃ.ばいじん!$Z$28</f>
        <v>0</v>
      </c>
      <c r="Z39" s="419">
        <f>+ﾄ.混合廃棄物その他!$Z$28</f>
        <v>2.8</v>
      </c>
      <c r="AA39" s="420">
        <f t="shared" si="4"/>
        <v>626.4</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1598.6</v>
      </c>
      <c r="U43" s="427">
        <f>+ｿ.鉱さい!$AK$27</f>
        <v>0</v>
      </c>
      <c r="V43" s="427">
        <f>+ﾀ.がれき類!$AK$27</f>
        <v>0</v>
      </c>
      <c r="W43" s="427">
        <f>+ﾁ.動物のふん尿!$AK$27</f>
        <v>0</v>
      </c>
      <c r="X43" s="427">
        <f>+ﾂ.動物の死体!$AK$27</f>
        <v>0</v>
      </c>
      <c r="Y43" s="427">
        <f>+ﾃ.ばいじん!$AK$27</f>
        <v>0</v>
      </c>
      <c r="Z43" s="428">
        <f>+ﾄ.混合廃棄物その他!$AK$27</f>
        <v>2.8</v>
      </c>
      <c r="AA43" s="429">
        <f t="shared" si="4"/>
        <v>1601.3999999999999</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1598.6</v>
      </c>
      <c r="U45" s="433">
        <f>+ｿ.鉱さい!$AR$24</f>
        <v>0</v>
      </c>
      <c r="V45" s="433">
        <f>+ﾀ.がれき類!$AR$24</f>
        <v>0</v>
      </c>
      <c r="W45" s="433">
        <f>+ﾁ.動物のふん尿!$AR$24</f>
        <v>0</v>
      </c>
      <c r="X45" s="433">
        <f>+ﾂ.動物の死体!$AR$24</f>
        <v>0</v>
      </c>
      <c r="Y45" s="433">
        <f>+ﾃ.ばいじん!$AR$24</f>
        <v>0</v>
      </c>
      <c r="Z45" s="434">
        <f>+ﾄ.混合廃棄物その他!$AR$24</f>
        <v>2.8</v>
      </c>
      <c r="AA45" s="435">
        <f t="shared" si="4"/>
        <v>1601.3999999999999</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23294.1</v>
      </c>
      <c r="U55" s="480">
        <f t="shared" si="10"/>
        <v>0</v>
      </c>
      <c r="V55" s="480">
        <f t="shared" si="10"/>
        <v>0</v>
      </c>
      <c r="W55" s="480">
        <f t="shared" si="10"/>
        <v>0</v>
      </c>
      <c r="X55" s="480">
        <f t="shared" si="10"/>
        <v>0</v>
      </c>
      <c r="Y55" s="480">
        <f t="shared" si="10"/>
        <v>0</v>
      </c>
      <c r="Z55" s="480">
        <f t="shared" si="10"/>
        <v>5.6</v>
      </c>
      <c r="AA55" s="481">
        <f>+AA9+AA19+AA20</f>
        <v>23299.699999999997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6月   9日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川崎市川崎区浅野町１番地１７号</v>
      </c>
      <c r="M16" s="851"/>
      <c r="N16" s="851"/>
      <c r="O16" s="851"/>
      <c r="P16" s="851"/>
      <c r="Q16" s="851"/>
      <c r="R16" s="851"/>
      <c r="S16" s="851"/>
      <c r="T16" s="851"/>
      <c r="U16" s="282"/>
    </row>
    <row r="17" spans="1:21" ht="26.25" customHeight="1" x14ac:dyDescent="0.15">
      <c r="C17" s="86"/>
      <c r="I17" s="25"/>
      <c r="J17" s="25" t="s">
        <v>7</v>
      </c>
      <c r="K17" s="25"/>
      <c r="L17" s="851" t="str">
        <f>+表紙!L41</f>
        <v>第一コンクリート株式会社                                                 　　　　　　　　　　　　　　　　　　代表取締役社長　市瀬 明宏</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045（328）3083</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第一コンクリート株式会社　港北工場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2051</v>
      </c>
      <c r="Q25" s="823"/>
      <c r="R25" s="823"/>
      <c r="S25" s="823"/>
      <c r="T25" s="823"/>
      <c r="U25" s="824"/>
    </row>
    <row r="26" spans="1:21" ht="26.25" customHeight="1" x14ac:dyDescent="0.15">
      <c r="C26" s="570" t="s">
        <v>11</v>
      </c>
      <c r="D26" s="571"/>
      <c r="E26" s="572"/>
      <c r="F26" s="838" t="str">
        <f>+表紙!F50</f>
        <v>横浜市都筑区池辺町4739番地</v>
      </c>
      <c r="G26" s="839"/>
      <c r="H26" s="839"/>
      <c r="I26" s="839"/>
      <c r="J26" s="839"/>
      <c r="K26" s="839"/>
      <c r="L26" s="839"/>
      <c r="M26" s="839"/>
      <c r="N26" s="341" t="s">
        <v>172</v>
      </c>
      <c r="O26"/>
      <c r="P26"/>
      <c r="Q26" s="833" t="str">
        <f>IF(+表紙!Q50="","",+表紙!Q50)</f>
        <v>045（931）2251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Ｅ21－窯業・土石製品製造業</v>
      </c>
      <c r="G30" s="826"/>
      <c r="H30" s="826"/>
      <c r="I30" s="826"/>
      <c r="J30" s="826"/>
      <c r="K30" s="826"/>
      <c r="L30" s="32" t="s">
        <v>48</v>
      </c>
      <c r="M30" s="32"/>
      <c r="N30" s="632" t="str">
        <f>IF(COUNTA(表紙!N54)=1,+表紙!N54,"")</f>
        <v>212　　セメント・同製品製造業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641</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9</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2</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11948.5</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戻りコンコリートの減少を目指し、顧客との連絡を密にする。
戻りコンクリートが発生した場合には処理費の有償化。
洗車時の使用水の減少。</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2</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11351.199999999999</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戻りコンクリート有償化の増額。</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保管場所による分別。</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10263</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9749.7999999999993</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1685.5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1682.7</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1601.3999999999999</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1601.3999999999999</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第一コンクリート株式会社　港北工場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2025-06-10T04:19:44Z</dcterms:created>
  <dcterms:modified xsi:type="dcterms:W3CDTF">2025-06-10T04:19:45Z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