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B52F5C98-2D15-47DB-8EA3-B8F5937F308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表紙!$C$27:$V$256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36" i="94" l="1"/>
  <c r="H31" i="94"/>
  <c r="H26" i="94"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<sst xmlns="http://schemas.openxmlformats.org/spreadsheetml/2006/main" count="3171" uniqueCount="457">
  <si>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</si>
  <si>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</si>
  <si>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</si>
  <si>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</si>
  <si>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</si>
  <si>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</si>
  <si>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</si>
  <si>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</si>
  <si>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</si>
  <si>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</si>
  <si>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</si>
  <si>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</si>
  <si>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</si>
  <si>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</si>
  <si>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</si>
  <si>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</si>
  <si>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</si>
  <si>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</si>
  <si>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</si>
  <si>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</si>
  <si>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</si>
  <si>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</si>
  <si>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</si>
  <si>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</si>
  <si>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</si>
  <si>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</si>
  <si>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</si>
  <si>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</si>
  <si>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</si>
  <si>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</si>
  <si>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</si>
  <si>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</si>
  <si>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</si>
  <si>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</si>
  <si>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</si>
  <si>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</si>
  <si>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</si>
  <si>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</si>
  <si>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</si>
  <si>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</si>
  <si>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</si>
  <si>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</si>
  <si>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</si>
  <si>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</si>
  <si>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</si>
  <si>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</si>
  <si>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</si>
  <si>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</si>
  <si>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</si>
  <si>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</si>
  <si>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</si>
  <si>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</si>
  <si>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</si>
  <si>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</si>
  <si>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</si>
  <si>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</si>
  <si>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</si>
  <si>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</si>
  <si>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</si>
  <si>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</si>
  <si>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</si>
  <si>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</si>
  <si>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</si>
  <si>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</si>
  <si>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</si>
  <si>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</si>
  <si>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</si>
  <si>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</si>
  <si>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</si>
  <si>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</si>
  <si>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</si>
  <si>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</si>
  <si>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</si>
  <si>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</si>
  <si>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</si>
  <si>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</si>
  <si>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</si>
  <si>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</si>
  <si>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</si>
  <si>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</si>
  <si>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</si>
  <si>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</si>
  <si>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</si>
  <si>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</si>
  <si>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</si>
  <si>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</si>
  <si>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</si>
  <si>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</si>
  <si>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</si>
  <si>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</si>
  <si>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</si>
  <si>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</si>
  <si>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</si>
  <si>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</si>
  <si>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</si>
  <si>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</si>
  <si>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</si>
  <si>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</si>
  <si>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</si>
  <si>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</si>
  <si>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</si>
  <si>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</si>
  <si>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</si>
  <si>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</si>
  <si>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</si>
  <si>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</si>
  <si>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</si>
  <si>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</si>
  <si>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</si>
  <si>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</si>
  <si>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</si>
  <si>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</si>
  <si>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</si>
  <si>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</si>
  <si>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</si>
  <si>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</si>
  <si>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</si>
  <si>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</si>
  <si>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</si>
  <si>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</si>
  <si>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</si>
  <si>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</si>
  <si>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</si>
  <si>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</si>
  <si>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</si>
  <si>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</si>
  <si>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</si>
  <si>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</si>
  <si>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</si>
  <si>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</si>
  <si>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</si>
  <si>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</si>
  <si>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</si>
  <si>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</si>
  <si>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</si>
  <si>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</si>
  <si>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</si>
  <si>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</si>
  <si>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</si>
  <si>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</si>
  <si>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</si>
  <si>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</si>
  <si>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</si>
  <si>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</si>
  <si>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</si>
  <si>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</si>
  <si>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</si>
  <si>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</si>
  <si>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</si>
  <si>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</si>
  <si>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</si>
  <si>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</si>
  <si>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</si>
  <si>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</si>
  <si>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</si>
  <si>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</si>
  <si>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</si>
  <si>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</si>
  <si>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</si>
  <si>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</si>
  <si>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</si>
  <si>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</si>
  <si>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</si>
  <si>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</si>
  <si>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</si>
  <si>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</si>
  <si>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</si>
  <si>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</si>
  <si>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</si>
  <si>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</si>
  <si>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</si>
  <si>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</si>
  <si>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</si>
  <si>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</si>
  <si>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</si>
  <si>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</si>
  <si>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</si>
  <si>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</si>
  <si>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</si>
  <si>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</si>
  <si>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</si>
  <si>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</si>
  <si>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</si>
  <si>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</si>
  <si>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</si>
  <si>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</si>
  <si>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</si>
  <si>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</si>
  <si>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</si>
  <si>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</si>
  <si>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</si>
  <si>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</si>
  <si>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</si>
  <si>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</si>
  <si>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</si>
  <si>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</si>
  <si>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</si>
  <si>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</si>
  <si>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</si>
  <si>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</si>
  <si>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</si>
  <si>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</si>
  <si>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</si>
  <si>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</si>
  <si>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</si>
  <si>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</si>
  <si>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</si>
  <si>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</si>
  <si>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</si>
  <si>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</si>
  <si>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</si>
  <si>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</si>
  <si>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</si>
  <si>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</si>
  <si>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</si>
  <si>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</si>
  <si>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</si>
  <si>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</si>
  <si>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</si>
  <si>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</si>
  <si>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</si>
  <si>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</si>
  <si>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</si>
  <si>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</si>
  <si>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</si>
  <si>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</si>
  <si>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</si>
  <si>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</si>
  <si>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</si>
  <si>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</si>
  <si>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</si>
  <si>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</si>
  <si>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</si>
  <si>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</si>
  <si>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</si>
  <si>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</si>
  <si>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</si>
  <si>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</si>
  <si>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</si>
  <si>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</si>
  <si>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</si>
  <si>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</si>
  <si>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</si>
  <si>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</si>
  <si>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</si>
  <si>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</si>
  <si>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</si>
  <si>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</si>
  <si>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</si>
  <si>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</si>
  <si>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</si>
  <si>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</si>
  <si>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</si>
  <si>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</si>
  <si>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</si>
  <si>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</si>
  <si>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</si>
  <si>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</si>
  <si>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</si>
  <si>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</si>
  <si>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</si>
  <si>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</si>
  <si>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</si>
  <si>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</si>
  <si>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</si>
  <si>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</si>
  <si>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</si>
  <si>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</si>
  <si>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</si>
  <si>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</si>
  <si>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</si>
  <si>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</si>
  <si>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</si>
  <si>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</si>
  <si>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</si>
  <si>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</si>
  <si>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</si>
  <si>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</si>
  <si>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</si>
  <si>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</si>
  <si>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</si>
  <si>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</si>
  <si>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</si>
  <si>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</si>
  <si>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</si>
  <si>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</si>
  <si>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</si>
  <si>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</si>
  <si>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</si>
  <si>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</si>
  <si>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</si>
  <si>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</si>
  <si>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</si>
  <si>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</si>
  <si>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</si>
  <si>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</si>
  <si>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</si>
  <si>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</si>
  <si>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</si>
  <si>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</si>
  <si>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</si>
  <si>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</si>
  <si>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</si>
  <si>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</si>
  <si>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</si>
  <si>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</si>
  <si>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</si>
  <si>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</si>
  <si>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</si>
  <si>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</si>
  <si>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</si>
  <si>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</si>
  <si>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</si>
  <si>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</si>
  <si>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</si>
  <si>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</si>
  <si>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</si>
  <si>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</si>
  <si>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</si>
  <si>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</si>
  <si>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</si>
  <si>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</si>
  <si>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</si>
  <si>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</si>
  <si>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</si>
  <si>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</si>
  <si>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</si>
  <si>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</si>
  <si>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</si>
  <si>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</si>
  <si>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</si>
  <si>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</si>
  <si>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</si>
  <si>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</si>
  <si>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</si>
  <si>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</si>
  <si>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</si>
  <si>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</si>
  <si>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</si>
  <si>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</si>
  <si>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</si>
  <si>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</si>
  <si>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</si>
  <si>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</si>
  <si>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</si>
  <si>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</si>
  <si>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</si>
  <si>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</si>
  <si>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</si>
  <si>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</si>
  <si>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</si>
  <si>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</si>
  <si>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</si>
  <si>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</si>
  <si>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</si>
  <si>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</si>
  <si>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</si>
  <si>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</si>
  <si>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</si>
  <si>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</si>
  <si>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</si>
  <si>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</si>
  <si>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</si>
  <si>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</si>
  <si>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</si>
  <si>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</si>
  <si>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</si>
  <si>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</si>
  <si>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</si>
  <si>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</si>
  <si>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</si>
  <si>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</si>
  <si>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</si>
  <si>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</si>
  <si>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</si>
  <si>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</si>
  <si>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</si>
  <si>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</si>
  <si>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</si>
  <si>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</si>
  <si>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</si>
  <si>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</si>
  <si>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</si>
  <si>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</si>
  <si>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</si>
  <si>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</si>
  <si>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</si>
  <si>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</si>
  <si>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</si>
  <si>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</si>
  <si>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</si>
  <si>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</si>
  <si>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</si>
  <si>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</si>
  <si>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</si>
  <si>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</si>
  <si>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</si>
  <si>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</si>
  <si>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</si>
  <si>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</si>
  <si>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</si>
  <si>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</si>
  <si>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</si>
  <si>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</si>
  <si>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</si>
  <si>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</si>
  <si>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</si>
  <si>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</si>
  <si>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</si>
  <si>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</si>
  <si>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</si>
  <si>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</si>
  <si>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</si>
  <si>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</si>
  <si>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</si>
  <si>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</si>
  <si>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</si>
  <si>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</si>
  <si>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</si>
  <si>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</si>
  <si>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</si>
  <si>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</si>
  <si>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</si>
  <si>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</si>
  <si>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</si>
  <si>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</si>
  <si>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</si>
  <si>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</si>
  <si>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</si>
  <si>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</si>
  <si>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</si>
  <si>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</si>
  <si>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</si>
  <si>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</si>
  <si>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</si>
  <si>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</si>
  <si>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</si>
  <si>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</si>
  <si>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</si>
  <si>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</si>
  <si>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</si>
  <si>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</si>
  <si>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</si>
  <si>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</si>
  <si>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</si>
  <si>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</si>
  <si>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  月 30  日</t>
    <phoneticPr fontId="3"/>
  </si>
  <si>
    <t>相武生コン株式会社　横浜工場</t>
    <rPh sb="0" eb="2">
      <t>ソウブ</t>
    </rPh>
    <rPh sb="2" eb="3">
      <t>ナマ</t>
    </rPh>
    <rPh sb="5" eb="9">
      <t>カブシキカイシャ</t>
    </rPh>
    <rPh sb="10" eb="12">
      <t>ヨコハマ</t>
    </rPh>
    <rPh sb="12" eb="14">
      <t>コウジョウ</t>
    </rPh>
    <phoneticPr fontId="3"/>
  </si>
  <si>
    <t>横浜市瀬谷区目黒町10-4</t>
    <rPh sb="0" eb="3">
      <t>ヨコハマシ</t>
    </rPh>
    <rPh sb="3" eb="6">
      <t>セヤク</t>
    </rPh>
    <rPh sb="6" eb="8">
      <t>メグロ</t>
    </rPh>
    <rPh sb="8" eb="9">
      <t>チョウ</t>
    </rPh>
    <phoneticPr fontId="3"/>
  </si>
  <si>
    <t>045-921-4621</t>
    <phoneticPr fontId="3"/>
  </si>
  <si>
    <t>生コンクリート製造</t>
    <rPh sb="0" eb="1">
      <t>ナマ</t>
    </rPh>
    <rPh sb="7" eb="9">
      <t>セイゾウ</t>
    </rPh>
    <phoneticPr fontId="3"/>
  </si>
  <si>
    <t>045-923-8111</t>
    <phoneticPr fontId="3"/>
  </si>
  <si>
    <t>相武生コン株式会社　
代表取締役　加賀　裕規</t>
    <rPh sb="0" eb="2">
      <t>ソウブ</t>
    </rPh>
    <rPh sb="2" eb="3">
      <t>ナマ</t>
    </rPh>
    <rPh sb="5" eb="9">
      <t>カブシキカイシャ</t>
    </rPh>
    <rPh sb="11" eb="16">
      <t>ダイヒョウトリシマリヤク</t>
    </rPh>
    <rPh sb="17" eb="19">
      <t>カガ</t>
    </rPh>
    <rPh sb="20" eb="22">
      <t>ユウキ</t>
    </rPh>
    <phoneticPr fontId="3"/>
  </si>
  <si>
    <t>○汚泥→脱水（中間処理）→処理委託（最終処分：埋立・再資源化等）
○混合廃棄物→処理委託（破砕・圧縮・選別）</t>
    <rPh sb="1" eb="3">
      <t>オデイ</t>
    </rPh>
    <rPh sb="4" eb="6">
      <t>ダッスイ</t>
    </rPh>
    <rPh sb="7" eb="9">
      <t>チュウカン</t>
    </rPh>
    <rPh sb="9" eb="11">
      <t>ショリ</t>
    </rPh>
    <rPh sb="13" eb="15">
      <t>ショリ</t>
    </rPh>
    <rPh sb="15" eb="17">
      <t>イタク</t>
    </rPh>
    <rPh sb="18" eb="20">
      <t>サイシュウ</t>
    </rPh>
    <rPh sb="20" eb="22">
      <t>ショブン</t>
    </rPh>
    <rPh sb="23" eb="24">
      <t>ウ</t>
    </rPh>
    <rPh sb="24" eb="25">
      <t>タ</t>
    </rPh>
    <rPh sb="26" eb="27">
      <t>サイ</t>
    </rPh>
    <rPh sb="27" eb="29">
      <t>シゲン</t>
    </rPh>
    <rPh sb="29" eb="30">
      <t>カ</t>
    </rPh>
    <rPh sb="30" eb="31">
      <t>トウ</t>
    </rPh>
    <rPh sb="34" eb="36">
      <t>コンゴウ</t>
    </rPh>
    <rPh sb="36" eb="38">
      <t>ハイキ</t>
    </rPh>
    <rPh sb="38" eb="39">
      <t>ブツ</t>
    </rPh>
    <rPh sb="40" eb="42">
      <t>ショリ</t>
    </rPh>
    <rPh sb="42" eb="44">
      <t>イタク</t>
    </rPh>
    <rPh sb="45" eb="47">
      <t>ハサイ</t>
    </rPh>
    <rPh sb="48" eb="50">
      <t>アッシュク</t>
    </rPh>
    <rPh sb="51" eb="53">
      <t>センベツ</t>
    </rPh>
    <phoneticPr fontId="3"/>
  </si>
  <si>
    <t>代表取締役
　　↓
工場長
　　↓
公害防止管理者
　　↓
各部門</t>
    <rPh sb="0" eb="5">
      <t>ダイヒョウトリシマリヤク</t>
    </rPh>
    <rPh sb="10" eb="13">
      <t>コウジョウチョウ</t>
    </rPh>
    <rPh sb="18" eb="20">
      <t>コウガイ</t>
    </rPh>
    <rPh sb="20" eb="22">
      <t>ボウシ</t>
    </rPh>
    <rPh sb="22" eb="25">
      <t>カンリシャ</t>
    </rPh>
    <rPh sb="30" eb="31">
      <t>カク</t>
    </rPh>
    <rPh sb="31" eb="33">
      <t>ブモン</t>
    </rPh>
    <phoneticPr fontId="3"/>
  </si>
  <si>
    <t>○建設現場で余剰となる生コンについて、受注時に再計算を促すよう伝える。
○品質管理を強化し、廃棄製品を減らす。</t>
    <rPh sb="1" eb="3">
      <t>ケンセツ</t>
    </rPh>
    <rPh sb="3" eb="5">
      <t>ゲンバ</t>
    </rPh>
    <rPh sb="6" eb="8">
      <t>ヨジョウ</t>
    </rPh>
    <rPh sb="11" eb="12">
      <t>ナマ</t>
    </rPh>
    <rPh sb="19" eb="21">
      <t>ジュチュウ</t>
    </rPh>
    <rPh sb="21" eb="22">
      <t>ジ</t>
    </rPh>
    <rPh sb="23" eb="26">
      <t>サイケイサン</t>
    </rPh>
    <rPh sb="27" eb="28">
      <t>ウナガ</t>
    </rPh>
    <rPh sb="31" eb="32">
      <t>ツタ</t>
    </rPh>
    <rPh sb="37" eb="39">
      <t>ヒンシツ</t>
    </rPh>
    <rPh sb="39" eb="41">
      <t>カンリ</t>
    </rPh>
    <rPh sb="42" eb="44">
      <t>キョウカ</t>
    </rPh>
    <rPh sb="46" eb="48">
      <t>ハイキ</t>
    </rPh>
    <rPh sb="48" eb="50">
      <t>セイヒン</t>
    </rPh>
    <rPh sb="51" eb="52">
      <t>ヘ</t>
    </rPh>
    <phoneticPr fontId="3"/>
  </si>
  <si>
    <t>回収した生コンを分別し、従来廃棄していたものを排出せず、原材料として用い、
再度別の製品（流動化埋戻し材）として活用を増やしていく。</t>
    <rPh sb="0" eb="2">
      <t>カイシュウ</t>
    </rPh>
    <rPh sb="4" eb="5">
      <t>ナマ</t>
    </rPh>
    <rPh sb="8" eb="10">
      <t>ブンベツ</t>
    </rPh>
    <rPh sb="12" eb="14">
      <t>ジュウライ</t>
    </rPh>
    <rPh sb="14" eb="16">
      <t>ハイキ</t>
    </rPh>
    <rPh sb="23" eb="25">
      <t>ハイシュツ</t>
    </rPh>
    <rPh sb="28" eb="31">
      <t>ゲンザイリョウ</t>
    </rPh>
    <rPh sb="34" eb="35">
      <t>モチ</t>
    </rPh>
    <rPh sb="38" eb="40">
      <t>サイド</t>
    </rPh>
    <rPh sb="40" eb="41">
      <t>ベツ</t>
    </rPh>
    <rPh sb="42" eb="44">
      <t>セイヒン</t>
    </rPh>
    <rPh sb="45" eb="47">
      <t>リュウドウ</t>
    </rPh>
    <rPh sb="47" eb="48">
      <t>カ</t>
    </rPh>
    <rPh sb="48" eb="50">
      <t>ウメモド</t>
    </rPh>
    <rPh sb="51" eb="52">
      <t>ザイ</t>
    </rPh>
    <rPh sb="56" eb="58">
      <t>カツヨウ</t>
    </rPh>
    <rPh sb="59" eb="60">
      <t>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</si>
</sst>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43" zoomScale="115" zoomScaleNormal="115" zoomScaleSheetLayoutView="115" workbookViewId="0">
      <selection activeCell="F50" sqref="F50:M5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448</v>
      </c>
      <c r="M40" s="587"/>
      <c r="N40" s="587"/>
      <c r="O40" s="587"/>
      <c r="P40" s="587"/>
      <c r="Q40" s="587"/>
      <c r="R40" s="587"/>
      <c r="S40" s="587"/>
      <c r="T40" s="587"/>
      <c r="U40" s="588"/>
      <c r="W40" s="21"/>
      <c r="X40" s="21"/>
    </row>
    <row r="41" spans="1:25" ht="26.25" customHeight="1" x14ac:dyDescent="0.15">
      <c r="C41" s="86"/>
      <c r="I41" s="25"/>
      <c r="J41" s="25" t="s">
        <v>7</v>
      </c>
      <c r="K41" s="25"/>
      <c r="L41" s="587" t="s">
        <v>452</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451</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447</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2050</v>
      </c>
      <c r="Q49" s="567"/>
      <c r="R49" s="567"/>
      <c r="S49" s="567"/>
      <c r="T49" s="567"/>
      <c r="U49" s="568"/>
    </row>
    <row r="50" spans="3:23" ht="26.25" customHeight="1" x14ac:dyDescent="0.15">
      <c r="C50" s="538" t="s">
        <v>11</v>
      </c>
      <c r="D50" s="539"/>
      <c r="E50" s="540"/>
      <c r="F50" s="549" t="s">
        <v>448</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133</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1700</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2</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13003</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455</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2</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15003</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456</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f>+別紙!AA12</f>
        <v>7452.9</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8000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5547.1</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t="str">
        <f>+別紙!AA16</f>
        <v>0</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7003</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1" man="1"/>
    <brk id="130" min="2" max="21" man="1"/>
    <brk id="179" min="2" max="21" man="1"/>
    <brk id="222" min="2" max="21" man="1"/>
    <brk id="241" min="2" max="21"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7" zoomScaleNormal="100" workbookViewId="0">
      <selection activeCell="AR4" sqref="AR4:AS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相武生コン株式会社　横浜工場</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4"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v>
      </c>
      <c r="P27" s="718"/>
      <c r="Q27" s="718"/>
      <c r="R27" s="718"/>
      <c r="S27" s="49" t="s">
        <v>38</v>
      </c>
      <c r="T27" s="70"/>
      <c r="U27" s="70"/>
      <c r="X27" s="68" t="s">
        <v>39</v>
      </c>
      <c r="Y27" s="71"/>
      <c r="AG27" s="58"/>
      <c r="AH27" s="58"/>
      <c r="AI27" s="58"/>
      <c r="AJ27" s="58"/>
      <c r="AK27" s="668">
        <f>+AG18+O27</f>
        <v>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3</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D4"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相武生コン株式会社　横浜工場</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13000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v>
      </c>
      <c r="AA9" s="379">
        <f>IF(SUM(G9:Z9)&gt;0,SUM(G9:Z9),IF(AA$19&gt;0,"0",0))</f>
        <v>13003</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7452.9</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f t="shared" si="0"/>
        <v>7452.9</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5547.1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t="str">
        <f>IF(OR(ﾄ.混合廃棄物その他!F29&gt;0,ﾄ.混合廃棄物その他!F29&lt;0),ﾄ.混合廃棄物その他!F29,IF(Z$19&gt;0,"0",0))</f>
        <v>0</v>
      </c>
      <c r="AA14" s="385">
        <f t="shared" si="0"/>
        <v>5547.1</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15000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3</v>
      </c>
      <c r="AA19" s="391">
        <f t="shared" ref="AA19:AA25" si="2">SUM(G19:Z19)</f>
        <v>15003</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15000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15000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7000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7000</v>
      </c>
    </row>
    <row r="27" spans="2:27" ht="24" customHeight="1" x14ac:dyDescent="0.15">
      <c r="B27" s="170"/>
      <c r="C27" s="813"/>
      <c r="D27" s="175" t="s">
        <v>25</v>
      </c>
      <c r="E27" s="806" t="s">
        <v>344</v>
      </c>
      <c r="F27" s="807"/>
      <c r="G27" s="409">
        <f t="shared" ref="G27:Z27" si="5">+G23-G26</f>
        <v>0</v>
      </c>
      <c r="H27" s="409">
        <f t="shared" si="5"/>
        <v>8000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8000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7000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7000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7000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7000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3</v>
      </c>
      <c r="AA37" s="426">
        <f t="shared" si="4"/>
        <v>3</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3</v>
      </c>
      <c r="AA42" s="423">
        <f>SUM(G42:Z42)</f>
        <v>3</v>
      </c>
    </row>
    <row r="43" spans="2:27" ht="24" customHeight="1" x14ac:dyDescent="0.15">
      <c r="B43" s="170"/>
      <c r="C43" s="128" t="s">
        <v>235</v>
      </c>
      <c r="D43" s="789" t="s">
        <v>349</v>
      </c>
      <c r="E43" s="789"/>
      <c r="F43" s="790"/>
      <c r="G43" s="427">
        <f>+ｱ.燃え殻!$AK$27</f>
        <v>0</v>
      </c>
      <c r="H43" s="427">
        <f>+ｲ.汚泥!$AK$27</f>
        <v>7000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3</v>
      </c>
      <c r="AA43" s="429">
        <f t="shared" si="4"/>
        <v>7003</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28000</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6</v>
      </c>
      <c r="AA55" s="481">
        <f>+AA9+AA19+AA20</f>
        <v>28006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  月 30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横浜市瀬谷区目黒町10-4</v>
      </c>
      <c r="M16" s="884"/>
      <c r="N16" s="884"/>
      <c r="O16" s="884"/>
      <c r="P16" s="884"/>
      <c r="Q16" s="884"/>
      <c r="R16" s="884"/>
      <c r="S16" s="884"/>
      <c r="T16" s="884"/>
      <c r="U16" s="282"/>
    </row>
    <row r="17" spans="1:21" ht="26.25" customHeight="1" x14ac:dyDescent="0.15">
      <c r="C17" s="86"/>
      <c r="I17" s="25"/>
      <c r="J17" s="25" t="s">
        <v>7</v>
      </c>
      <c r="K17" s="25"/>
      <c r="L17" s="884" t="str">
        <f>+表紙!L41</f>
        <v>相武生コン株式会社　
代表取締役　加賀　裕規</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045-923-8111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相武生コン株式会社　横浜工場</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2050</v>
      </c>
      <c r="Q25" s="891"/>
      <c r="R25" s="891"/>
      <c r="S25" s="891"/>
      <c r="T25" s="891"/>
      <c r="U25" s="892"/>
    </row>
    <row r="26" spans="1:21" ht="26.25" customHeight="1" x14ac:dyDescent="0.15">
      <c r="C26" s="538" t="s">
        <v>11</v>
      </c>
      <c r="D26" s="539"/>
      <c r="E26" s="540"/>
      <c r="F26" s="906" t="str">
        <f>+表紙!F50</f>
        <v>横浜市瀬谷区目黒町10-4</v>
      </c>
      <c r="G26" s="907"/>
      <c r="H26" s="907"/>
      <c r="I26" s="907"/>
      <c r="J26" s="907"/>
      <c r="K26" s="907"/>
      <c r="L26" s="907"/>
      <c r="M26" s="907"/>
      <c r="N26" s="341" t="s">
        <v>172</v>
      </c>
      <c r="O26"/>
      <c r="P26"/>
      <c r="Q26" s="901" t="str">
        <f>IF(+表紙!Q50="","",+表紙!Q50)</f>
        <v>045-921-4621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Ｅ21－窯業・土石製品製造業</v>
      </c>
      <c r="G30" s="894"/>
      <c r="H30" s="894"/>
      <c r="I30" s="894"/>
      <c r="J30" s="894"/>
      <c r="K30" s="894"/>
      <c r="L30" s="32" t="s">
        <v>48</v>
      </c>
      <c r="M30" s="32"/>
      <c r="N30" s="506" t="str">
        <f>IF(COUNTA(表紙!N54)=1,+表紙!N54,"")</f>
        <v>生コンクリート製造</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1700</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2</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13003</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○建設現場で余剰となる生コンについて、受注時に再計算を促すよう伝える。
○品質管理を強化し、廃棄製品を減らす。</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2</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15003</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回収した生コンを分別し、従来廃棄していたものを排出せず、原材料として用い、
再度別の製品（流動化埋戻し材）として活用を増やしていく。</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f>+表紙!K158</f>
        <v>7452.9</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8000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5547.1</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t="str">
        <f>+表紙!K210</f>
        <v>0</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7003</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O19" sqref="O1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15000</v>
      </c>
      <c r="P18" s="719"/>
      <c r="Q18" s="719"/>
      <c r="R18" s="719"/>
      <c r="S18" s="57" t="s">
        <v>14</v>
      </c>
      <c r="T18"/>
      <c r="U18" s="270"/>
      <c r="V18"/>
      <c r="W18" s="213"/>
      <c r="X18" s="668">
        <f>+ROUND(AG9,1)+ROUND(AG12,1)+ROUND(AG15,1)+AG18</f>
        <v>7000</v>
      </c>
      <c r="Y18" s="669"/>
      <c r="Z18" s="669"/>
      <c r="AA18" s="57" t="s">
        <v>4</v>
      </c>
      <c r="AB18" s="212"/>
      <c r="AC18" s="212"/>
      <c r="AD18" s="682"/>
      <c r="AG18" s="684">
        <f>+ROUND(AN18,1)+ROUND(AN21,1)</f>
        <v>7000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8000</v>
      </c>
      <c r="Y21" s="669"/>
      <c r="Z21" s="669"/>
      <c r="AA21" s="57" t="s">
        <v>4</v>
      </c>
      <c r="AB21" s="137"/>
      <c r="AC21" s="58"/>
      <c r="AD21" s="683"/>
      <c r="AF21" s="58"/>
      <c r="AG21" s="58"/>
      <c r="AH21" s="61"/>
      <c r="AI21" s="58"/>
      <c r="AJ21" s="58"/>
      <c r="AK21" s="58"/>
      <c r="AL21" s="58"/>
      <c r="AM21" s="151"/>
      <c r="AN21" s="103">
        <v>7000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13000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7452.9</v>
      </c>
      <c r="G27" s="674"/>
      <c r="H27" s="214" t="s">
        <v>198</v>
      </c>
      <c r="L27" s="682"/>
      <c r="O27" s="684">
        <f>+Q30+ROUND(Q33,1)</f>
        <v>0</v>
      </c>
      <c r="P27" s="718"/>
      <c r="Q27" s="718"/>
      <c r="R27" s="718"/>
      <c r="S27" s="49" t="s">
        <v>38</v>
      </c>
      <c r="T27" s="70"/>
      <c r="U27" s="70"/>
      <c r="X27" s="68" t="s">
        <v>39</v>
      </c>
      <c r="Y27" s="71"/>
      <c r="AG27" s="58"/>
      <c r="AH27" s="58"/>
      <c r="AI27" s="58"/>
      <c r="AJ27" s="58"/>
      <c r="AK27" s="668">
        <f>+AG18+O27</f>
        <v>7000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5547.1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相武生コン株式会社　横浜工場</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2025-08-19T05:47:39Z</dcterms:created>
  <dcterms:modified xsi:type="dcterms:W3CDTF">2025-08-19T05:47:40Z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