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<sst xmlns="http://schemas.openxmlformats.org/spreadsheetml/2006/main" count="3168" uniqueCount="455">
  <si>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</si>
  <si>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</si>
  <si>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</si>
  <si>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</si>
  <si>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</si>
  <si>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</si>
  <si>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</si>
  <si>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</si>
  <si>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</si>
  <si>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</si>
  <si>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</si>
  <si>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</si>
  <si>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</si>
  <si>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</si>
  <si>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</si>
  <si>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</si>
  <si>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</si>
  <si>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</si>
  <si>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</si>
  <si>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</si>
  <si>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</si>
  <si>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</si>
  <si>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</si>
  <si>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</si>
  <si>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</si>
  <si>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</si>
  <si>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</si>
  <si>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</si>
  <si>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</si>
  <si>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</si>
  <si>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</si>
  <si>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</si>
  <si>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</si>
  <si>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</si>
  <si>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</si>
  <si>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</si>
  <si>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</si>
  <si>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</si>
  <si>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</si>
  <si>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</si>
  <si>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</si>
  <si>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</si>
  <si>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</si>
  <si>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</si>
  <si>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</si>
  <si>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</si>
  <si>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</si>
  <si>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</si>
  <si>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</si>
  <si>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</si>
  <si>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</si>
  <si>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</si>
  <si>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</si>
  <si>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</si>
  <si>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</si>
  <si>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</si>
  <si>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</si>
  <si>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</si>
  <si>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</si>
  <si>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</si>
  <si>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</si>
  <si>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</si>
  <si>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</si>
  <si>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</si>
  <si>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</si>
  <si>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</si>
  <si>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</si>
  <si>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</si>
  <si>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</si>
  <si>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</si>
  <si>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</si>
  <si>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</si>
  <si>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</si>
  <si>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</si>
  <si>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</si>
  <si>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</si>
  <si>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</si>
  <si>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</si>
  <si>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</si>
  <si>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</si>
  <si>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</si>
  <si>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</si>
  <si>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</si>
  <si>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</si>
  <si>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</si>
  <si>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</si>
  <si>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</si>
  <si>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</si>
  <si>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</si>
  <si>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</si>
  <si>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</si>
  <si>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</si>
  <si>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</si>
  <si>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</si>
  <si>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</si>
  <si>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</si>
  <si>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</si>
  <si>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</si>
  <si>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</si>
  <si>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</si>
  <si>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</si>
  <si>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</si>
  <si>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</si>
  <si>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</si>
  <si>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</si>
  <si>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</si>
  <si>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</si>
  <si>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</si>
  <si>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</si>
  <si>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</si>
  <si>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</si>
  <si>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</si>
  <si>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</si>
  <si>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</si>
  <si>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</si>
  <si>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</si>
  <si>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</si>
  <si>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</si>
  <si>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</si>
  <si>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</si>
  <si>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</si>
  <si>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</si>
  <si>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</si>
  <si>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</si>
  <si>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</si>
  <si>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</si>
  <si>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</si>
  <si>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</si>
  <si>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</si>
  <si>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</si>
  <si>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</si>
  <si>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</si>
  <si>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</si>
  <si>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</si>
  <si>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</si>
  <si>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</si>
  <si>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</si>
  <si>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</si>
  <si>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</si>
  <si>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</si>
  <si>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</si>
  <si>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</si>
  <si>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</si>
  <si>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</si>
  <si>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</si>
  <si>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</si>
  <si>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</si>
  <si>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</si>
  <si>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</si>
  <si>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</si>
  <si>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</si>
  <si>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</si>
  <si>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</si>
  <si>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</si>
  <si>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</si>
  <si>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</si>
  <si>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</si>
  <si>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</si>
  <si>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</si>
  <si>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</si>
  <si>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</si>
  <si>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</si>
  <si>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</si>
  <si>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</si>
  <si>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</si>
  <si>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</si>
  <si>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</si>
  <si>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</si>
  <si>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</si>
  <si>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</si>
  <si>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</si>
  <si>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</si>
  <si>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</si>
  <si>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</si>
  <si>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</si>
  <si>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</si>
  <si>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</si>
  <si>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</si>
  <si>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</si>
  <si>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</si>
  <si>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</si>
  <si>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</si>
  <si>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</si>
  <si>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</si>
  <si>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</si>
  <si>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</si>
  <si>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</si>
  <si>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</si>
  <si>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</si>
  <si>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</si>
  <si>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</si>
  <si>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</si>
  <si>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</si>
  <si>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</si>
  <si>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</si>
  <si>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</si>
  <si>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</si>
  <si>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</si>
  <si>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</si>
  <si>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</si>
  <si>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</si>
  <si>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</si>
  <si>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</si>
  <si>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</si>
  <si>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</si>
  <si>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</si>
  <si>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</si>
  <si>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</si>
  <si>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</si>
  <si>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</si>
  <si>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</si>
  <si>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</si>
  <si>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</si>
  <si>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</si>
  <si>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</si>
  <si>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</si>
  <si>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</si>
  <si>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</si>
  <si>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</si>
  <si>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</si>
  <si>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</si>
  <si>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</si>
  <si>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</si>
  <si>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</si>
  <si>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</si>
  <si>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</si>
  <si>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</si>
  <si>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</si>
  <si>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</si>
  <si>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</si>
  <si>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</si>
  <si>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</si>
  <si>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</si>
  <si>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</si>
  <si>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</si>
  <si>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</si>
  <si>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</si>
  <si>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</si>
  <si>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</si>
  <si>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</si>
  <si>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</si>
  <si>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</si>
  <si>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</si>
  <si>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</si>
  <si>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</si>
  <si>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</si>
  <si>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</si>
  <si>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</si>
  <si>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</si>
  <si>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</si>
  <si>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</si>
  <si>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</si>
  <si>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</si>
  <si>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</si>
  <si>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</si>
  <si>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</si>
  <si>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</si>
  <si>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</si>
  <si>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</si>
  <si>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</si>
  <si>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</si>
  <si>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</si>
  <si>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</si>
  <si>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</si>
  <si>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</si>
  <si>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</si>
  <si>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</si>
  <si>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</si>
  <si>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</si>
  <si>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</si>
  <si>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</si>
  <si>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</si>
  <si>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</si>
  <si>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</si>
  <si>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</si>
  <si>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</si>
  <si>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</si>
  <si>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</si>
  <si>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</si>
  <si>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</si>
  <si>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</si>
  <si>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</si>
  <si>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</si>
  <si>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</si>
  <si>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</si>
  <si>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</si>
  <si>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</si>
  <si>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</si>
  <si>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</si>
  <si>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</si>
  <si>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</si>
  <si>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</si>
  <si>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</si>
  <si>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</si>
  <si>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</si>
  <si>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</si>
  <si>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</si>
  <si>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</si>
  <si>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</si>
  <si>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</si>
  <si>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</si>
  <si>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</si>
  <si>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</si>
  <si>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</si>
  <si>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</si>
  <si>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</si>
  <si>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</si>
  <si>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</si>
  <si>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</si>
  <si>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</si>
  <si>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</si>
  <si>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</si>
  <si>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</si>
  <si>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</si>
  <si>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</si>
  <si>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</si>
  <si>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</si>
  <si>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</si>
  <si>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</si>
  <si>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</si>
  <si>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</si>
  <si>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</si>
  <si>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</si>
  <si>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</si>
  <si>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</si>
  <si>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</si>
  <si>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</si>
  <si>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</si>
  <si>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</si>
  <si>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</si>
  <si>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</si>
  <si>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</si>
  <si>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</si>
  <si>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</si>
  <si>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</si>
  <si>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</si>
  <si>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</si>
  <si>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</si>
  <si>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</si>
  <si>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</si>
  <si>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</si>
  <si>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</si>
  <si>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</si>
  <si>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</si>
  <si>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</si>
  <si>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</si>
  <si>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</si>
  <si>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</si>
  <si>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</si>
  <si>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</si>
  <si>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</si>
  <si>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</si>
  <si>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</si>
  <si>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</si>
  <si>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</si>
  <si>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</si>
  <si>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</si>
  <si>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</si>
  <si>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</si>
  <si>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</si>
  <si>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</si>
  <si>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</si>
  <si>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</si>
  <si>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</si>
  <si>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</si>
  <si>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</si>
  <si>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</si>
  <si>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</si>
  <si>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</si>
  <si>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</si>
  <si>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</si>
  <si>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</si>
  <si>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</si>
  <si>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</si>
  <si>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</si>
  <si>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</si>
  <si>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</si>
  <si>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</si>
  <si>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</si>
  <si>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</si>
  <si>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</si>
  <si>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</si>
  <si>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</si>
  <si>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</si>
  <si>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</si>
  <si>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</si>
  <si>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</si>
  <si>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</si>
  <si>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</si>
  <si>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</si>
  <si>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</si>
  <si>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</si>
  <si>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</si>
  <si>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</si>
  <si>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</si>
  <si>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</si>
  <si>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</si>
  <si>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</si>
  <si>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</si>
  <si>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</si>
  <si>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</si>
  <si>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</si>
  <si>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</si>
  <si>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</si>
  <si>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</si>
  <si>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</si>
  <si>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</si>
  <si>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</si>
  <si>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</si>
  <si>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</si>
  <si>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</si>
  <si>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</si>
  <si>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</si>
  <si>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</si>
  <si>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</si>
  <si>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</si>
  <si>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</si>
  <si>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</si>
  <si>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</si>
  <si>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</si>
  <si>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</si>
  <si>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</si>
  <si>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</si>
  <si>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</si>
  <si>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</si>
  <si>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</si>
  <si>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</si>
  <si>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</si>
  <si>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</si>
  <si>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</si>
  <si>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</si>
  <si>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</si>
  <si>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</si>
  <si>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</si>
  <si>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</si>
  <si>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</si>
  <si>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</si>
  <si>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</si>
  <si>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</si>
  <si>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</si>
  <si>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</si>
  <si>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</si>
  <si>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</si>
  <si>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</si>
  <si>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</si>
  <si>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</si>
  <si>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月    日</t>
    <phoneticPr fontId="3"/>
  </si>
  <si>
    <t>東京都千代田区内幸町１丁目１番３</t>
    <phoneticPr fontId="3"/>
  </si>
  <si>
    <t>東京電力パワーグリッド株式会社
代表取締役社長　金子　禎則</t>
    <phoneticPr fontId="3"/>
  </si>
  <si>
    <t>03-6373-1111</t>
    <phoneticPr fontId="3"/>
  </si>
  <si>
    <t>東京電力パワーグリッド株式会社　川島電柱置場</t>
    <rPh sb="0" eb="4">
      <t>トウキョウデンリョク</t>
    </rPh>
    <rPh sb="11" eb="15">
      <t>カブシキカイシャ</t>
    </rPh>
    <rPh sb="16" eb="22">
      <t>カワシマデンチュウオキバ</t>
    </rPh>
    <phoneticPr fontId="3"/>
  </si>
  <si>
    <t>神奈川県横浜市保土ヶ谷区東川島町６－１</t>
    <rPh sb="0" eb="12">
      <t>カナガワケンヨコハマシホドガヤク</t>
    </rPh>
    <rPh sb="12" eb="16">
      <t>ヒガシカワシマチョウ</t>
    </rPh>
    <phoneticPr fontId="3"/>
  </si>
  <si>
    <r>
      <t>2</t>
    </r>
    <r>
      <rPr>
        <sz val="11"/>
        <rFont val="ＭＳ Ｐゴシック"/>
        <family val="3"/>
        <charset val="128"/>
      </rPr>
      <t>0,449人</t>
    </r>
    <rPh sb="6" eb="7">
      <t>ニン</t>
    </rPh>
    <phoneticPr fontId="3"/>
  </si>
  <si>
    <t>工事で抜柱された電柱を電柱置場へ倉入、置場にてし良否判別を行い、不用（否）となった電柱を
マニフェストを発行し、中間処理場・最終処分場で処理を行う。</t>
    <phoneticPr fontId="3"/>
  </si>
  <si>
    <t>東京電力パワーグリッド株式会社
　調達室長（環境管理の最高責任者）―環境委員会
　　　　　　　｜
　ロジスティクス戦略グループ　　　　　―個別業務依頼　　　―　　東電物流（株）　　　　　―各電柱置場　　　　　
　（産業廃棄物処理責任者）　　　　　　　　　　　　（資材取扱管理業務委託先）</t>
    <rPh sb="0" eb="4">
      <t>トウキョウデンリョク</t>
    </rPh>
    <rPh sb="11" eb="15">
      <t>カブシキカイシャ</t>
    </rPh>
    <rPh sb="18" eb="22">
      <t>チョウタツシツチョウ</t>
    </rPh>
    <rPh sb="58" eb="60">
      <t>センリャク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</si>
</sst>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 xmlns:a16="http://schemas.microsoft.com/office/drawing/2014/main" id="{00000000-0008-0000-1600-000004000000}"/>
                </a:ext>
              </a:extLst>
            </xdr:cNvPr>
            <xdr:cNvPicPr>
              <a:picLocks noChangeAspect="1" noChangeArrowheads="1"/>
              <a:extLst>
                <a:ext uri="{84589F7E-364E-4C9E-8A38-B11213B215E9}">
                  <a14:cameraTool cellRange="表紙!$D$77" spid="_x0000_s97227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 xmlns:a16="http://schemas.microsoft.com/office/drawing/2014/main" id="{00000000-0008-0000-1600-000009000000}"/>
                </a:ext>
              </a:extLst>
            </xdr:cNvPr>
            <xdr:cNvPicPr>
              <a:picLocks noChangeAspect="1" noChangeArrowheads="1"/>
              <a:extLst>
                <a:ext uri="{84589F7E-364E-4C9E-8A38-B11213B215E9}">
                  <a14:cameraTool cellRange="表紙!$F$62" spid="_x0000_s97228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67" zoomScale="90" zoomScaleNormal="115" zoomScaleSheetLayoutView="90" workbookViewId="0">
      <selection activeCell="D77" sqref="D77:U86"/>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716"/>
      <c r="D21" s="717"/>
      <c r="E21" s="25" t="s">
        <v>50</v>
      </c>
      <c r="W21" s="25"/>
      <c r="X21" s="106"/>
      <c r="Y21" s="107"/>
    </row>
    <row r="22" spans="1:56" ht="13.5">
      <c r="C22" s="718" t="s">
        <v>395</v>
      </c>
      <c r="D22" s="719"/>
      <c r="E22" s="25" t="s">
        <v>384</v>
      </c>
      <c r="W22" s="25"/>
      <c r="X22" s="107"/>
      <c r="Y22" s="107"/>
    </row>
    <row r="23" spans="1:56" ht="13.5">
      <c r="C23" s="720" t="s">
        <v>396</v>
      </c>
      <c r="D23" s="721"/>
      <c r="E23" s="25" t="s">
        <v>1</v>
      </c>
      <c r="W23" s="25"/>
      <c r="X23" s="107"/>
      <c r="Y23" s="107"/>
    </row>
    <row r="24" spans="1:56" ht="13.5">
      <c r="C24" s="722" t="s">
        <v>397</v>
      </c>
      <c r="D24" s="723"/>
      <c r="E24" s="25" t="s">
        <v>46</v>
      </c>
      <c r="W24" s="25"/>
      <c r="X24" s="107"/>
      <c r="Y24" s="107"/>
    </row>
    <row r="25" spans="1:56" ht="13.5">
      <c r="C25" s="724" t="s">
        <v>398</v>
      </c>
      <c r="D25" s="725"/>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c r="C41" s="96"/>
      <c r="D41" s="30"/>
      <c r="E41" s="30"/>
      <c r="F41" s="30"/>
      <c r="G41" s="30"/>
      <c r="H41" s="30"/>
      <c r="I41" s="31"/>
      <c r="J41" s="31" t="s">
        <v>7</v>
      </c>
      <c r="K41" s="31"/>
      <c r="L41" s="774" t="s">
        <v>448</v>
      </c>
      <c r="M41" s="774"/>
      <c r="N41" s="774"/>
      <c r="O41" s="774"/>
      <c r="P41" s="774"/>
      <c r="Q41" s="774"/>
      <c r="R41" s="774"/>
      <c r="S41" s="774"/>
      <c r="T41" s="774"/>
      <c r="U41" s="775"/>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76" t="s">
        <v>449</v>
      </c>
      <c r="P43" s="776"/>
      <c r="Q43" s="776"/>
      <c r="R43" s="776"/>
      <c r="S43" s="776"/>
      <c r="T43" s="776"/>
      <c r="U43" s="777"/>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43" t="s">
        <v>405</v>
      </c>
      <c r="D46" s="744"/>
      <c r="E46" s="744"/>
      <c r="F46" s="744"/>
      <c r="G46" s="744"/>
      <c r="H46" s="744"/>
      <c r="I46" s="744"/>
      <c r="J46" s="744"/>
      <c r="K46" s="744"/>
      <c r="L46" s="744"/>
      <c r="M46" s="744"/>
      <c r="N46" s="744"/>
      <c r="O46" s="744"/>
      <c r="P46" s="744"/>
      <c r="Q46" s="744"/>
      <c r="R46" s="744"/>
      <c r="S46" s="744"/>
      <c r="T46" s="744"/>
      <c r="U46" s="745"/>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26" t="s">
        <v>10</v>
      </c>
      <c r="D48" s="746"/>
      <c r="E48" s="747"/>
      <c r="F48" s="732" t="s">
        <v>450</v>
      </c>
      <c r="G48" s="733"/>
      <c r="H48" s="733"/>
      <c r="I48" s="734"/>
      <c r="J48" s="734"/>
      <c r="K48" s="734"/>
      <c r="L48" s="734"/>
      <c r="M48" s="734"/>
      <c r="N48" s="734"/>
      <c r="O48" s="734"/>
      <c r="P48" s="640" t="s">
        <v>431</v>
      </c>
      <c r="Q48" s="751"/>
      <c r="R48" s="751"/>
      <c r="S48" s="751"/>
      <c r="T48" s="751"/>
      <c r="U48" s="752"/>
    </row>
    <row r="49" spans="3:54" ht="21.75" customHeight="1">
      <c r="C49" s="748"/>
      <c r="D49" s="749"/>
      <c r="E49" s="750"/>
      <c r="F49" s="735"/>
      <c r="G49" s="736"/>
      <c r="H49" s="736"/>
      <c r="I49" s="736"/>
      <c r="J49" s="736"/>
      <c r="K49" s="736"/>
      <c r="L49" s="736"/>
      <c r="M49" s="736"/>
      <c r="N49" s="736"/>
      <c r="O49" s="736"/>
      <c r="P49" s="753">
        <v>2049</v>
      </c>
      <c r="Q49" s="754"/>
      <c r="R49" s="754"/>
      <c r="S49" s="754"/>
      <c r="T49" s="754"/>
      <c r="U49" s="755"/>
    </row>
    <row r="50" spans="3:54" ht="26.25" customHeight="1">
      <c r="C50" s="726" t="s">
        <v>11</v>
      </c>
      <c r="D50" s="727"/>
      <c r="E50" s="728"/>
      <c r="F50" s="737" t="s">
        <v>451</v>
      </c>
      <c r="G50" s="738"/>
      <c r="H50" s="738"/>
      <c r="I50" s="738"/>
      <c r="J50" s="738"/>
      <c r="K50" s="738"/>
      <c r="L50" s="738"/>
      <c r="M50" s="738"/>
      <c r="N50" s="592" t="s">
        <v>172</v>
      </c>
      <c r="O50" s="595"/>
      <c r="P50" s="596"/>
      <c r="Q50" s="741"/>
      <c r="R50" s="741"/>
      <c r="S50" s="741"/>
      <c r="T50" s="741"/>
      <c r="U50" s="742"/>
    </row>
    <row r="51" spans="3:54" ht="26.25" customHeight="1">
      <c r="C51" s="729"/>
      <c r="D51" s="730"/>
      <c r="E51" s="731"/>
      <c r="F51" s="739"/>
      <c r="G51" s="740"/>
      <c r="H51" s="740"/>
      <c r="I51" s="740"/>
      <c r="J51" s="740"/>
      <c r="K51" s="740"/>
      <c r="L51" s="740"/>
      <c r="M51" s="740"/>
      <c r="N51" s="646"/>
      <c r="O51" s="646"/>
      <c r="P51" s="646"/>
      <c r="Q51" s="646"/>
      <c r="R51" s="646"/>
      <c r="S51" s="646"/>
      <c r="T51" s="646"/>
      <c r="U51" s="647"/>
    </row>
    <row r="52" spans="3:54" ht="26.25" customHeight="1">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648" t="s">
        <v>144</v>
      </c>
      <c r="G54" s="649"/>
      <c r="H54" s="649"/>
      <c r="I54" s="649"/>
      <c r="J54" s="649"/>
      <c r="K54" s="649"/>
      <c r="L54" s="38" t="s">
        <v>48</v>
      </c>
      <c r="M54" s="38"/>
      <c r="N54" s="655"/>
      <c r="O54" s="655"/>
      <c r="P54" s="655"/>
      <c r="Q54" s="655"/>
      <c r="R54" s="655"/>
      <c r="S54" s="655"/>
      <c r="T54" s="655"/>
      <c r="U54" s="656"/>
      <c r="V54" s="34"/>
      <c r="W54" s="53"/>
      <c r="BB54" s="26"/>
    </row>
    <row r="55" spans="3:54" ht="27" customHeight="1">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c r="C58" s="204"/>
      <c r="D58" s="687"/>
      <c r="E58" s="688"/>
      <c r="F58" s="663" t="s">
        <v>287</v>
      </c>
      <c r="G58" s="664"/>
      <c r="H58" s="664"/>
      <c r="I58" s="665"/>
      <c r="J58" s="657" t="s">
        <v>283</v>
      </c>
      <c r="K58" s="658"/>
      <c r="L58" s="658"/>
      <c r="M58" s="659"/>
      <c r="N58" s="650">
        <v>2345200</v>
      </c>
      <c r="O58" s="651"/>
      <c r="P58" s="651"/>
      <c r="Q58" s="651"/>
      <c r="R58" s="651"/>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c r="C61" s="597"/>
      <c r="D61" s="574" t="s">
        <v>290</v>
      </c>
      <c r="E61" s="575" t="s">
        <v>241</v>
      </c>
      <c r="F61" s="652" t="s">
        <v>452</v>
      </c>
      <c r="G61" s="653"/>
      <c r="H61" s="653"/>
      <c r="I61" s="653"/>
      <c r="J61" s="653"/>
      <c r="K61" s="653"/>
      <c r="L61" s="653"/>
      <c r="M61" s="653"/>
      <c r="N61" s="653"/>
      <c r="O61" s="653"/>
      <c r="P61" s="653"/>
      <c r="Q61" s="653"/>
      <c r="R61" s="653"/>
      <c r="S61" s="653"/>
      <c r="T61" s="653"/>
      <c r="U61" s="654"/>
      <c r="W61" s="34"/>
    </row>
    <row r="62" spans="3:54" ht="13.9" customHeight="1">
      <c r="C62" s="597"/>
      <c r="D62" s="576"/>
      <c r="E62" s="505"/>
      <c r="F62" s="699" t="s">
        <v>453</v>
      </c>
      <c r="G62" s="700"/>
      <c r="H62" s="700"/>
      <c r="I62" s="700"/>
      <c r="J62" s="700"/>
      <c r="K62" s="700"/>
      <c r="L62" s="700"/>
      <c r="M62" s="700"/>
      <c r="N62" s="700"/>
      <c r="O62" s="700"/>
      <c r="P62" s="700"/>
      <c r="Q62" s="700"/>
      <c r="R62" s="700"/>
      <c r="S62" s="700"/>
      <c r="T62" s="700"/>
      <c r="U62" s="701"/>
      <c r="W62" s="34" t="s">
        <v>445</v>
      </c>
    </row>
    <row r="63" spans="3:54" ht="13.9" customHeight="1">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693" t="s">
        <v>454</v>
      </c>
      <c r="E77" s="694"/>
      <c r="F77" s="694"/>
      <c r="G77" s="694"/>
      <c r="H77" s="694"/>
      <c r="I77" s="694"/>
      <c r="J77" s="694"/>
      <c r="K77" s="694"/>
      <c r="L77" s="694"/>
      <c r="M77" s="694"/>
      <c r="N77" s="694"/>
      <c r="O77" s="694"/>
      <c r="P77" s="694"/>
      <c r="Q77" s="694"/>
      <c r="R77" s="694"/>
      <c r="S77" s="694"/>
      <c r="T77" s="694"/>
      <c r="U77" s="695"/>
      <c r="W77" s="34" t="s">
        <v>445</v>
      </c>
    </row>
    <row r="78" spans="3:23" ht="13.9" customHeight="1">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c r="A89" s="28">
        <v>5</v>
      </c>
      <c r="C89" s="708"/>
      <c r="D89" s="641"/>
      <c r="E89" s="676"/>
      <c r="F89" s="196" t="s">
        <v>252</v>
      </c>
      <c r="G89" s="43"/>
      <c r="H89" s="43"/>
      <c r="I89" s="43"/>
      <c r="J89" s="43"/>
      <c r="K89" s="707">
        <f>+COUNTIF(別紙!G9:Z9,"&gt;0")</f>
        <v>1</v>
      </c>
      <c r="L89" s="707"/>
      <c r="M89" s="707"/>
      <c r="N89" s="210" t="s">
        <v>47</v>
      </c>
      <c r="O89" s="210"/>
      <c r="P89" s="602"/>
      <c r="Q89" s="702" t="s">
        <v>353</v>
      </c>
      <c r="R89" s="702"/>
      <c r="S89" s="702"/>
      <c r="T89" s="702"/>
      <c r="U89" s="703"/>
      <c r="V89" s="376"/>
      <c r="W89" s="376"/>
      <c r="X89" s="26"/>
      <c r="Y89" s="34"/>
      <c r="BC89" s="53"/>
      <c r="BD89" s="53"/>
    </row>
    <row r="90" spans="1:56" ht="18" customHeight="1">
      <c r="A90" s="28">
        <v>6</v>
      </c>
      <c r="C90" s="708"/>
      <c r="D90" s="641"/>
      <c r="E90" s="676"/>
      <c r="F90" s="202" t="s">
        <v>200</v>
      </c>
      <c r="G90" s="209"/>
      <c r="H90" s="209"/>
      <c r="I90" s="209"/>
      <c r="J90" s="209"/>
      <c r="K90" s="686">
        <f>+別紙!AA9</f>
        <v>1576.2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08"/>
      <c r="D94" s="641"/>
      <c r="E94" s="676"/>
      <c r="F94" s="680"/>
      <c r="G94" s="681"/>
      <c r="H94" s="681"/>
      <c r="I94" s="681"/>
      <c r="J94" s="681"/>
      <c r="K94" s="681"/>
      <c r="L94" s="681"/>
      <c r="M94" s="681"/>
      <c r="N94" s="681"/>
      <c r="O94" s="681"/>
      <c r="P94" s="681"/>
      <c r="Q94" s="681"/>
      <c r="R94" s="681"/>
      <c r="S94" s="681"/>
      <c r="T94" s="681"/>
      <c r="U94" s="682"/>
      <c r="V94" s="180"/>
      <c r="W94" s="181"/>
      <c r="X94" s="181"/>
      <c r="Y94" s="181"/>
    </row>
    <row r="95" spans="1:56" ht="13.9" customHeight="1">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09"/>
      <c r="D104" s="690"/>
      <c r="E104" s="790"/>
      <c r="F104" s="196" t="s">
        <v>252</v>
      </c>
      <c r="G104" s="43"/>
      <c r="H104" s="43"/>
      <c r="I104" s="43"/>
      <c r="J104" s="43"/>
      <c r="K104" s="679">
        <f>+COUNTIF(別紙!G19:Z19,"&gt;0")</f>
        <v>1</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c r="A105" s="28">
        <v>8</v>
      </c>
      <c r="C105" s="709"/>
      <c r="D105" s="690"/>
      <c r="E105" s="790"/>
      <c r="F105" s="202" t="s">
        <v>200</v>
      </c>
      <c r="G105" s="209"/>
      <c r="H105" s="209"/>
      <c r="I105" s="209"/>
      <c r="J105" s="209"/>
      <c r="K105" s="686">
        <f>+別紙!AA19</f>
        <v>2500</v>
      </c>
      <c r="L105" s="686"/>
      <c r="M105" s="686"/>
      <c r="N105" s="686"/>
      <c r="O105" s="686"/>
      <c r="P105" s="610" t="s">
        <v>291</v>
      </c>
      <c r="Q105" s="704"/>
      <c r="R105" s="704"/>
      <c r="S105" s="704"/>
      <c r="T105" s="704"/>
      <c r="U105" s="705"/>
      <c r="V105" s="376"/>
      <c r="W105" s="376"/>
      <c r="X105" s="115"/>
      <c r="Y105" s="26"/>
      <c r="BC105" s="53"/>
      <c r="BD105" s="53"/>
    </row>
    <row r="106" spans="1:56" ht="13.9" customHeight="1">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09"/>
      <c r="D109" s="690"/>
      <c r="E109" s="790"/>
      <c r="F109" s="680"/>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711"/>
      <c r="E120" s="790"/>
      <c r="F120" s="680"/>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711"/>
      <c r="E126" s="790"/>
      <c r="F126" s="680"/>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711"/>
      <c r="E208" s="790"/>
      <c r="F208" s="796" t="s">
        <v>267</v>
      </c>
      <c r="G208" s="797"/>
      <c r="H208" s="797"/>
      <c r="I208" s="797"/>
      <c r="J208" s="797"/>
      <c r="K208" s="795">
        <f>+別紙!AA14</f>
        <v>1576.2</v>
      </c>
      <c r="L208" s="795"/>
      <c r="M208" s="795"/>
      <c r="N208" s="795"/>
      <c r="O208" s="795"/>
      <c r="P208" s="217" t="s">
        <v>13</v>
      </c>
      <c r="Q208" s="778" t="s">
        <v>365</v>
      </c>
      <c r="R208" s="779"/>
      <c r="S208" s="779"/>
      <c r="T208" s="779"/>
      <c r="U208" s="780"/>
      <c r="V208" s="180"/>
      <c r="W208" s="181"/>
      <c r="X208" s="181"/>
      <c r="Y208" s="181"/>
    </row>
    <row r="209" spans="3:26" ht="43.15" customHeight="1">
      <c r="C209" s="214"/>
      <c r="D209" s="711"/>
      <c r="E209" s="790"/>
      <c r="F209" s="328"/>
      <c r="G209" s="798" t="s">
        <v>223</v>
      </c>
      <c r="H209" s="799"/>
      <c r="I209" s="799"/>
      <c r="J209" s="799"/>
      <c r="K209" s="795" t="str">
        <f>+別紙!AA15</f>
        <v>0</v>
      </c>
      <c r="L209" s="795"/>
      <c r="M209" s="795"/>
      <c r="N209" s="795"/>
      <c r="O209" s="795"/>
      <c r="P209" s="578" t="s">
        <v>13</v>
      </c>
      <c r="Q209" s="781"/>
      <c r="R209" s="782"/>
      <c r="S209" s="782"/>
      <c r="T209" s="782"/>
      <c r="U209" s="783"/>
      <c r="V209" s="180"/>
      <c r="W209" s="181"/>
      <c r="X209" s="181"/>
      <c r="Y209" s="181"/>
    </row>
    <row r="210" spans="3:26" ht="43.15" customHeight="1">
      <c r="C210" s="214"/>
      <c r="D210" s="711"/>
      <c r="E210" s="790"/>
      <c r="F210" s="328"/>
      <c r="G210" s="798" t="s">
        <v>224</v>
      </c>
      <c r="H210" s="799"/>
      <c r="I210" s="799"/>
      <c r="J210" s="799"/>
      <c r="K210" s="795">
        <f>+別紙!AA16</f>
        <v>1576.2</v>
      </c>
      <c r="L210" s="795"/>
      <c r="M210" s="795"/>
      <c r="N210" s="795"/>
      <c r="O210" s="795"/>
      <c r="P210" s="578" t="s">
        <v>13</v>
      </c>
      <c r="Q210" s="781"/>
      <c r="R210" s="782"/>
      <c r="S210" s="782"/>
      <c r="T210" s="782"/>
      <c r="U210" s="783"/>
      <c r="V210" s="180"/>
      <c r="W210" s="181"/>
      <c r="X210" s="181"/>
      <c r="Y210" s="181"/>
    </row>
    <row r="211" spans="3:26" ht="43.15" customHeight="1">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711"/>
      <c r="E225" s="790"/>
      <c r="F225" s="796" t="s">
        <v>267</v>
      </c>
      <c r="G225" s="797"/>
      <c r="H225" s="797"/>
      <c r="I225" s="797"/>
      <c r="J225" s="797"/>
      <c r="K225" s="795">
        <f>+別紙!AA43</f>
        <v>2500</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c r="C226" s="214"/>
      <c r="D226" s="711"/>
      <c r="E226" s="790"/>
      <c r="F226" s="328"/>
      <c r="G226" s="798" t="s">
        <v>223</v>
      </c>
      <c r="H226" s="799"/>
      <c r="I226" s="799"/>
      <c r="J226" s="799"/>
      <c r="K226" s="795">
        <f>+別紙!AA44</f>
        <v>0</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c r="C227" s="214"/>
      <c r="D227" s="711"/>
      <c r="E227" s="790"/>
      <c r="F227" s="328"/>
      <c r="G227" s="798" t="s">
        <v>224</v>
      </c>
      <c r="H227" s="799"/>
      <c r="I227" s="799"/>
      <c r="J227" s="799"/>
      <c r="K227" s="795">
        <f>+別紙!AA45</f>
        <v>2500</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1" workbookViewId="0">
      <selection activeCell="F33" sqref="F33:G3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2500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1576.2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2500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2500</v>
      </c>
      <c r="P27" s="863"/>
      <c r="Q27" s="863"/>
      <c r="R27" s="863"/>
      <c r="S27" s="59" t="s">
        <v>38</v>
      </c>
      <c r="T27" s="80"/>
      <c r="U27" s="80"/>
      <c r="X27" s="78" t="s">
        <v>39</v>
      </c>
      <c r="Y27" s="81"/>
      <c r="AG27" s="68"/>
      <c r="AH27" s="68"/>
      <c r="AI27" s="68"/>
      <c r="AJ27" s="68"/>
      <c r="AK27" s="905">
        <f>+AG18+O27</f>
        <v>2500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2500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1576.2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2500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1576.2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東京電力パワーグリッド株式会社　川島電柱置場</v>
      </c>
      <c r="AF5" s="817"/>
      <c r="AG5" s="817"/>
      <c r="AH5" s="817"/>
      <c r="AI5" s="817"/>
      <c r="AJ5" s="817"/>
      <c r="AK5" s="817"/>
      <c r="AL5" s="817"/>
      <c r="AM5" s="817"/>
      <c r="AN5" s="817"/>
      <c r="AO5" s="817"/>
      <c r="AP5" s="817"/>
      <c r="AQ5" s="817"/>
      <c r="AR5" s="817"/>
      <c r="AS5" s="817"/>
      <c r="AT5" s="817"/>
      <c r="AU5" s="817"/>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75" t="s">
        <v>102</v>
      </c>
      <c r="C3" s="975"/>
      <c r="D3" s="975"/>
      <c r="E3" s="975"/>
      <c r="F3" s="975"/>
      <c r="G3" s="129"/>
      <c r="H3" s="129"/>
      <c r="I3" s="129"/>
      <c r="J3" s="129"/>
      <c r="K3" s="129"/>
      <c r="Y3"/>
      <c r="Z3"/>
      <c r="AA3" s="130"/>
    </row>
    <row r="4" spans="2:27" ht="14.1" customHeight="1">
      <c r="B4" s="975"/>
      <c r="C4" s="975"/>
      <c r="D4" s="975"/>
      <c r="E4" s="975"/>
      <c r="F4" s="975"/>
      <c r="G4" s="129"/>
      <c r="H4" s="129"/>
      <c r="I4" s="129"/>
      <c r="J4" s="129"/>
      <c r="K4" s="129"/>
      <c r="Y4" s="979" t="s">
        <v>355</v>
      </c>
      <c r="Z4" s="131" t="s">
        <v>114</v>
      </c>
      <c r="AA4" s="132" t="s">
        <v>115</v>
      </c>
    </row>
    <row r="5" spans="2:27" ht="14.1" customHeight="1" thickBot="1">
      <c r="C5" s="129"/>
      <c r="D5" s="129"/>
      <c r="E5" s="129"/>
      <c r="F5" s="129"/>
      <c r="G5" s="129"/>
      <c r="H5" s="129"/>
      <c r="I5" s="129"/>
      <c r="J5" s="129"/>
      <c r="K5" s="129"/>
      <c r="Y5" s="980"/>
      <c r="Z5" s="133" t="str">
        <f>+表紙!Q29</f>
        <v>〇</v>
      </c>
      <c r="AA5" s="134" t="str">
        <f>+表紙!T29</f>
        <v/>
      </c>
    </row>
    <row r="6" spans="2:27" s="24" customFormat="1" ht="15" customHeight="1" thickBot="1">
      <c r="B6" s="184" t="s">
        <v>101</v>
      </c>
      <c r="C6" s="184"/>
      <c r="D6" s="184"/>
      <c r="E6" s="184"/>
      <c r="F6" s="184"/>
      <c r="G6" s="184"/>
      <c r="H6" s="184"/>
      <c r="I6" s="184"/>
      <c r="J6" s="184"/>
      <c r="K6" s="184"/>
      <c r="L6" s="104"/>
      <c r="M6" s="976"/>
      <c r="N6" s="976"/>
      <c r="O6" s="104" t="s">
        <v>99</v>
      </c>
      <c r="P6" s="981" t="str">
        <f>+表紙!F48</f>
        <v>東京電力パワーグリッド株式会社　川島電柱置場</v>
      </c>
      <c r="Q6" s="981"/>
      <c r="R6" s="981"/>
      <c r="S6" s="981"/>
      <c r="T6" s="981"/>
      <c r="U6" s="981"/>
      <c r="V6" s="976"/>
      <c r="W6" s="976"/>
      <c r="X6" s="976"/>
      <c r="Y6" s="976"/>
      <c r="Z6" s="976"/>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1576.2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1576.2</v>
      </c>
    </row>
    <row r="10" spans="2:27" ht="24" customHeight="1">
      <c r="B10" s="188" t="s">
        <v>393</v>
      </c>
      <c r="C10" s="973" t="s">
        <v>294</v>
      </c>
      <c r="D10" s="973"/>
      <c r="E10" s="973"/>
      <c r="F10" s="974"/>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c r="B11" s="188" t="s">
        <v>394</v>
      </c>
      <c r="C11" s="945" t="s">
        <v>295</v>
      </c>
      <c r="D11" s="945"/>
      <c r="E11" s="945"/>
      <c r="F11" s="946"/>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c r="B12" s="188">
        <v>6</v>
      </c>
      <c r="C12" s="945" t="s">
        <v>296</v>
      </c>
      <c r="D12" s="945"/>
      <c r="E12" s="945"/>
      <c r="F12" s="946"/>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c r="B13" s="188" t="s">
        <v>226</v>
      </c>
      <c r="C13" s="953" t="s">
        <v>297</v>
      </c>
      <c r="D13" s="954"/>
      <c r="E13" s="954"/>
      <c r="F13" s="95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1576.2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1576.2</v>
      </c>
    </row>
    <row r="15" spans="2:27" ht="24" customHeight="1">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1576.2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1576.2</v>
      </c>
    </row>
    <row r="17" spans="2:27" ht="24" customHeight="1">
      <c r="B17" s="188"/>
      <c r="C17" s="945" t="s">
        <v>408</v>
      </c>
      <c r="D17" s="945"/>
      <c r="E17" s="945"/>
      <c r="F17" s="946"/>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c r="B18" s="189"/>
      <c r="C18" s="237" t="s">
        <v>326</v>
      </c>
      <c r="D18" s="943" t="s">
        <v>428</v>
      </c>
      <c r="E18" s="943"/>
      <c r="F18" s="944"/>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2500</v>
      </c>
      <c r="W19" s="519">
        <f t="shared" si="1"/>
        <v>0</v>
      </c>
      <c r="X19" s="519">
        <f t="shared" si="1"/>
        <v>0</v>
      </c>
      <c r="Y19" s="519">
        <f t="shared" si="1"/>
        <v>0</v>
      </c>
      <c r="Z19" s="520">
        <f t="shared" si="1"/>
        <v>0</v>
      </c>
      <c r="AA19" s="521">
        <f t="shared" ref="AA19:AA25" si="2">SUM(G19:Z19)</f>
        <v>2500</v>
      </c>
    </row>
    <row r="20" spans="2:27" ht="24" customHeight="1" thickBot="1">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2500</v>
      </c>
      <c r="W37" s="554">
        <f t="shared" si="8"/>
        <v>0</v>
      </c>
      <c r="X37" s="554">
        <f t="shared" si="8"/>
        <v>0</v>
      </c>
      <c r="Y37" s="554">
        <f t="shared" si="8"/>
        <v>0</v>
      </c>
      <c r="Z37" s="555">
        <f t="shared" si="8"/>
        <v>0</v>
      </c>
      <c r="AA37" s="556">
        <f t="shared" si="4"/>
        <v>2500</v>
      </c>
    </row>
    <row r="38" spans="2:27" ht="24" customHeight="1">
      <c r="B38" s="186"/>
      <c r="C38" s="939"/>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2500</v>
      </c>
      <c r="W38" s="545">
        <f t="shared" si="9"/>
        <v>0</v>
      </c>
      <c r="X38" s="545">
        <f t="shared" si="9"/>
        <v>0</v>
      </c>
      <c r="Y38" s="545">
        <f t="shared" si="9"/>
        <v>0</v>
      </c>
      <c r="Z38" s="546">
        <f t="shared" si="9"/>
        <v>0</v>
      </c>
      <c r="AA38" s="547">
        <f t="shared" si="4"/>
        <v>2500</v>
      </c>
    </row>
    <row r="39" spans="2:27" ht="24" customHeight="1">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2500</v>
      </c>
      <c r="W39" s="548">
        <f>+ﾁ.動物のふん尿!$Z$28</f>
        <v>0</v>
      </c>
      <c r="X39" s="548">
        <f>+ﾂ.動物の死体!$Z$28</f>
        <v>0</v>
      </c>
      <c r="Y39" s="548">
        <f>+ﾃ.ばいじん!$Z$28</f>
        <v>0</v>
      </c>
      <c r="Z39" s="549">
        <f>+ﾄ.混合廃棄物その他!$Z$28</f>
        <v>0</v>
      </c>
      <c r="AA39" s="550">
        <f t="shared" si="4"/>
        <v>2500</v>
      </c>
    </row>
    <row r="40" spans="2:27" ht="24" customHeight="1">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2500</v>
      </c>
      <c r="W43" s="557">
        <f>+ﾁ.動物のふん尿!$AK$27</f>
        <v>0</v>
      </c>
      <c r="X43" s="557">
        <f>+ﾂ.動物の死体!$AK$27</f>
        <v>0</v>
      </c>
      <c r="Y43" s="557">
        <f>+ﾃ.ばいじん!$AK$27</f>
        <v>0</v>
      </c>
      <c r="Z43" s="558">
        <f>+ﾄ.混合廃棄物その他!$AK$27</f>
        <v>0</v>
      </c>
      <c r="AA43" s="559">
        <f t="shared" si="4"/>
        <v>2500</v>
      </c>
    </row>
    <row r="44" spans="2:27" ht="24" customHeight="1">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2500</v>
      </c>
      <c r="W45" s="563">
        <f>+ﾁ.動物のふん尿!$AR$24</f>
        <v>0</v>
      </c>
      <c r="X45" s="563">
        <f>+ﾂ.動物の死体!$AR$24</f>
        <v>0</v>
      </c>
      <c r="Y45" s="563">
        <f>+ﾃ.ばいじん!$AR$24</f>
        <v>0</v>
      </c>
      <c r="Z45" s="564">
        <f>+ﾄ.混合廃棄物その他!$AR$24</f>
        <v>0</v>
      </c>
      <c r="AA45" s="565">
        <f t="shared" si="4"/>
        <v>2500</v>
      </c>
    </row>
    <row r="46" spans="2:27" ht="24" customHeight="1">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0</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4076.2</v>
      </c>
      <c r="W55" s="634">
        <f t="shared" si="10"/>
        <v>0</v>
      </c>
      <c r="X55" s="634">
        <f t="shared" si="10"/>
        <v>0</v>
      </c>
      <c r="Y55" s="634">
        <f t="shared" si="10"/>
        <v>0</v>
      </c>
      <c r="Z55" s="634">
        <f t="shared" si="10"/>
        <v>0</v>
      </c>
      <c r="AA55" s="633">
        <f>+AA9+AA19+AA20</f>
        <v>4076.2</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25" t="s">
        <v>356</v>
      </c>
      <c r="Q4" s="1033" t="s">
        <v>114</v>
      </c>
      <c r="R4" s="1034"/>
      <c r="S4" s="1035"/>
      <c r="T4" s="456" t="s">
        <v>115</v>
      </c>
      <c r="U4" s="377"/>
      <c r="V4" s="377"/>
      <c r="W4" s="49"/>
    </row>
    <row r="5" spans="1:24" ht="20.100000000000001" customHeight="1" thickBot="1">
      <c r="A5" s="49" t="e">
        <f>+#REF!</f>
        <v>#REF!</v>
      </c>
      <c r="C5" s="259" t="s">
        <v>238</v>
      </c>
      <c r="P5" s="1026"/>
      <c r="Q5" s="1036" t="str">
        <f>+表紙!Q29</f>
        <v>〇</v>
      </c>
      <c r="R5" s="1037"/>
      <c r="S5" s="1038"/>
      <c r="T5" s="457" t="str">
        <f>+表紙!T29</f>
        <v/>
      </c>
      <c r="U5" s="378"/>
      <c r="V5" s="378"/>
      <c r="W5" s="49"/>
    </row>
    <row r="6" spans="1:24" ht="13.15" customHeight="1">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65" t="s">
        <v>92</v>
      </c>
      <c r="D8" s="766"/>
      <c r="E8" s="766"/>
      <c r="F8" s="766"/>
      <c r="G8" s="766"/>
      <c r="H8" s="766"/>
      <c r="I8" s="766"/>
      <c r="J8" s="766"/>
      <c r="K8" s="766"/>
      <c r="L8" s="766"/>
      <c r="M8" s="766"/>
      <c r="N8" s="766"/>
      <c r="O8" s="766"/>
      <c r="P8" s="766"/>
      <c r="Q8" s="766"/>
      <c r="R8" s="766"/>
      <c r="S8" s="766"/>
      <c r="T8" s="766"/>
      <c r="U8" s="767"/>
      <c r="V8" s="263"/>
    </row>
    <row r="9" spans="1:24" ht="12" customHeight="1">
      <c r="C9" s="765"/>
      <c r="D9" s="766"/>
      <c r="E9" s="766"/>
      <c r="F9" s="766"/>
      <c r="G9" s="766"/>
      <c r="H9" s="766"/>
      <c r="I9" s="766"/>
      <c r="J9" s="766"/>
      <c r="K9" s="766"/>
      <c r="L9" s="766"/>
      <c r="M9" s="766"/>
      <c r="N9" s="766"/>
      <c r="O9" s="766"/>
      <c r="P9" s="766"/>
      <c r="Q9" s="766"/>
      <c r="R9" s="766"/>
      <c r="S9" s="766"/>
      <c r="T9" s="766"/>
      <c r="U9" s="767"/>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27" t="str">
        <f>+表紙!P35</f>
        <v>令和   7 年    月    日</v>
      </c>
      <c r="Q11" s="1028"/>
      <c r="R11" s="1028"/>
      <c r="S11" s="1028"/>
      <c r="T11" s="1029"/>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40" t="str">
        <f>+表紙!L40</f>
        <v>東京都千代田区内幸町１丁目１番３</v>
      </c>
      <c r="M16" s="1040"/>
      <c r="N16" s="1040"/>
      <c r="O16" s="1040"/>
      <c r="P16" s="1040"/>
      <c r="Q16" s="1040"/>
      <c r="R16" s="1040"/>
      <c r="S16" s="1040"/>
      <c r="T16" s="1040"/>
      <c r="U16" s="363"/>
    </row>
    <row r="17" spans="1:22" ht="26.25" customHeight="1">
      <c r="C17" s="470"/>
      <c r="D17" s="471"/>
      <c r="E17" s="471"/>
      <c r="F17" s="471"/>
      <c r="G17" s="471"/>
      <c r="H17" s="471"/>
      <c r="I17" s="472"/>
      <c r="J17" s="472" t="s">
        <v>7</v>
      </c>
      <c r="K17" s="272"/>
      <c r="L17" s="1040" t="str">
        <f>+表紙!L41</f>
        <v>東京電力パワーグリッド株式会社
代表取締役社長　金子　禎則</v>
      </c>
      <c r="M17" s="1040"/>
      <c r="N17" s="1040"/>
      <c r="O17" s="1040"/>
      <c r="P17" s="1040"/>
      <c r="Q17" s="1040"/>
      <c r="R17" s="1040"/>
      <c r="S17" s="1040"/>
      <c r="T17" s="1040"/>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984" t="str">
        <f>IF(+表紙!O43="","",+表紙!O43)</f>
        <v>03-6373-1111</v>
      </c>
      <c r="P19" s="984"/>
      <c r="Q19" s="984"/>
      <c r="R19" s="984"/>
      <c r="S19" s="984"/>
      <c r="T19" s="984"/>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02" t="s">
        <v>10</v>
      </c>
      <c r="D24" s="1011"/>
      <c r="E24" s="1012"/>
      <c r="F24" s="997" t="str">
        <f>+表紙!F48</f>
        <v>東京電力パワーグリッド株式会社　川島電柱置場</v>
      </c>
      <c r="G24" s="998"/>
      <c r="H24" s="998"/>
      <c r="I24" s="999"/>
      <c r="J24" s="999"/>
      <c r="K24" s="999"/>
      <c r="L24" s="999"/>
      <c r="M24" s="999"/>
      <c r="N24" s="999"/>
      <c r="O24" s="999"/>
      <c r="P24" s="985" t="s">
        <v>432</v>
      </c>
      <c r="Q24" s="986"/>
      <c r="R24" s="986"/>
      <c r="S24" s="986"/>
      <c r="T24" s="986"/>
      <c r="U24" s="987"/>
    </row>
    <row r="25" spans="1:22" ht="21.75" customHeight="1">
      <c r="C25" s="1013"/>
      <c r="D25" s="1014"/>
      <c r="E25" s="1015"/>
      <c r="F25" s="1000"/>
      <c r="G25" s="1001"/>
      <c r="H25" s="1001"/>
      <c r="I25" s="1001"/>
      <c r="J25" s="1001"/>
      <c r="K25" s="1001"/>
      <c r="L25" s="1001"/>
      <c r="M25" s="1001"/>
      <c r="N25" s="1001"/>
      <c r="O25" s="1001"/>
      <c r="P25" s="988">
        <f>表紙!P49</f>
        <v>2049</v>
      </c>
      <c r="Q25" s="989"/>
      <c r="R25" s="989"/>
      <c r="S25" s="989"/>
      <c r="T25" s="989"/>
      <c r="U25" s="990"/>
    </row>
    <row r="26" spans="1:22" ht="26.25" customHeight="1">
      <c r="C26" s="1002" t="s">
        <v>11</v>
      </c>
      <c r="D26" s="1003"/>
      <c r="E26" s="1004"/>
      <c r="F26" s="1021" t="str">
        <f>+表紙!F50</f>
        <v>神奈川県横浜市保土ヶ谷区東川島町６－１</v>
      </c>
      <c r="G26" s="1022"/>
      <c r="H26" s="1022"/>
      <c r="I26" s="1022"/>
      <c r="J26" s="1022"/>
      <c r="K26" s="1022"/>
      <c r="L26" s="1022"/>
      <c r="M26" s="1022"/>
      <c r="N26" s="454" t="s">
        <v>172</v>
      </c>
      <c r="O26" s="383"/>
      <c r="P26" s="383"/>
      <c r="Q26" s="1016" t="str">
        <f>IF(+表紙!Q50="","",+表紙!Q50)</f>
        <v/>
      </c>
      <c r="R26" s="1016"/>
      <c r="S26" s="1016"/>
      <c r="T26" s="1016"/>
      <c r="U26" s="1017"/>
    </row>
    <row r="27" spans="1:22" ht="26.25" customHeight="1">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991" t="str">
        <f>+表紙!F54</f>
        <v>Ｆ－電気・ガス・熱供給・水道業</v>
      </c>
      <c r="G30" s="992"/>
      <c r="H30" s="992"/>
      <c r="I30" s="992"/>
      <c r="J30" s="992"/>
      <c r="K30" s="992"/>
      <c r="L30" s="282" t="s">
        <v>48</v>
      </c>
      <c r="M30" s="282"/>
      <c r="N30" s="993" t="str">
        <f>IF(COUNTA(表紙!N54)=1,+表紙!N54,"")</f>
        <v/>
      </c>
      <c r="O30" s="993"/>
      <c r="P30" s="993"/>
      <c r="Q30" s="993"/>
      <c r="R30" s="993"/>
      <c r="S30" s="993"/>
      <c r="T30" s="993"/>
      <c r="U30" s="994"/>
      <c r="V30" s="51"/>
    </row>
    <row r="31" spans="1:22" ht="27" customHeight="1">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f>IF(+表紙!N58="","",+表紙!N58)</f>
        <v>2345200</v>
      </c>
      <c r="O34" s="983"/>
      <c r="P34" s="983"/>
      <c r="Q34" s="983"/>
      <c r="R34" s="983"/>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c r="C37" s="286"/>
      <c r="D37" s="453" t="s">
        <v>24</v>
      </c>
      <c r="E37" s="455" t="s">
        <v>241</v>
      </c>
      <c r="F37" s="1061" t="str">
        <f>IF(+表紙!F61="","",+表紙!F61)</f>
        <v>20,449人</v>
      </c>
      <c r="G37" s="1062"/>
      <c r="H37" s="1062"/>
      <c r="I37" s="1062"/>
      <c r="J37" s="1062"/>
      <c r="K37" s="1062"/>
      <c r="L37" s="1062"/>
      <c r="M37" s="1062"/>
      <c r="N37" s="1062"/>
      <c r="O37" s="1062"/>
      <c r="P37" s="1062"/>
      <c r="Q37" s="1062"/>
      <c r="R37" s="1062"/>
      <c r="S37" s="1062"/>
      <c r="T37" s="1062"/>
      <c r="U37" s="1063"/>
    </row>
    <row r="38" spans="3:21" ht="13.9" customHeight="1">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92"/>
      <c r="D65" s="1071"/>
      <c r="E65" s="1074"/>
      <c r="F65" s="293" t="s">
        <v>252</v>
      </c>
      <c r="G65" s="466"/>
      <c r="H65" s="466"/>
      <c r="I65" s="466"/>
      <c r="J65" s="466"/>
      <c r="K65" s="1070">
        <f>+表紙!K89</f>
        <v>1</v>
      </c>
      <c r="L65" s="1070"/>
      <c r="M65" s="1070"/>
      <c r="N65" s="210" t="s">
        <v>47</v>
      </c>
      <c r="O65" s="210"/>
      <c r="P65" s="6"/>
      <c r="Q65" s="1064" t="s">
        <v>353</v>
      </c>
      <c r="R65" s="1064"/>
      <c r="S65" s="1064"/>
      <c r="T65" s="1064"/>
      <c r="U65" s="1065"/>
      <c r="V65" s="467"/>
      <c r="W65" s="467"/>
      <c r="X65" s="49"/>
    </row>
    <row r="66" spans="1:24" ht="18" customHeight="1">
      <c r="A66" s="49">
        <v>6</v>
      </c>
      <c r="C66" s="1092"/>
      <c r="D66" s="1071"/>
      <c r="E66" s="1074"/>
      <c r="F66" s="280" t="s">
        <v>200</v>
      </c>
      <c r="G66" s="300"/>
      <c r="H66" s="300"/>
      <c r="I66" s="300"/>
      <c r="J66" s="300"/>
      <c r="K66" s="1068">
        <f>+表紙!K90</f>
        <v>1576.2</v>
      </c>
      <c r="L66" s="1068"/>
      <c r="M66" s="1068"/>
      <c r="N66" s="1068"/>
      <c r="O66" s="1068"/>
      <c r="P66" s="300" t="s">
        <v>13</v>
      </c>
      <c r="Q66" s="1066"/>
      <c r="R66" s="1066"/>
      <c r="S66" s="1066"/>
      <c r="T66" s="1066"/>
      <c r="U66" s="1067"/>
      <c r="V66" s="467"/>
      <c r="W66" s="467"/>
      <c r="X66" s="391"/>
    </row>
    <row r="67" spans="1:24" ht="13.9" customHeight="1">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c r="C70" s="1092"/>
      <c r="D70" s="1071"/>
      <c r="E70" s="1074"/>
      <c r="F70" s="1052" t="str">
        <f>IF(COUNTA(表紙!F94)=1,+表紙!F94,"")</f>
        <v/>
      </c>
      <c r="G70" s="1053"/>
      <c r="H70" s="1053"/>
      <c r="I70" s="1053"/>
      <c r="J70" s="1053"/>
      <c r="K70" s="1053"/>
      <c r="L70" s="1053"/>
      <c r="M70" s="1053"/>
      <c r="N70" s="1053"/>
      <c r="O70" s="1053"/>
      <c r="P70" s="1053"/>
      <c r="Q70" s="1053"/>
      <c r="R70" s="1053"/>
      <c r="S70" s="1053"/>
      <c r="T70" s="1053"/>
      <c r="U70" s="1054"/>
      <c r="V70" s="308"/>
    </row>
    <row r="71" spans="1:24" ht="13.9" customHeight="1">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59"/>
      <c r="D80" s="1047"/>
      <c r="E80" s="1044"/>
      <c r="F80" s="293" t="s">
        <v>252</v>
      </c>
      <c r="G80" s="297"/>
      <c r="H80" s="297"/>
      <c r="I80" s="297"/>
      <c r="J80" s="297"/>
      <c r="K80" s="1070">
        <f>+表紙!K104</f>
        <v>1</v>
      </c>
      <c r="L80" s="1070"/>
      <c r="M80" s="1070"/>
      <c r="N80" s="210" t="s">
        <v>47</v>
      </c>
      <c r="O80" s="210"/>
      <c r="P80" s="6"/>
      <c r="Q80" s="1064" t="s">
        <v>354</v>
      </c>
      <c r="R80" s="1064"/>
      <c r="S80" s="1064"/>
      <c r="T80" s="1064"/>
      <c r="U80" s="1065"/>
      <c r="V80" s="467"/>
      <c r="W80" s="467"/>
      <c r="X80" s="394"/>
    </row>
    <row r="81" spans="1:24" ht="18" customHeight="1">
      <c r="A81" s="49">
        <v>8</v>
      </c>
      <c r="C81" s="1059"/>
      <c r="D81" s="1047"/>
      <c r="E81" s="1044"/>
      <c r="F81" s="280" t="s">
        <v>200</v>
      </c>
      <c r="G81" s="300"/>
      <c r="H81" s="300"/>
      <c r="I81" s="300"/>
      <c r="J81" s="300"/>
      <c r="K81" s="1068">
        <f>+表紙!K105</f>
        <v>2500</v>
      </c>
      <c r="L81" s="1068"/>
      <c r="M81" s="1068"/>
      <c r="N81" s="1068"/>
      <c r="O81" s="1068"/>
      <c r="P81" s="303" t="s">
        <v>13</v>
      </c>
      <c r="Q81" s="1066"/>
      <c r="R81" s="1066"/>
      <c r="S81" s="1066"/>
      <c r="T81" s="1066"/>
      <c r="U81" s="1067"/>
      <c r="V81" s="467"/>
      <c r="W81" s="467"/>
      <c r="X81" s="309"/>
    </row>
    <row r="82" spans="1:24" ht="13.9" customHeight="1">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c r="C85" s="1059"/>
      <c r="D85" s="1047"/>
      <c r="E85" s="1044"/>
      <c r="F85" s="1052" t="str">
        <f>IF(COUNTA(表紙!F109)=1,+表紙!F109,"")</f>
        <v/>
      </c>
      <c r="G85" s="1053"/>
      <c r="H85" s="1053"/>
      <c r="I85" s="1053"/>
      <c r="J85" s="1053"/>
      <c r="K85" s="1053"/>
      <c r="L85" s="1053"/>
      <c r="M85" s="1053"/>
      <c r="N85" s="1053"/>
      <c r="O85" s="1053"/>
      <c r="P85" s="1053"/>
      <c r="Q85" s="1053"/>
      <c r="R85" s="1053"/>
      <c r="S85" s="1053"/>
      <c r="T85" s="1053"/>
      <c r="U85" s="1054"/>
      <c r="V85" s="321"/>
    </row>
    <row r="86" spans="1:24" ht="13.9" customHeight="1">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47"/>
      <c r="E96" s="1044"/>
      <c r="F96" s="1052" t="str">
        <f>IF(COUNTA(表紙!F120)=1,+表紙!F120,"")</f>
        <v/>
      </c>
      <c r="G96" s="1053"/>
      <c r="H96" s="1053"/>
      <c r="I96" s="1053"/>
      <c r="J96" s="1053"/>
      <c r="K96" s="1053"/>
      <c r="L96" s="1053"/>
      <c r="M96" s="1053"/>
      <c r="N96" s="1053"/>
      <c r="O96" s="1053"/>
      <c r="P96" s="1053"/>
      <c r="Q96" s="1053"/>
      <c r="R96" s="1053"/>
      <c r="S96" s="1053"/>
      <c r="T96" s="1053"/>
      <c r="U96" s="1054"/>
      <c r="V96" s="321"/>
    </row>
    <row r="97" spans="3:25" ht="13.9" customHeight="1">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47"/>
      <c r="E102" s="1044"/>
      <c r="F102" s="1099" t="str">
        <f>IF(COUNTA(表紙!F126)=1,+表紙!F126,"")</f>
        <v/>
      </c>
      <c r="G102" s="1100"/>
      <c r="H102" s="1100"/>
      <c r="I102" s="1100"/>
      <c r="J102" s="1100"/>
      <c r="K102" s="1100"/>
      <c r="L102" s="1100"/>
      <c r="M102" s="1100"/>
      <c r="N102" s="1100"/>
      <c r="O102" s="1100"/>
      <c r="P102" s="1100"/>
      <c r="Q102" s="1100"/>
      <c r="R102" s="1100"/>
      <c r="S102" s="1100"/>
      <c r="T102" s="1100"/>
      <c r="U102" s="1101"/>
      <c r="V102" s="321"/>
    </row>
    <row r="103" spans="3:25" ht="13.9" customHeight="1">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47"/>
      <c r="E184" s="1044"/>
      <c r="F184" s="1115" t="s">
        <v>267</v>
      </c>
      <c r="G184" s="1116"/>
      <c r="H184" s="1116"/>
      <c r="I184" s="1116"/>
      <c r="J184" s="1116"/>
      <c r="K184" s="1075">
        <f>+表紙!K208</f>
        <v>1576.2</v>
      </c>
      <c r="L184" s="1075"/>
      <c r="M184" s="1075"/>
      <c r="N184" s="1075"/>
      <c r="O184" s="1075"/>
      <c r="P184" s="327" t="s">
        <v>13</v>
      </c>
      <c r="Q184" s="1105" t="s">
        <v>293</v>
      </c>
      <c r="R184" s="1106"/>
      <c r="S184" s="1106"/>
      <c r="T184" s="1106"/>
      <c r="U184" s="1107"/>
      <c r="V184" s="467"/>
      <c r="W184" s="467"/>
      <c r="X184" s="321"/>
      <c r="Y184" s="341"/>
    </row>
    <row r="185" spans="3:25" ht="43.15" customHeight="1">
      <c r="C185" s="325"/>
      <c r="D185" s="1047"/>
      <c r="E185" s="1044"/>
      <c r="F185" s="328"/>
      <c r="G185" s="798" t="s">
        <v>223</v>
      </c>
      <c r="H185" s="799"/>
      <c r="I185" s="799"/>
      <c r="J185" s="799"/>
      <c r="K185" s="1075" t="str">
        <f>+表紙!K209</f>
        <v>0</v>
      </c>
      <c r="L185" s="1075"/>
      <c r="M185" s="1075"/>
      <c r="N185" s="1075"/>
      <c r="O185" s="1075"/>
      <c r="P185" s="459" t="s">
        <v>13</v>
      </c>
      <c r="Q185" s="1108"/>
      <c r="R185" s="1109"/>
      <c r="S185" s="1109"/>
      <c r="T185" s="1109"/>
      <c r="U185" s="1110"/>
      <c r="V185" s="467"/>
      <c r="W185" s="467"/>
      <c r="X185" s="321"/>
      <c r="Y185" s="341"/>
    </row>
    <row r="186" spans="3:25" ht="43.15" customHeight="1">
      <c r="C186" s="325"/>
      <c r="D186" s="1047"/>
      <c r="E186" s="1044"/>
      <c r="F186" s="328"/>
      <c r="G186" s="798" t="s">
        <v>224</v>
      </c>
      <c r="H186" s="799"/>
      <c r="I186" s="799"/>
      <c r="J186" s="799"/>
      <c r="K186" s="1075">
        <f>+表紙!K210</f>
        <v>1576.2</v>
      </c>
      <c r="L186" s="1075"/>
      <c r="M186" s="1075"/>
      <c r="N186" s="1075"/>
      <c r="O186" s="1075"/>
      <c r="P186" s="459" t="s">
        <v>13</v>
      </c>
      <c r="Q186" s="1108"/>
      <c r="R186" s="1109"/>
      <c r="S186" s="1109"/>
      <c r="T186" s="1109"/>
      <c r="U186" s="1110"/>
      <c r="V186" s="467"/>
      <c r="W186" s="467"/>
      <c r="X186" s="321"/>
      <c r="Y186" s="341"/>
    </row>
    <row r="187" spans="3:25" ht="43.15" customHeight="1">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47"/>
      <c r="E201" s="1044"/>
      <c r="F201" s="1115" t="s">
        <v>267</v>
      </c>
      <c r="G201" s="1116"/>
      <c r="H201" s="1116"/>
      <c r="I201" s="1116"/>
      <c r="J201" s="1116"/>
      <c r="K201" s="1075">
        <f>+表紙!K225</f>
        <v>2500</v>
      </c>
      <c r="L201" s="1075"/>
      <c r="M201" s="1075"/>
      <c r="N201" s="1075"/>
      <c r="O201" s="1075"/>
      <c r="P201" s="327" t="s">
        <v>13</v>
      </c>
      <c r="Q201" s="1105" t="s">
        <v>366</v>
      </c>
      <c r="R201" s="1106"/>
      <c r="S201" s="1106"/>
      <c r="T201" s="1106"/>
      <c r="U201" s="1107"/>
      <c r="V201" s="365"/>
      <c r="W201" s="365"/>
      <c r="X201" s="321"/>
      <c r="Y201" s="341"/>
    </row>
    <row r="202" spans="3:25" ht="45" customHeight="1">
      <c r="C202" s="325"/>
      <c r="D202" s="1047"/>
      <c r="E202" s="1044"/>
      <c r="F202" s="328"/>
      <c r="G202" s="798" t="s">
        <v>223</v>
      </c>
      <c r="H202" s="799"/>
      <c r="I202" s="799"/>
      <c r="J202" s="799"/>
      <c r="K202" s="1075">
        <f>+表紙!K226</f>
        <v>0</v>
      </c>
      <c r="L202" s="1075"/>
      <c r="M202" s="1075"/>
      <c r="N202" s="1075"/>
      <c r="O202" s="1075"/>
      <c r="P202" s="459" t="s">
        <v>13</v>
      </c>
      <c r="Q202" s="1108"/>
      <c r="R202" s="1109"/>
      <c r="S202" s="1109"/>
      <c r="T202" s="1109"/>
      <c r="U202" s="1110"/>
      <c r="V202" s="365"/>
      <c r="W202" s="365"/>
      <c r="X202" s="321"/>
      <c r="Y202" s="341"/>
    </row>
    <row r="203" spans="3:25" ht="45" customHeight="1">
      <c r="C203" s="325"/>
      <c r="D203" s="1047"/>
      <c r="E203" s="1044"/>
      <c r="F203" s="328"/>
      <c r="G203" s="798" t="s">
        <v>224</v>
      </c>
      <c r="H203" s="799"/>
      <c r="I203" s="799"/>
      <c r="J203" s="799"/>
      <c r="K203" s="1075">
        <f>+表紙!K227</f>
        <v>2500</v>
      </c>
      <c r="L203" s="1075"/>
      <c r="M203" s="1075"/>
      <c r="N203" s="1075"/>
      <c r="O203" s="1075"/>
      <c r="P203" s="459" t="s">
        <v>13</v>
      </c>
      <c r="Q203" s="1108"/>
      <c r="R203" s="1109"/>
      <c r="S203" s="1109"/>
      <c r="T203" s="1109"/>
      <c r="U203" s="1110"/>
      <c r="V203" s="365"/>
      <c r="W203" s="365"/>
      <c r="X203" s="321"/>
      <c r="Y203" s="341"/>
    </row>
    <row r="204" spans="3:25" ht="45" customHeight="1">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東京電力パワーグリッド株式会社　川島電柱置場</v>
      </c>
      <c r="AF5" s="816"/>
      <c r="AG5" s="816"/>
      <c r="AH5" s="816"/>
      <c r="AI5" s="816"/>
      <c r="AJ5" s="816"/>
      <c r="AK5" s="816"/>
      <c r="AL5" s="816"/>
      <c r="AM5" s="816"/>
      <c r="AN5" s="816"/>
      <c r="AO5" s="816"/>
      <c r="AP5" s="816"/>
      <c r="AQ5" s="816"/>
      <c r="AR5" s="816"/>
      <c r="AS5" s="816"/>
      <c r="AT5" s="816"/>
      <c r="AU5" s="816"/>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2025-06-03T00:30:39Z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