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F6B859B8-0474-42F2-933F-47A2EE23DB69}"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L31" i="84" s="1"/>
  <c r="T52" i="94" s="1"/>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<sst xmlns="http://schemas.openxmlformats.org/spreadsheetml/2006/main" count="2829" uniqueCount="434">
  <si>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</si>
  <si>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</si>
  <si>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</si>
  <si>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</si>
  <si>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</si>
  <si>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</si>
  <si>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</si>
  <si>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</si>
  <si>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</si>
  <si>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</si>
  <si>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</si>
  <si>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</si>
  <si>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</si>
  <si>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</si>
  <si>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</si>
  <si>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</si>
  <si>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</si>
  <si>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</si>
  <si>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</si>
  <si>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</si>
  <si>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</si>
  <si>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</si>
  <si>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</si>
  <si>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</si>
  <si>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</si>
  <si>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</si>
  <si>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</si>
  <si>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</si>
  <si>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</si>
  <si>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</si>
  <si>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</si>
  <si>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</si>
  <si>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</si>
  <si>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</si>
  <si>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</si>
  <si>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</si>
  <si>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</si>
  <si>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</si>
  <si>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</si>
  <si>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</si>
  <si>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</si>
  <si>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</si>
  <si>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</si>
  <si>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</si>
  <si>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</si>
  <si>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</si>
  <si>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</si>
  <si>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</si>
  <si>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</si>
  <si>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</si>
  <si>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</si>
  <si>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</si>
  <si>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</si>
  <si>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</si>
  <si>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</si>
  <si>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</si>
  <si>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</si>
  <si>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</si>
  <si>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</si>
  <si>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</si>
  <si>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</si>
  <si>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</si>
  <si>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</si>
  <si>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</si>
  <si>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</si>
  <si>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</si>
  <si>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</si>
  <si>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</si>
  <si>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</si>
  <si>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</si>
  <si>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</si>
  <si>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</si>
  <si>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</si>
  <si>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</si>
  <si>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</si>
  <si>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</si>
  <si>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</si>
  <si>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</si>
  <si>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</si>
  <si>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</si>
  <si>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</si>
  <si>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</si>
  <si>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</si>
  <si>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</si>
  <si>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</si>
  <si>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</si>
  <si>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</si>
  <si>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</si>
  <si>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</si>
  <si>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</si>
  <si>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</si>
  <si>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</si>
  <si>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</si>
  <si>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</si>
  <si>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</si>
  <si>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</si>
  <si>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</si>
  <si>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</si>
  <si>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</si>
  <si>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</si>
  <si>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</si>
  <si>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</si>
  <si>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</si>
  <si>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</si>
  <si>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</si>
  <si>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</si>
  <si>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</si>
  <si>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</si>
  <si>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</si>
  <si>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</si>
  <si>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</si>
  <si>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</si>
  <si>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</si>
  <si>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</si>
  <si>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</si>
  <si>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</si>
  <si>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</si>
  <si>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</si>
  <si>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</si>
  <si>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</si>
  <si>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</si>
  <si>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</si>
  <si>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</si>
  <si>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</si>
  <si>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</si>
  <si>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</si>
  <si>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</si>
  <si>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</si>
  <si>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</si>
  <si>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</si>
  <si>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</si>
  <si>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</si>
  <si>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</si>
  <si>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</si>
  <si>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</si>
  <si>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</si>
  <si>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</si>
  <si>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</si>
  <si>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</si>
  <si>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</si>
  <si>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</si>
  <si>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</si>
  <si>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</si>
  <si>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</si>
  <si>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</si>
  <si>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</si>
  <si>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</si>
  <si>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</si>
  <si>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</si>
  <si>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</si>
  <si>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</si>
  <si>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</si>
  <si>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</si>
  <si>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</si>
  <si>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</si>
  <si>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</si>
  <si>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</si>
  <si>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</si>
  <si>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</si>
  <si>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</si>
  <si>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</si>
  <si>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</si>
  <si>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</si>
  <si>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</si>
  <si>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</si>
  <si>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</si>
  <si>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</si>
  <si>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</si>
  <si>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</si>
  <si>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</si>
  <si>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</si>
  <si>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</si>
  <si>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</si>
  <si>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</si>
  <si>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</si>
  <si>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</si>
  <si>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</si>
  <si>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</si>
  <si>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</si>
  <si>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</si>
  <si>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</si>
  <si>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</si>
  <si>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</si>
  <si>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</si>
  <si>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</si>
  <si>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</si>
  <si>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</si>
  <si>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</si>
  <si>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</si>
  <si>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</si>
  <si>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</si>
  <si>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</si>
  <si>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</si>
  <si>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</si>
  <si>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</si>
  <si>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</si>
  <si>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</si>
  <si>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</si>
  <si>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</si>
  <si>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</si>
  <si>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</si>
  <si>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</si>
  <si>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</si>
  <si>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</si>
  <si>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</si>
  <si>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</si>
  <si>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</si>
  <si>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</si>
  <si>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</si>
  <si>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</si>
  <si>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</si>
  <si>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</si>
  <si>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</si>
  <si>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</si>
  <si>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</si>
  <si>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</si>
  <si>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</si>
  <si>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</si>
  <si>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</si>
  <si>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</si>
  <si>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</si>
  <si>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</si>
  <si>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</si>
  <si>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</si>
  <si>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</si>
  <si>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</si>
  <si>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</si>
  <si>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</si>
  <si>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</si>
  <si>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</si>
  <si>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</si>
  <si>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</si>
  <si>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</si>
  <si>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</si>
  <si>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</si>
  <si>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</si>
  <si>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</si>
  <si>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</si>
  <si>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</si>
  <si>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</si>
  <si>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</si>
  <si>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</si>
  <si>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</si>
  <si>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</si>
  <si>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</si>
  <si>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</si>
  <si>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</si>
  <si>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</si>
  <si>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</si>
  <si>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</si>
  <si>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</si>
  <si>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</si>
  <si>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</si>
  <si>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</si>
  <si>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</si>
  <si>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</si>
  <si>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</si>
  <si>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</si>
  <si>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</si>
  <si>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</si>
  <si>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</si>
  <si>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</si>
  <si>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</si>
  <si>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</si>
  <si>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</si>
  <si>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</si>
  <si>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</si>
  <si>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</si>
  <si>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</si>
  <si>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</si>
  <si>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</si>
  <si>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</si>
  <si>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</si>
  <si>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</si>
  <si>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</si>
  <si>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</si>
  <si>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</si>
  <si>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</si>
  <si>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</si>
  <si>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</si>
  <si>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</si>
  <si>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</si>
  <si>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</si>
  <si>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</si>
  <si>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</si>
  <si>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</si>
  <si>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</si>
  <si>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</si>
  <si>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</si>
  <si>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</si>
  <si>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</si>
  <si>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</si>
  <si>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</si>
  <si>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</si>
  <si>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</si>
  <si>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</si>
  <si>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</si>
  <si>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</si>
  <si>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</si>
  <si>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</si>
  <si>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</si>
  <si>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</si>
  <si>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</si>
  <si>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</si>
  <si>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</si>
  <si>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</si>
  <si>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</si>
  <si>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</si>
  <si>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</si>
  <si>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</si>
  <si>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</si>
  <si>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</si>
  <si>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</si>
  <si>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</si>
  <si>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</si>
  <si>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</si>
  <si>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</si>
  <si>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</si>
  <si>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</si>
  <si>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</si>
  <si>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</si>
  <si>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</si>
  <si>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</si>
  <si>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</si>
  <si>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</si>
  <si>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</si>
  <si>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</si>
  <si>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</si>
  <si>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</si>
  <si>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</si>
  <si>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</si>
  <si>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</si>
  <si>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</si>
  <si>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</si>
  <si>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</si>
  <si>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</si>
  <si>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</si>
  <si>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</si>
  <si>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</si>
  <si>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</si>
  <si>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</si>
  <si>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</si>
  <si>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</si>
  <si>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</si>
  <si>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</si>
  <si>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</si>
  <si>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</si>
  <si>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</si>
  <si>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</si>
  <si>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</si>
  <si>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</si>
  <si>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</si>
  <si>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</si>
  <si>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</si>
  <si>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</si>
  <si>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</si>
  <si>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</si>
  <si>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</si>
  <si>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</si>
  <si>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</si>
  <si>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</si>
  <si>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</si>
  <si>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</si>
  <si>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</si>
  <si>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</si>
  <si>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</si>
  <si>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</si>
  <si>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</si>
  <si>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</si>
  <si>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</si>
  <si>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</si>
  <si>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</si>
  <si>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</si>
  <si>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</si>
  <si>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</si>
  <si>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</si>
  <si>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</si>
  <si>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</si>
  <si>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</si>
  <si>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</si>
  <si>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</si>
  <si>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</si>
  <si>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</si>
  <si>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</si>
  <si>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</si>
  <si>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</si>
  <si>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</si>
  <si>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</si>
  <si>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</si>
  <si>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</si>
  <si>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</si>
  <si>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</si>
  <si>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</si>
  <si>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</si>
  <si>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</si>
  <si>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</si>
  <si>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</si>
  <si>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</si>
  <si>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</si>
  <si>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</si>
  <si>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</si>
  <si>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</si>
  <si>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</si>
  <si>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</si>
  <si>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</si>
  <si>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</si>
  <si>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</si>
  <si>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</si>
  <si>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</si>
  <si>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</si>
  <si>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</si>
  <si>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</si>
  <si>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</si>
  <si>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</si>
  <si>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</si>
  <si>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</si>
  <si>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</si>
  <si>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</si>
  <si>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</si>
  <si>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</si>
  <si>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</si>
  <si>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</si>
  <si>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</si>
  <si>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</si>
  <si>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</si>
  <si>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</si>
  <si>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既に電子マニュフェストを導入している。</t>
    <rPh sb="1" eb="3">
      <t>デンシ</t>
    </rPh>
    <rPh sb="11" eb="13">
      <t>ドウニュウ</t>
    </rPh>
    <phoneticPr fontId="3"/>
  </si>
  <si>
    <t>神奈川県横浜市戸塚区下倉田町296</t>
    <phoneticPr fontId="3"/>
  </si>
  <si>
    <t>BASFコーティングスジャパン合同会社　戸塚事業所</t>
    <phoneticPr fontId="3"/>
  </si>
  <si>
    <t>045-862-7500</t>
    <phoneticPr fontId="3"/>
  </si>
  <si>
    <t>横浜市長</t>
    <phoneticPr fontId="3"/>
  </si>
  <si>
    <t>Ｅ16－化学工業</t>
    <phoneticPr fontId="3"/>
  </si>
  <si>
    <t>BASFコーティングスジャパン合同会社　
最高経営責任者　　篠田　大</t>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</si>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</sst>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92275" y="2190750"/>
          <a:ext cx="603250" cy="63500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85925" y="2178050"/>
          <a:ext cx="609600" cy="64135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85925" y="2190750"/>
          <a:ext cx="609600" cy="63500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85925" y="2178050"/>
          <a:ext cx="609600" cy="64135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85925" y="2171700"/>
          <a:ext cx="60960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85925" y="2197100"/>
          <a:ext cx="609600" cy="64135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85925" y="2190750"/>
          <a:ext cx="609600" cy="63500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85925" y="2190750"/>
          <a:ext cx="609600" cy="63500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85925" y="2190750"/>
          <a:ext cx="609600" cy="63500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85925" y="2178050"/>
          <a:ext cx="609600" cy="64135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85925" y="2190750"/>
          <a:ext cx="609600" cy="63500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85925" y="2171700"/>
          <a:ext cx="609600" cy="63500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85925" y="2209800"/>
          <a:ext cx="60960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85925" y="2197100"/>
          <a:ext cx="609600" cy="64135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85925" y="2178050"/>
          <a:ext cx="609600" cy="64135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85925" y="2178050"/>
          <a:ext cx="609600" cy="64135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85925" y="2197100"/>
          <a:ext cx="609600" cy="64135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60" zoomScaleNormal="100" zoomScaleSheetLayoutView="100" workbookViewId="0">
      <selection activeCell="Q49" sqref="Q49"/>
    </sheetView>
  </sheetViews>
  <sheetFormatPr defaultColWidth="9" defaultRowHeight="12"/>
  <cols>
    <col min="1" max="1" width="1.08984375" style="17" customWidth="1"/>
    <col min="2" max="2" width="3.36328125" style="17" customWidth="1"/>
    <col min="3" max="3" width="3.36328125" style="16" customWidth="1"/>
    <col min="4" max="4" width="3.81640625" style="16" customWidth="1"/>
    <col min="5" max="5" width="9.90625" style="16" customWidth="1"/>
    <col min="6" max="6" width="2.81640625" style="16" customWidth="1"/>
    <col min="7" max="7" width="7.90625" style="16" customWidth="1"/>
    <col min="8" max="8" width="13.81640625" style="16" customWidth="1"/>
    <col min="9" max="9" width="5.81640625" style="16" customWidth="1"/>
    <col min="10" max="10" width="3.81640625" style="16" customWidth="1"/>
    <col min="11" max="11" width="10.81640625" style="16" customWidth="1"/>
    <col min="12" max="12" width="9.36328125" style="16" customWidth="1"/>
    <col min="13" max="13" width="7.81640625" style="16" customWidth="1"/>
    <col min="14" max="14" width="6.81640625" style="16" customWidth="1"/>
    <col min="15" max="15" width="7.81640625" style="16" customWidth="1"/>
    <col min="16" max="16" width="2.1796875" style="16" customWidth="1"/>
    <col min="17" max="18" width="9" style="16"/>
    <col min="19" max="19" width="10.81640625" style="16" customWidth="1"/>
    <col min="20" max="20" width="9" style="16"/>
    <col min="21" max="21" width="13.36328125" style="16" customWidth="1"/>
    <col min="22" max="27" width="9" style="16"/>
    <col min="28" max="28" width="33.81640625" style="16" customWidth="1"/>
    <col min="29" max="16384" width="9" style="16"/>
  </cols>
  <sheetData>
    <row r="2" spans="1:25" ht="13">
      <c r="C2" s="15" t="s">
        <v>50</v>
      </c>
    </row>
    <row r="3" spans="1:25" ht="13">
      <c r="C3" s="15" t="s">
        <v>284</v>
      </c>
    </row>
    <row r="4" spans="1:25" s="71" customFormat="1" ht="13">
      <c r="A4" s="70"/>
      <c r="B4" s="70"/>
      <c r="C4" s="15" t="s">
        <v>334</v>
      </c>
      <c r="E4" s="90"/>
    </row>
    <row r="5" spans="1:25" s="268" customFormat="1" ht="13">
      <c r="A5" s="266"/>
      <c r="B5" s="266"/>
      <c r="C5" s="271" t="s">
        <v>315</v>
      </c>
      <c r="E5" s="269"/>
    </row>
    <row r="6" spans="1:25" ht="13">
      <c r="C6" s="15"/>
    </row>
    <row r="7" spans="1:25" ht="13">
      <c r="C7" s="15" t="s">
        <v>2</v>
      </c>
      <c r="Q7" s="15"/>
    </row>
    <row r="8" spans="1:25" s="268" customFormat="1" ht="13">
      <c r="A8" s="266"/>
      <c r="B8" s="266"/>
      <c r="C8" s="271" t="s">
        <v>318</v>
      </c>
      <c r="W8" s="267"/>
      <c r="X8" s="267"/>
      <c r="Y8" s="270"/>
    </row>
    <row r="9" spans="1:25" s="268" customFormat="1" ht="13">
      <c r="A9" s="266"/>
      <c r="B9" s="266"/>
      <c r="C9" s="267"/>
      <c r="D9" s="271" t="s">
        <v>411</v>
      </c>
      <c r="W9" s="267"/>
      <c r="X9" s="267"/>
      <c r="Y9" s="270"/>
    </row>
    <row r="10" spans="1:25" s="268" customFormat="1" ht="13">
      <c r="A10" s="266"/>
      <c r="B10" s="266"/>
      <c r="E10" s="271" t="s">
        <v>397</v>
      </c>
      <c r="W10" s="267"/>
      <c r="X10" s="267"/>
      <c r="Y10" s="270"/>
    </row>
    <row r="11" spans="1:25" ht="13">
      <c r="C11" s="271" t="s">
        <v>319</v>
      </c>
      <c r="W11" s="15"/>
      <c r="X11" s="15"/>
      <c r="Y11" s="253"/>
    </row>
    <row r="12" spans="1:25" ht="13">
      <c r="C12" s="271" t="s">
        <v>320</v>
      </c>
      <c r="Q12" s="15"/>
      <c r="R12" s="15"/>
      <c r="S12" s="86"/>
    </row>
    <row r="13" spans="1:25" ht="13">
      <c r="C13" s="271" t="s">
        <v>321</v>
      </c>
      <c r="X13" s="15"/>
      <c r="Y13" s="253"/>
    </row>
    <row r="14" spans="1:25" ht="13">
      <c r="C14" s="15"/>
      <c r="X14" s="15"/>
      <c r="Y14" s="253"/>
    </row>
    <row r="15" spans="1:25" ht="13">
      <c r="B15" s="70"/>
      <c r="C15" s="271" t="s">
        <v>412</v>
      </c>
      <c r="D15" s="71"/>
      <c r="E15" s="71"/>
      <c r="W15" s="15"/>
      <c r="X15" s="15"/>
      <c r="Y15" s="253"/>
    </row>
    <row r="16" spans="1:25" s="71" customFormat="1" ht="13">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
      <c r="C19" s="15" t="s">
        <v>3</v>
      </c>
      <c r="Q19" s="15"/>
      <c r="R19" s="15"/>
      <c r="S19" s="86"/>
    </row>
    <row r="20" spans="1:25" ht="13">
      <c r="C20" s="500"/>
      <c r="D20" s="501"/>
      <c r="E20" s="15" t="s">
        <v>49</v>
      </c>
      <c r="Q20" s="15"/>
      <c r="R20" s="86"/>
      <c r="S20" s="86"/>
    </row>
    <row r="21" spans="1:25" ht="13">
      <c r="C21" s="502" t="s">
        <v>330</v>
      </c>
      <c r="D21" s="503"/>
      <c r="E21" s="15" t="s">
        <v>314</v>
      </c>
      <c r="Q21" s="15"/>
      <c r="R21" s="86"/>
      <c r="S21" s="86"/>
    </row>
    <row r="22" spans="1:25" ht="13">
      <c r="C22" s="504" t="s">
        <v>331</v>
      </c>
      <c r="D22" s="504"/>
      <c r="E22" s="15" t="s">
        <v>1</v>
      </c>
      <c r="Q22" s="15"/>
      <c r="R22" s="86"/>
      <c r="S22" s="86"/>
    </row>
    <row r="23" spans="1:25" ht="13">
      <c r="C23" s="505" t="s">
        <v>332</v>
      </c>
      <c r="D23" s="506"/>
      <c r="E23" s="15" t="s">
        <v>46</v>
      </c>
      <c r="Q23" s="15"/>
      <c r="R23" s="15"/>
      <c r="S23" s="86"/>
    </row>
    <row r="24" spans="1:25" ht="13">
      <c r="C24" s="497" t="s">
        <v>333</v>
      </c>
      <c r="D24" s="497"/>
      <c r="E24" s="271" t="s">
        <v>316</v>
      </c>
      <c r="Q24" s="15"/>
      <c r="R24" s="15"/>
      <c r="S24" s="86"/>
    </row>
    <row r="25" spans="1:25" ht="13">
      <c r="C25"/>
      <c r="D25"/>
      <c r="E25" s="271" t="s">
        <v>317</v>
      </c>
      <c r="Q25" s="15"/>
      <c r="R25" s="15"/>
      <c r="S25" s="86"/>
    </row>
    <row r="26" spans="1:25" ht="13.5" thickBot="1">
      <c r="E26" s="366"/>
      <c r="O26" s="95" t="s">
        <v>133</v>
      </c>
      <c r="Q26" s="15"/>
      <c r="R26" s="15"/>
      <c r="S26" s="86"/>
    </row>
    <row r="27" spans="1:25" ht="13">
      <c r="A27" s="16">
        <v>14</v>
      </c>
      <c r="M27" s="519" t="s">
        <v>296</v>
      </c>
      <c r="N27" s="93" t="s">
        <v>87</v>
      </c>
      <c r="O27" s="94" t="s">
        <v>88</v>
      </c>
      <c r="Q27" s="15"/>
      <c r="R27" s="15"/>
      <c r="S27" s="86"/>
    </row>
    <row r="28" spans="1:25" ht="20.149999999999999" customHeight="1" thickBot="1">
      <c r="A28" s="17">
        <f>+R91</f>
        <v>0</v>
      </c>
      <c r="C28" s="16" t="s">
        <v>285</v>
      </c>
      <c r="M28" s="520"/>
      <c r="N28" s="219" t="s">
        <v>425</v>
      </c>
      <c r="O28" s="220" t="s">
        <v>130</v>
      </c>
      <c r="Q28" s="15"/>
      <c r="R28" s="15"/>
      <c r="S28" s="253"/>
    </row>
    <row r="29" spans="1:25" ht="13">
      <c r="C29" s="420" t="s">
        <v>380</v>
      </c>
      <c r="D29" s="421"/>
      <c r="E29" s="421"/>
      <c r="F29" s="421"/>
      <c r="G29" s="421"/>
      <c r="H29" s="421"/>
      <c r="I29" s="421"/>
      <c r="J29" s="421"/>
      <c r="K29" s="421"/>
      <c r="L29" s="421"/>
      <c r="M29" s="421"/>
      <c r="N29" s="421"/>
      <c r="O29" s="421"/>
      <c r="Q29" s="15"/>
      <c r="R29" s="15"/>
      <c r="S29" s="253"/>
    </row>
    <row r="30" spans="1:25" ht="13">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25" customHeight="1">
      <c r="C33" s="76"/>
      <c r="O33" s="77"/>
      <c r="Q33" s="15"/>
      <c r="R33" s="15"/>
      <c r="S33" s="15"/>
    </row>
    <row r="34" spans="1:19" ht="14">
      <c r="C34" s="76"/>
      <c r="L34" s="447" t="s">
        <v>433</v>
      </c>
      <c r="M34" s="448"/>
      <c r="N34" s="448"/>
      <c r="O34" s="449"/>
      <c r="Q34" s="15"/>
      <c r="R34" s="15"/>
      <c r="S34" s="15"/>
    </row>
    <row r="35" spans="1:19" ht="13">
      <c r="C35" s="76"/>
      <c r="O35" s="78"/>
      <c r="Q35" s="15"/>
      <c r="R35" s="15"/>
      <c r="S35" s="15"/>
    </row>
    <row r="36" spans="1:19" ht="13">
      <c r="C36" s="467" t="s">
        <v>430</v>
      </c>
      <c r="D36" s="468"/>
      <c r="E36" s="468"/>
      <c r="F36" s="468"/>
      <c r="G36" s="253" t="s">
        <v>5</v>
      </c>
      <c r="O36" s="77"/>
      <c r="Q36" s="15"/>
      <c r="R36" s="15"/>
      <c r="S36" s="15"/>
    </row>
    <row r="37" spans="1:19" ht="7.5" customHeight="1">
      <c r="C37" s="76"/>
      <c r="O37" s="77"/>
      <c r="Q37" s="15"/>
      <c r="R37" s="15"/>
      <c r="S37" s="253"/>
    </row>
    <row r="38" spans="1:19" ht="13">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432</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428</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2034</v>
      </c>
      <c r="N48" s="454"/>
      <c r="O48" s="455"/>
    </row>
    <row r="49" spans="3:21" ht="18.75" customHeight="1">
      <c r="C49" s="435" t="s">
        <v>11</v>
      </c>
      <c r="D49" s="436"/>
      <c r="E49" s="437"/>
      <c r="F49" s="463" t="s">
        <v>427</v>
      </c>
      <c r="G49" s="464"/>
      <c r="H49" s="464"/>
      <c r="I49" s="464"/>
      <c r="J49" s="464"/>
      <c r="K49" s="464"/>
      <c r="L49" s="115" t="s">
        <v>134</v>
      </c>
      <c r="M49" s="367"/>
      <c r="N49" s="456"/>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431</v>
      </c>
      <c r="G52" s="470"/>
      <c r="H52" s="470"/>
      <c r="I52" s="470"/>
      <c r="J52" s="25" t="s">
        <v>47</v>
      </c>
      <c r="K52" s="25"/>
      <c r="L52" s="471">
        <v>1644</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220</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614.30000000000007</v>
      </c>
      <c r="I63" s="216" t="s">
        <v>4</v>
      </c>
      <c r="J63" s="404" t="s">
        <v>228</v>
      </c>
      <c r="K63" s="405"/>
      <c r="L63" s="406"/>
      <c r="M63" s="485">
        <f>+別紙!X14</f>
        <v>614.30000000000007</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614.30000000000007</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614.30000000000007</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633.24</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530.5200000000001</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426</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2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25" customHeight="1">
      <c r="C82" s="169">
        <v>3</v>
      </c>
      <c r="D82" s="399" t="s">
        <v>424</v>
      </c>
      <c r="E82" s="399"/>
      <c r="F82" s="399"/>
      <c r="G82" s="399"/>
      <c r="H82" s="399"/>
      <c r="I82" s="399"/>
      <c r="J82" s="399"/>
      <c r="K82" s="399"/>
      <c r="L82" s="399"/>
      <c r="M82" s="399"/>
      <c r="N82" s="399"/>
      <c r="O82" s="400"/>
    </row>
    <row r="83" spans="3:28" s="16" customFormat="1" ht="28.2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2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2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2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2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2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
      <c r="Q102" s="247" t="s">
        <v>78</v>
      </c>
      <c r="R102" s="247" t="s">
        <v>205</v>
      </c>
      <c r="S102"/>
      <c r="T102"/>
      <c r="U102"/>
      <c r="V102"/>
      <c r="W102"/>
      <c r="X102"/>
      <c r="Y102"/>
      <c r="Z102"/>
    </row>
    <row r="103" spans="1:27" ht="13">
      <c r="Q103" s="247"/>
      <c r="R103"/>
      <c r="S103"/>
      <c r="T103"/>
      <c r="U103"/>
      <c r="V103"/>
      <c r="W103"/>
      <c r="X103"/>
      <c r="Y103"/>
      <c r="Z103"/>
    </row>
    <row r="104" spans="1:27" ht="13">
      <c r="Q104" s="247" t="s">
        <v>89</v>
      </c>
      <c r="R104"/>
    </row>
    <row r="105" spans="1:27" ht="13">
      <c r="Q105" s="247" t="s">
        <v>90</v>
      </c>
      <c r="R105"/>
    </row>
    <row r="106" spans="1:27" ht="13">
      <c r="Q106" s="247" t="s">
        <v>91</v>
      </c>
      <c r="R106"/>
    </row>
    <row r="107" spans="1:27" ht="13">
      <c r="Q107" s="247" t="s">
        <v>92</v>
      </c>
      <c r="R107"/>
    </row>
    <row r="108" spans="1:27" ht="13">
      <c r="Q108" s="247" t="s">
        <v>93</v>
      </c>
      <c r="R108"/>
    </row>
    <row r="109" spans="1:27" ht="13">
      <c r="Q109" s="247" t="s">
        <v>94</v>
      </c>
    </row>
    <row r="110" spans="1:27" ht="13">
      <c r="Q110" s="247" t="s">
        <v>95</v>
      </c>
    </row>
    <row r="111" spans="1:27" ht="13">
      <c r="Q111" s="247" t="s">
        <v>96</v>
      </c>
    </row>
    <row r="112" spans="1:27" ht="13">
      <c r="Q112" s="247" t="s">
        <v>97</v>
      </c>
    </row>
    <row r="113" spans="17:17" ht="13">
      <c r="Q113" s="247" t="s">
        <v>100</v>
      </c>
    </row>
    <row r="114" spans="17:17" ht="13">
      <c r="Q114" s="247" t="s">
        <v>101</v>
      </c>
    </row>
    <row r="115" spans="17:17" ht="13">
      <c r="Q115" s="247" t="s">
        <v>102</v>
      </c>
    </row>
    <row r="116" spans="17:17" ht="13">
      <c r="Q116" s="247" t="s">
        <v>103</v>
      </c>
    </row>
    <row r="117" spans="17:17" ht="13">
      <c r="Q117" s="247" t="s">
        <v>104</v>
      </c>
    </row>
    <row r="118" spans="17:17" ht="13">
      <c r="Q118" s="247" t="s">
        <v>105</v>
      </c>
    </row>
    <row r="119" spans="17:17" ht="13">
      <c r="Q119" s="247" t="s">
        <v>98</v>
      </c>
    </row>
    <row r="120" spans="17:17" ht="13">
      <c r="Q120" s="247" t="s">
        <v>106</v>
      </c>
    </row>
    <row r="121" spans="17:17" ht="13">
      <c r="Q121" s="247" t="s">
        <v>107</v>
      </c>
    </row>
    <row r="122" spans="17:17" ht="13">
      <c r="Q122" s="247" t="s">
        <v>108</v>
      </c>
    </row>
    <row r="123" spans="17:17" ht="13">
      <c r="Q123" s="247" t="s">
        <v>109</v>
      </c>
    </row>
    <row r="124" spans="17:17" ht="13">
      <c r="Q124" s="247" t="s">
        <v>110</v>
      </c>
    </row>
    <row r="125" spans="17:17" ht="13">
      <c r="Q125" s="247" t="s">
        <v>111</v>
      </c>
    </row>
    <row r="126" spans="17:17" ht="13">
      <c r="Q126" s="247" t="s">
        <v>112</v>
      </c>
    </row>
    <row r="127" spans="17:17" ht="13">
      <c r="Q127" s="247" t="s">
        <v>113</v>
      </c>
    </row>
    <row r="128" spans="17:17" ht="13">
      <c r="Q128" s="247" t="s">
        <v>114</v>
      </c>
    </row>
    <row r="129" spans="17:17" ht="13">
      <c r="Q129" s="247" t="s">
        <v>115</v>
      </c>
    </row>
    <row r="130" spans="17:17" ht="13">
      <c r="Q130" s="247" t="s">
        <v>116</v>
      </c>
    </row>
    <row r="131" spans="17:17" ht="13">
      <c r="Q131" s="247" t="s">
        <v>99</v>
      </c>
    </row>
    <row r="132" spans="17:17" ht="13">
      <c r="Q132" s="247" t="s">
        <v>117</v>
      </c>
    </row>
    <row r="133" spans="17:17" ht="13">
      <c r="Q133" s="247" t="s">
        <v>118</v>
      </c>
    </row>
    <row r="134" spans="17:17" ht="13">
      <c r="Q134" s="247" t="s">
        <v>119</v>
      </c>
    </row>
    <row r="135" spans="17:17" ht="13">
      <c r="Q135" s="247" t="s">
        <v>120</v>
      </c>
    </row>
    <row r="136" spans="17:17" ht="13">
      <c r="Q136" s="247" t="s">
        <v>121</v>
      </c>
    </row>
    <row r="137" spans="17:17" ht="13">
      <c r="Q137" s="247" t="s">
        <v>122</v>
      </c>
    </row>
    <row r="138" spans="17:17" ht="13">
      <c r="Q138" s="248" t="s">
        <v>123</v>
      </c>
    </row>
    <row r="139" spans="17:17" ht="13">
      <c r="Q139" s="248" t="s">
        <v>124</v>
      </c>
    </row>
    <row r="140" spans="17:17" ht="13">
      <c r="Q140" s="248" t="s">
        <v>125</v>
      </c>
    </row>
    <row r="141" spans="17:17" ht="13">
      <c r="Q141" s="248" t="s">
        <v>126</v>
      </c>
    </row>
    <row r="142" spans="17:17" ht="13">
      <c r="Q142" s="248" t="s">
        <v>127</v>
      </c>
    </row>
    <row r="143" spans="17:17" ht="13">
      <c r="Q143" s="248" t="s">
        <v>128</v>
      </c>
    </row>
    <row r="144" spans="17:17" ht="13">
      <c r="Q144" s="248" t="s">
        <v>335</v>
      </c>
    </row>
    <row r="145" spans="17:17" ht="13">
      <c r="Q145" s="248" t="s">
        <v>336</v>
      </c>
    </row>
    <row r="146" spans="17:17" ht="13">
      <c r="Q146" s="248" t="s">
        <v>337</v>
      </c>
    </row>
    <row r="147" spans="17:17">
      <c r="Q147" s="246"/>
    </row>
    <row r="148" spans="17:17" ht="13">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oddFooter>&amp;C_x000D_&amp;1#&amp;"Arial"&amp;10&amp;K000000 Internal</oddFooter>
  </headerFooter>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8"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4" zoomScaleNormal="100" workbookViewId="0">
      <selection activeCell="AK32" sqref="AK32:AO34"/>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v>0</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29" zoomScale="70" zoomScaleNormal="100" workbookViewId="0">
      <selection activeCell="B33" sqref="B33"/>
    </sheetView>
  </sheetViews>
  <sheetFormatPr defaultColWidth="9" defaultRowHeight="11"/>
  <cols>
    <col min="1" max="1" width="2.453125" style="5" customWidth="1"/>
    <col min="2" max="3" width="3.81640625" style="5" customWidth="1"/>
    <col min="4" max="4" width="4.453125" style="5" customWidth="1"/>
    <col min="5" max="5" width="3.81640625" style="5" customWidth="1"/>
    <col min="6" max="6" width="40.81640625" style="5" customWidth="1"/>
    <col min="7" max="23" width="12.36328125" style="5" customWidth="1"/>
    <col min="24" max="24" width="12.81640625" style="5" customWidth="1"/>
    <col min="25" max="27" width="9.81640625" style="5" customWidth="1"/>
    <col min="28" max="28" width="11.81640625" style="5" customWidth="1"/>
    <col min="29" max="16384" width="9" style="5"/>
  </cols>
  <sheetData>
    <row r="1" spans="2:24" ht="21">
      <c r="C1" s="14" t="s">
        <v>311</v>
      </c>
      <c r="D1" s="14"/>
      <c r="E1" s="14"/>
    </row>
    <row r="2" spans="2:24" ht="21.75" customHeight="1">
      <c r="E2" s="252" t="s">
        <v>305</v>
      </c>
    </row>
    <row r="3" spans="2:24" ht="14.15" customHeight="1" thickBot="1">
      <c r="B3" s="668" t="s">
        <v>277</v>
      </c>
      <c r="C3" s="668"/>
      <c r="D3" s="668"/>
      <c r="E3" s="668"/>
      <c r="F3" s="668"/>
      <c r="G3" s="100"/>
      <c r="H3" s="100"/>
      <c r="I3" s="100"/>
      <c r="J3" s="100"/>
      <c r="K3" s="100"/>
      <c r="U3"/>
      <c r="V3"/>
      <c r="W3"/>
      <c r="X3" s="101"/>
    </row>
    <row r="4" spans="2:24" ht="14.15" customHeight="1">
      <c r="B4" s="668"/>
      <c r="C4" s="668"/>
      <c r="D4" s="668"/>
      <c r="E4" s="668"/>
      <c r="F4" s="668"/>
      <c r="G4" s="100"/>
      <c r="H4" s="100"/>
      <c r="I4" s="100"/>
      <c r="J4" s="100"/>
      <c r="K4" s="100"/>
      <c r="V4" s="660" t="s">
        <v>297</v>
      </c>
      <c r="W4" s="102" t="s">
        <v>87</v>
      </c>
      <c r="X4" s="103" t="s">
        <v>88</v>
      </c>
    </row>
    <row r="5" spans="2:24" ht="14.15"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BASFコーティングスジャパン合同会社　戸塚事業所</v>
      </c>
      <c r="Q6" s="662"/>
      <c r="R6" s="662"/>
      <c r="S6" s="662"/>
      <c r="T6" s="662"/>
      <c r="U6" s="662"/>
      <c r="V6" s="221"/>
      <c r="W6" s="221"/>
      <c r="X6" s="172" t="s">
        <v>76</v>
      </c>
    </row>
    <row r="7" spans="2:24" ht="1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2"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614.20000000000005</v>
      </c>
      <c r="H9" s="312">
        <f>IF(OR(ｲ.特管廃酸!D24&gt;0,ｲ.特管廃酸!D24&lt;0),ｲ.特管廃酸!D24,IF(H$19&gt;0,"0",0))</f>
        <v>0.1</v>
      </c>
      <c r="I9" s="312" t="str">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614.30000000000007</v>
      </c>
    </row>
    <row r="10" spans="2:24" ht="24" customHeight="1">
      <c r="B10" s="158" t="s">
        <v>327</v>
      </c>
      <c r="C10" s="665" t="s">
        <v>244</v>
      </c>
      <c r="D10" s="665"/>
      <c r="E10" s="665"/>
      <c r="F10" s="666"/>
      <c r="G10" s="314" t="str">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614.20000000000005</v>
      </c>
      <c r="H14" s="316">
        <f>IF(OR(ｲ.特管廃酸!D29&gt;0,ｲ.特管廃酸!D29&lt;0),ｲ.特管廃酸!D29,IF(H$19&gt;0,"0",0))</f>
        <v>0.1</v>
      </c>
      <c r="I14" s="316" t="str">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614.30000000000007</v>
      </c>
    </row>
    <row r="15" spans="2:24" ht="24" customHeight="1">
      <c r="B15" s="158" t="s">
        <v>184</v>
      </c>
      <c r="C15" s="651" t="s">
        <v>182</v>
      </c>
      <c r="D15" s="651"/>
      <c r="E15" s="651"/>
      <c r="F15" s="652"/>
      <c r="G15" s="316">
        <f>IF(OR(ｱ.特管廃油!D30&gt;0,ｱ.特管廃油!D30&lt;0),ｱ.特管廃油!D30,IF(G$19&gt;0,"0",0))</f>
        <v>614.20000000000005</v>
      </c>
      <c r="H15" s="316">
        <f>IF(OR(ｲ.特管廃酸!D30&gt;0,ｲ.特管廃酸!D30&lt;0),ｲ.特管廃酸!D30,IF(H$19&gt;0,"0",0))</f>
        <v>0.1</v>
      </c>
      <c r="I15" s="316" t="str">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614.30000000000007</v>
      </c>
    </row>
    <row r="16" spans="2:24" ht="24" customHeight="1">
      <c r="B16" s="158" t="s">
        <v>185</v>
      </c>
      <c r="C16" s="651" t="s">
        <v>183</v>
      </c>
      <c r="D16" s="651"/>
      <c r="E16" s="651"/>
      <c r="F16" s="652"/>
      <c r="G16" s="316">
        <f>IF(OR(ｱ.特管廃油!D31&gt;0,ｱ.特管廃油!D31&lt;0),ｱ.特管廃油!D31,IF(G$19&gt;0,"0",0))</f>
        <v>614.20000000000005</v>
      </c>
      <c r="H16" s="316">
        <f>IF(OR(ｲ.特管廃酸!D31&gt;0,ｲ.特管廃酸!D31&lt;0),ｲ.特管廃酸!D31,IF(H$19&gt;0,"0",0))</f>
        <v>0.1</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614.30000000000007</v>
      </c>
    </row>
    <row r="17" spans="2:24" ht="24" customHeight="1">
      <c r="B17" s="158"/>
      <c r="C17" s="651" t="s">
        <v>400</v>
      </c>
      <c r="D17" s="651"/>
      <c r="E17" s="651"/>
      <c r="F17" s="652"/>
      <c r="G17" s="316" t="str">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530.15000000000009</v>
      </c>
      <c r="H19" s="322">
        <f t="shared" si="1"/>
        <v>0.15</v>
      </c>
      <c r="I19" s="322">
        <f t="shared" si="1"/>
        <v>0.22</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530.5200000000001</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5"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530.15000000000009</v>
      </c>
      <c r="H37" s="346">
        <f t="shared" si="7"/>
        <v>0.15</v>
      </c>
      <c r="I37" s="346">
        <f t="shared" si="7"/>
        <v>0.22</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530.5200000000001</v>
      </c>
    </row>
    <row r="38" spans="2:24" ht="24" customHeight="1">
      <c r="B38" s="156"/>
      <c r="C38" s="638"/>
      <c r="D38" s="195"/>
      <c r="E38" s="193" t="s">
        <v>195</v>
      </c>
      <c r="F38" s="360"/>
      <c r="G38" s="340">
        <f t="shared" ref="G38:V38" si="8">SUM(G39:G41)</f>
        <v>530.15000000000009</v>
      </c>
      <c r="H38" s="340">
        <f t="shared" si="8"/>
        <v>0.15</v>
      </c>
      <c r="I38" s="340">
        <f t="shared" si="8"/>
        <v>0.22</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530.5200000000001</v>
      </c>
    </row>
    <row r="39" spans="2:24" ht="24" customHeight="1">
      <c r="B39" s="156"/>
      <c r="C39" s="638"/>
      <c r="D39" s="196"/>
      <c r="E39" s="191"/>
      <c r="F39" s="189" t="s">
        <v>175</v>
      </c>
      <c r="G39" s="342">
        <f>+ｱ.特管廃油!$AA$28</f>
        <v>529.70000000000005</v>
      </c>
      <c r="H39" s="342">
        <f>+ｲ.特管廃酸!$AA$28</f>
        <v>0.15</v>
      </c>
      <c r="I39" s="342">
        <f>+ｳ.特管廃ｱﾙｶﾘ!$AA$28</f>
        <v>0.04</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529.89</v>
      </c>
    </row>
    <row r="40" spans="2:24" ht="24" customHeight="1">
      <c r="B40" s="156"/>
      <c r="C40" s="638"/>
      <c r="D40" s="196"/>
      <c r="E40" s="191"/>
      <c r="F40" s="189" t="s">
        <v>194</v>
      </c>
      <c r="G40" s="342">
        <f>+ｱ.特管廃油!$AA$29</f>
        <v>0.45</v>
      </c>
      <c r="H40" s="342">
        <f>+ｲ.特管廃酸!$AA$29</f>
        <v>0</v>
      </c>
      <c r="I40" s="342">
        <f>+ｳ.特管廃ｱﾙｶﾘ!$AA$29</f>
        <v>0.18</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0.63</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530.15000000000009</v>
      </c>
      <c r="H43" s="348">
        <f>+ｲ.特管廃酸!$AL$27</f>
        <v>0.15</v>
      </c>
      <c r="I43" s="348">
        <f>+ｳ.特管廃ｱﾙｶﾘ!$AL$27</f>
        <v>0.22</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530.5200000000001</v>
      </c>
    </row>
    <row r="44" spans="2:24" ht="24" customHeight="1">
      <c r="B44" s="156"/>
      <c r="C44" s="163"/>
      <c r="D44" s="161" t="s">
        <v>150</v>
      </c>
      <c r="E44" s="632" t="s">
        <v>178</v>
      </c>
      <c r="F44" s="633"/>
      <c r="G44" s="350">
        <f>+ｱ.特管廃油!$AL$30</f>
        <v>530.15</v>
      </c>
      <c r="H44" s="350">
        <f>+ｲ.特管廃酸!$AL$30</f>
        <v>0.15</v>
      </c>
      <c r="I44" s="350">
        <f>+ｳ.特管廃ｱﾙｶﾘ!$AL$30</f>
        <v>0.22</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530.52</v>
      </c>
    </row>
    <row r="45" spans="2:24" ht="24" customHeight="1">
      <c r="B45" s="156"/>
      <c r="C45" s="163"/>
      <c r="D45" s="362" t="s">
        <v>152</v>
      </c>
      <c r="E45" s="634" t="s">
        <v>179</v>
      </c>
      <c r="F45" s="635"/>
      <c r="G45" s="352">
        <f>+ｱ.特管廃油!$AS$24</f>
        <v>529.70000000000005</v>
      </c>
      <c r="H45" s="352">
        <f>+ｲ.特管廃酸!$AS$24</f>
        <v>0.15</v>
      </c>
      <c r="I45" s="352">
        <f>+ｳ.特管廃ｱﾙｶﾘ!$AS$24</f>
        <v>0.04</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529.89</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7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20"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1144.3500000000001</v>
      </c>
      <c r="H55" s="385">
        <f t="shared" ref="H55:V55" si="9">IF(H9="0",+H19+H20,+H9+H19+H20)</f>
        <v>0.25</v>
      </c>
      <c r="I55" s="385">
        <f t="shared" si="9"/>
        <v>0.22</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1144.8200000000002</v>
      </c>
    </row>
    <row r="56" spans="6:24" s="385" customFormat="1" ht="13">
      <c r="F56" s="387"/>
    </row>
    <row r="57" spans="6:24" s="385" customFormat="1" ht="13">
      <c r="F57" s="387"/>
    </row>
    <row r="58" spans="6:24" s="385" customFormat="1" ht="13">
      <c r="F58" s="387"/>
    </row>
    <row r="59" spans="6:24" s="385" customFormat="1" ht="13">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&amp;C_x000D_&amp;1#&amp;"Arial"&amp;10&amp;K000000 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5" zoomScaleNormal="100" workbookViewId="0">
      <selection activeCell="AA28" sqref="AA28:AE28"/>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0" width="9" style="38"/>
    <col min="51" max="51" width="49.81640625" style="38" bestFit="1" customWidth="1"/>
    <col min="52" max="53" width="9" style="38"/>
    <col min="54" max="54" width="54.453125" style="38" bestFit="1" customWidth="1"/>
    <col min="55" max="55" width="13" style="38" bestFit="1" customWidth="1"/>
    <col min="56" max="56" width="24.36328125" style="38" bestFit="1" customWidth="1"/>
    <col min="57" max="58" width="9" style="38"/>
    <col min="59" max="59" width="16.1796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3.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530.15000000000009</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614.20000000000005</v>
      </c>
      <c r="E24" s="557"/>
      <c r="F24" s="557"/>
      <c r="G24" s="182" t="s">
        <v>158</v>
      </c>
      <c r="H24" s="602">
        <f>+F12</f>
        <v>530.15000000000009</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529.70000000000005</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530.15000000000009</v>
      </c>
      <c r="Q27" s="583"/>
      <c r="R27" s="583"/>
      <c r="S27" s="583"/>
      <c r="T27" s="42" t="s">
        <v>38</v>
      </c>
      <c r="U27" s="62"/>
      <c r="V27" s="62"/>
      <c r="Y27" s="60" t="s">
        <v>39</v>
      </c>
      <c r="Z27" s="63"/>
      <c r="AH27" s="51"/>
      <c r="AI27" s="51"/>
      <c r="AJ27" s="51"/>
      <c r="AK27" s="51"/>
      <c r="AL27" s="562">
        <f>+AH18+P27</f>
        <v>530.15000000000009</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529.70000000000005</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614.20000000000005</v>
      </c>
      <c r="E29" s="557"/>
      <c r="F29" s="557"/>
      <c r="G29" s="182" t="s">
        <v>158</v>
      </c>
      <c r="H29" s="602">
        <f>+AL27</f>
        <v>530.15000000000009</v>
      </c>
      <c r="I29" s="599"/>
      <c r="J29" s="182" t="s">
        <v>158</v>
      </c>
      <c r="M29" s="567"/>
      <c r="P29" s="54"/>
      <c r="Q29" s="133"/>
      <c r="R29" s="49" t="s">
        <v>144</v>
      </c>
      <c r="S29" s="569" t="s">
        <v>33</v>
      </c>
      <c r="T29" s="580"/>
      <c r="U29" s="580"/>
      <c r="V29" s="581"/>
      <c r="W29" s="46"/>
      <c r="X29" s="64"/>
      <c r="Y29" s="584" t="s">
        <v>191</v>
      </c>
      <c r="Z29" s="585"/>
      <c r="AA29" s="556">
        <v>0.45</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614.20000000000005</v>
      </c>
      <c r="E30" s="557"/>
      <c r="F30" s="557"/>
      <c r="G30" s="182" t="s">
        <v>158</v>
      </c>
      <c r="H30" s="602">
        <f>+AL30</f>
        <v>530.15</v>
      </c>
      <c r="I30" s="599"/>
      <c r="J30" s="182" t="s">
        <v>158</v>
      </c>
      <c r="M30" s="567"/>
      <c r="P30" s="54"/>
      <c r="R30" s="582">
        <f>+ROUND(AA28,2)+ROUND(AA29,2)+ROUND(AA30,2)</f>
        <v>530.15000000000009</v>
      </c>
      <c r="S30" s="583"/>
      <c r="T30" s="583"/>
      <c r="U30" s="583"/>
      <c r="V30" s="42" t="s">
        <v>16</v>
      </c>
      <c r="Y30" s="584" t="s">
        <v>148</v>
      </c>
      <c r="Z30" s="585"/>
      <c r="AA30" s="556"/>
      <c r="AB30" s="557"/>
      <c r="AC30" s="557"/>
      <c r="AD30" s="557"/>
      <c r="AE30" s="557"/>
      <c r="AF30" s="42" t="s">
        <v>13</v>
      </c>
      <c r="AL30" s="527">
        <v>530.15</v>
      </c>
      <c r="AM30" s="535"/>
      <c r="AN30" s="535"/>
      <c r="AO30" s="535"/>
      <c r="AP30" s="50" t="s">
        <v>13</v>
      </c>
      <c r="AS30" s="598"/>
      <c r="AT30" s="595"/>
      <c r="AU30" s="595"/>
      <c r="AV30" s="596"/>
      <c r="AW30" s="381"/>
    </row>
    <row r="31" spans="2:49" ht="27" customHeight="1" thickTop="1" thickBot="1">
      <c r="B31" s="588" t="s">
        <v>167</v>
      </c>
      <c r="C31" s="589"/>
      <c r="D31" s="557">
        <v>614.20000000000005</v>
      </c>
      <c r="E31" s="557"/>
      <c r="F31" s="557"/>
      <c r="G31" s="182" t="s">
        <v>158</v>
      </c>
      <c r="H31" s="602">
        <f>+AS24</f>
        <v>529.70000000000005</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
      <c r="I45" s="66"/>
      <c r="J45" s="66"/>
      <c r="K45" s="66"/>
      <c r="R45" s="66"/>
      <c r="S45" s="66"/>
      <c r="T45" s="66"/>
      <c r="AY45" s="67"/>
      <c r="AZ45" s="67"/>
      <c r="BA45" s="67"/>
      <c r="BB45" s="67"/>
      <c r="BC45" s="67"/>
      <c r="BD45" s="67"/>
    </row>
    <row r="46" spans="2:62" ht="13">
      <c r="I46" s="66"/>
      <c r="J46" s="66"/>
      <c r="K46" s="66"/>
      <c r="R46" s="66"/>
      <c r="S46" s="66"/>
      <c r="T46" s="66"/>
      <c r="AY46" s="67"/>
      <c r="AZ46" s="67"/>
      <c r="BA46" s="67"/>
      <c r="BB46" s="67"/>
      <c r="BC46" s="67"/>
      <c r="BD46" s="67"/>
    </row>
    <row r="47" spans="2:62" ht="13">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90625" style="17" hidden="1" customWidth="1"/>
    <col min="2" max="2" width="3.36328125" style="17" customWidth="1"/>
    <col min="3" max="3" width="3.36328125" style="16" customWidth="1"/>
    <col min="4" max="4" width="4.36328125" style="16" customWidth="1"/>
    <col min="5" max="5" width="11" style="16" customWidth="1"/>
    <col min="6" max="6" width="2.81640625" style="16" customWidth="1"/>
    <col min="7" max="7" width="7.453125" style="16" customWidth="1"/>
    <col min="8" max="8" width="13.81640625" style="16" customWidth="1"/>
    <col min="9" max="9" width="5.81640625" style="16" customWidth="1"/>
    <col min="10" max="10" width="3.81640625" style="16" customWidth="1"/>
    <col min="11" max="11" width="10.81640625" style="16" customWidth="1"/>
    <col min="12" max="12" width="9.6328125" style="16" customWidth="1"/>
    <col min="13" max="13" width="7.81640625" style="16" customWidth="1"/>
    <col min="14" max="14" width="6.81640625" style="16" customWidth="1"/>
    <col min="15" max="15" width="7.81640625" style="16" customWidth="1"/>
    <col min="16" max="16" width="2.1796875" style="16" customWidth="1"/>
    <col min="17" max="16384" width="9" style="16"/>
  </cols>
  <sheetData>
    <row r="1" spans="1:16" ht="16.25" customHeight="1">
      <c r="C1" s="72" t="s">
        <v>204</v>
      </c>
    </row>
    <row r="2" spans="1:16" ht="16.25" customHeight="1">
      <c r="C2" s="72"/>
    </row>
    <row r="3" spans="1:16" ht="14" customHeight="1" thickBot="1">
      <c r="O3" s="95" t="s">
        <v>133</v>
      </c>
    </row>
    <row r="4" spans="1:16" ht="13">
      <c r="A4" s="16">
        <v>14</v>
      </c>
      <c r="M4" s="519" t="s">
        <v>295</v>
      </c>
      <c r="N4" s="93" t="s">
        <v>87</v>
      </c>
      <c r="O4" s="94" t="s">
        <v>88</v>
      </c>
    </row>
    <row r="5" spans="1:16" ht="20.149999999999999" customHeight="1" thickBot="1">
      <c r="A5" s="17" t="e">
        <f>+#REF!</f>
        <v>#REF!</v>
      </c>
      <c r="C5" s="16" t="s">
        <v>285</v>
      </c>
      <c r="M5" s="661"/>
      <c r="N5" s="209" t="str">
        <f>+表紙!N28</f>
        <v>○</v>
      </c>
      <c r="O5" s="210" t="str">
        <f>+表紙!O28</f>
        <v>　</v>
      </c>
    </row>
    <row r="6" spans="1:16" ht="13">
      <c r="C6" s="420" t="s">
        <v>380</v>
      </c>
      <c r="D6" s="687"/>
      <c r="E6" s="687"/>
      <c r="F6" s="687"/>
      <c r="G6" s="687"/>
      <c r="H6" s="687"/>
      <c r="I6" s="687"/>
      <c r="J6" s="687"/>
      <c r="K6" s="687"/>
      <c r="L6" s="687"/>
      <c r="M6" s="687"/>
      <c r="N6" s="687"/>
      <c r="O6" s="687"/>
    </row>
    <row r="7" spans="1:16" ht="7.75"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25" customHeight="1">
      <c r="C10" s="76"/>
      <c r="O10" s="77"/>
    </row>
    <row r="11" spans="1:16" ht="13">
      <c r="C11" s="76"/>
      <c r="L11" s="693" t="str">
        <f>+表紙!L34</f>
        <v>令和   7 年  6  月 23   日</v>
      </c>
      <c r="M11" s="694"/>
      <c r="N11" s="694"/>
      <c r="O11" s="695"/>
    </row>
    <row r="12" spans="1:16" ht="1.25" customHeight="1">
      <c r="C12" s="76"/>
      <c r="O12" s="78"/>
    </row>
    <row r="13" spans="1:16" ht="13">
      <c r="C13" s="699" t="str">
        <f>+表紙!C36</f>
        <v>横浜市長</v>
      </c>
      <c r="D13" s="700"/>
      <c r="E13" s="700"/>
      <c r="F13" s="700"/>
      <c r="G13" s="86" t="s">
        <v>5</v>
      </c>
      <c r="O13" s="77"/>
    </row>
    <row r="14" spans="1:16" ht="9" customHeight="1">
      <c r="C14" s="76"/>
      <c r="O14" s="77"/>
    </row>
    <row r="15" spans="1:16" ht="13.25" customHeight="1">
      <c r="A15" s="17">
        <v>3</v>
      </c>
      <c r="C15" s="76"/>
      <c r="H15" s="206" t="s">
        <v>202</v>
      </c>
      <c r="I15" s="206"/>
      <c r="O15" s="77"/>
    </row>
    <row r="16" spans="1:16" ht="26.25" customHeight="1">
      <c r="C16" s="76"/>
      <c r="H16" s="18" t="s">
        <v>6</v>
      </c>
      <c r="I16" s="18"/>
      <c r="J16" s="696" t="str">
        <f>+表紙!J39</f>
        <v>神奈川県横浜市戸塚区下倉田町296</v>
      </c>
      <c r="K16" s="696"/>
      <c r="L16" s="697"/>
      <c r="M16" s="697"/>
      <c r="N16" s="697"/>
      <c r="O16" s="698"/>
    </row>
    <row r="17" spans="1:17" ht="26.25" customHeight="1">
      <c r="C17" s="76"/>
      <c r="H17" s="18" t="s">
        <v>7</v>
      </c>
      <c r="I17" s="18"/>
      <c r="J17" s="696" t="str">
        <f>+表紙!J40</f>
        <v>BASFコーティングスジャパン合同会社　
最高経営責任者　　篠田　大</v>
      </c>
      <c r="K17" s="696"/>
      <c r="L17" s="697"/>
      <c r="M17" s="697"/>
      <c r="N17" s="697"/>
      <c r="O17" s="698"/>
    </row>
    <row r="18" spans="1:17">
      <c r="C18" s="76"/>
      <c r="J18" s="16" t="s">
        <v>8</v>
      </c>
      <c r="O18" s="77"/>
    </row>
    <row r="19" spans="1:17">
      <c r="C19" s="76"/>
      <c r="J19" s="19" t="s">
        <v>9</v>
      </c>
      <c r="K19" s="19"/>
      <c r="L19" s="701" t="str">
        <f>IF(+表紙!L42="","",+表紙!L42)</f>
        <v>045-862-7500</v>
      </c>
      <c r="M19" s="701"/>
      <c r="N19" s="701"/>
      <c r="O19" s="702"/>
    </row>
    <row r="20" spans="1:17" ht="8.4"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BASFコーティングスジャパン合同会社　戸塚事業所</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2034</v>
      </c>
      <c r="N25" s="714"/>
      <c r="O25" s="715"/>
    </row>
    <row r="26" spans="1:17" ht="18.649999999999999" customHeight="1">
      <c r="C26" s="435" t="s">
        <v>11</v>
      </c>
      <c r="D26" s="436"/>
      <c r="E26" s="437"/>
      <c r="F26" s="718" t="str">
        <f>+表紙!F49</f>
        <v>神奈川県横浜市戸塚区下倉田町296</v>
      </c>
      <c r="G26" s="719"/>
      <c r="H26" s="719"/>
      <c r="I26" s="719"/>
      <c r="J26" s="719"/>
      <c r="K26" s="719"/>
      <c r="L26" s="115" t="s">
        <v>134</v>
      </c>
      <c r="M26" s="207"/>
      <c r="N26" s="682" t="str">
        <f>IF(+表紙!N49="","",+表紙!N49)</f>
        <v/>
      </c>
      <c r="O26" s="683"/>
    </row>
    <row r="27" spans="1:17" ht="18.649999999999999"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Ｅ16－化学工業</v>
      </c>
      <c r="G29" s="679"/>
      <c r="H29" s="679"/>
      <c r="I29" s="679"/>
      <c r="J29" s="25" t="s">
        <v>47</v>
      </c>
      <c r="K29" s="25"/>
      <c r="L29" s="684">
        <f>IF(+表紙!L52="","",+表紙!L52)</f>
        <v>1644</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220</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25" customHeight="1">
      <c r="C40" s="723"/>
      <c r="D40" s="401" t="s">
        <v>227</v>
      </c>
      <c r="E40" s="402"/>
      <c r="F40" s="402"/>
      <c r="G40" s="403"/>
      <c r="H40" s="224">
        <f>+表紙!H63</f>
        <v>614.30000000000007</v>
      </c>
      <c r="I40" s="216" t="s">
        <v>4</v>
      </c>
      <c r="J40" s="404" t="s">
        <v>293</v>
      </c>
      <c r="K40" s="405"/>
      <c r="L40" s="406"/>
      <c r="M40" s="724">
        <f>+表紙!M63</f>
        <v>614.30000000000007</v>
      </c>
      <c r="N40" s="725">
        <f>+表紙!N63</f>
        <v>0</v>
      </c>
      <c r="O40" s="378" t="s">
        <v>4</v>
      </c>
    </row>
    <row r="41" spans="3:17" ht="25.25" customHeight="1">
      <c r="C41" s="723"/>
      <c r="D41" s="401" t="s">
        <v>289</v>
      </c>
      <c r="E41" s="402"/>
      <c r="F41" s="402"/>
      <c r="G41" s="403"/>
      <c r="H41" s="224" t="str">
        <f>+表紙!H64</f>
        <v>0</v>
      </c>
      <c r="I41" s="216" t="s">
        <v>4</v>
      </c>
      <c r="J41" s="404" t="s">
        <v>229</v>
      </c>
      <c r="K41" s="405"/>
      <c r="L41" s="406"/>
      <c r="M41" s="724">
        <f>+表紙!M64</f>
        <v>614.30000000000007</v>
      </c>
      <c r="N41" s="725">
        <f>+表紙!N64</f>
        <v>0</v>
      </c>
      <c r="O41" s="26" t="s">
        <v>4</v>
      </c>
    </row>
    <row r="42" spans="3:17" ht="25.25" customHeight="1">
      <c r="C42" s="723"/>
      <c r="D42" s="401" t="s">
        <v>290</v>
      </c>
      <c r="E42" s="402"/>
      <c r="F42" s="402"/>
      <c r="G42" s="403"/>
      <c r="H42" s="224" t="str">
        <f>+表紙!H65</f>
        <v>0</v>
      </c>
      <c r="I42" s="216" t="s">
        <v>4</v>
      </c>
      <c r="J42" s="401" t="s">
        <v>230</v>
      </c>
      <c r="K42" s="402"/>
      <c r="L42" s="403"/>
      <c r="M42" s="726">
        <f>+表紙!M65</f>
        <v>614.30000000000007</v>
      </c>
      <c r="N42" s="727">
        <f>+表紙!N65</f>
        <v>0</v>
      </c>
      <c r="O42" s="256" t="s">
        <v>4</v>
      </c>
    </row>
    <row r="43" spans="3:17" ht="25.2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2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 customHeight="1">
      <c r="C45" s="507" t="s">
        <v>322</v>
      </c>
      <c r="D45" s="412"/>
      <c r="E45" s="412"/>
      <c r="F45" s="412"/>
      <c r="G45" s="412"/>
      <c r="H45" s="412"/>
      <c r="I45" s="412"/>
      <c r="J45" s="273"/>
      <c r="K45" s="273"/>
      <c r="L45" s="273"/>
      <c r="M45" s="274"/>
      <c r="N45" s="274"/>
      <c r="O45" s="275"/>
    </row>
    <row r="46" spans="3:17" ht="13.25" customHeight="1">
      <c r="C46" s="276"/>
      <c r="D46" s="407" t="s">
        <v>326</v>
      </c>
      <c r="E46" s="492"/>
      <c r="F46" s="492"/>
      <c r="G46" s="492"/>
      <c r="H46" s="492"/>
      <c r="I46" s="493"/>
      <c r="J46" s="407" t="str">
        <f>表紙!J69</f>
        <v>前々年度（令和５年度）</v>
      </c>
      <c r="K46" s="408"/>
      <c r="L46" s="408"/>
      <c r="M46" s="274">
        <f>IF(表紙!M69="","",表紙!M69)</f>
        <v>633.24</v>
      </c>
      <c r="N46" s="274" t="s">
        <v>329</v>
      </c>
      <c r="O46" s="275"/>
    </row>
    <row r="47" spans="3:17" ht="13.25" customHeight="1">
      <c r="C47" s="276"/>
      <c r="D47" s="494"/>
      <c r="E47" s="495"/>
      <c r="F47" s="495"/>
      <c r="G47" s="495"/>
      <c r="H47" s="495"/>
      <c r="I47" s="496"/>
      <c r="J47" s="409" t="str">
        <f>表紙!J70</f>
        <v>前 年 度（令和６年度）</v>
      </c>
      <c r="K47" s="410"/>
      <c r="L47" s="410"/>
      <c r="M47" s="278">
        <f>IF(表紙!M70="","",表紙!M70)</f>
        <v>530.5200000000001</v>
      </c>
      <c r="N47" s="278" t="s">
        <v>325</v>
      </c>
      <c r="O47" s="279"/>
    </row>
    <row r="48" spans="3:17" ht="10.75" customHeight="1">
      <c r="C48" s="276"/>
      <c r="D48" s="411" t="s">
        <v>324</v>
      </c>
      <c r="E48" s="412"/>
      <c r="F48" s="412"/>
      <c r="G48" s="412"/>
      <c r="H48" s="412"/>
      <c r="I48" s="412"/>
      <c r="J48" s="273"/>
      <c r="K48" s="280"/>
      <c r="L48" s="273"/>
      <c r="M48" s="274"/>
      <c r="N48" s="274"/>
      <c r="O48" s="275"/>
    </row>
    <row r="49" spans="1:15" ht="49.5" customHeight="1">
      <c r="C49" s="277"/>
      <c r="D49" s="731" t="str">
        <f>IF(表紙!D72="","",表紙!D72)</f>
        <v>既に電子マニュフェストを導入している。</v>
      </c>
      <c r="E49" s="732"/>
      <c r="F49" s="732"/>
      <c r="G49" s="732"/>
      <c r="H49" s="732"/>
      <c r="I49" s="732"/>
      <c r="J49" s="732"/>
      <c r="K49" s="732"/>
      <c r="L49" s="732"/>
      <c r="M49" s="732"/>
      <c r="N49" s="732"/>
      <c r="O49" s="733"/>
    </row>
    <row r="50" spans="1:15" ht="12.65" customHeight="1">
      <c r="C50" s="728" t="s">
        <v>15</v>
      </c>
      <c r="D50" s="729"/>
      <c r="E50" s="730"/>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2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2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2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25" customHeight="1">
      <c r="A73" s="16"/>
      <c r="B73" s="16"/>
      <c r="C73" s="169"/>
      <c r="D73" s="170" t="s">
        <v>236</v>
      </c>
      <c r="E73" s="399" t="s">
        <v>378</v>
      </c>
      <c r="F73" s="399"/>
      <c r="G73" s="399"/>
      <c r="H73" s="399"/>
      <c r="I73" s="399"/>
      <c r="J73" s="399"/>
      <c r="K73" s="399"/>
      <c r="L73" s="399"/>
      <c r="M73" s="399"/>
      <c r="N73" s="399"/>
      <c r="O73" s="400"/>
    </row>
    <row r="74" spans="1:15" ht="28.25" customHeight="1">
      <c r="A74" s="16"/>
      <c r="B74" s="16"/>
      <c r="C74" s="169"/>
      <c r="D74" s="170" t="s">
        <v>237</v>
      </c>
      <c r="E74" s="399" t="s">
        <v>241</v>
      </c>
      <c r="F74" s="399"/>
      <c r="G74" s="399"/>
      <c r="H74" s="399"/>
      <c r="I74" s="399"/>
      <c r="J74" s="399"/>
      <c r="K74" s="399"/>
      <c r="L74" s="399"/>
      <c r="M74" s="399"/>
      <c r="N74" s="399"/>
      <c r="O74" s="400"/>
    </row>
    <row r="75" spans="1:15" ht="28.2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oddFooter>&amp;C_x000D_&amp;1#&amp;"Arial"&amp;10&amp;K000000 Internal</oddFooter>
  </headerFooter>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A29" sqref="AA29:AE29"/>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0.15</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0.1</v>
      </c>
      <c r="E24" s="557"/>
      <c r="F24" s="557"/>
      <c r="G24" s="182" t="s">
        <v>158</v>
      </c>
      <c r="H24" s="602">
        <f>+F12</f>
        <v>0.15</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0.15</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0.15</v>
      </c>
      <c r="Q27" s="583"/>
      <c r="R27" s="583"/>
      <c r="S27" s="583"/>
      <c r="T27" s="42" t="s">
        <v>38</v>
      </c>
      <c r="U27" s="62"/>
      <c r="V27" s="62"/>
      <c r="Y27" s="60" t="s">
        <v>39</v>
      </c>
      <c r="Z27" s="63"/>
      <c r="AH27" s="51"/>
      <c r="AI27" s="51"/>
      <c r="AJ27" s="51"/>
      <c r="AK27" s="51"/>
      <c r="AL27" s="562">
        <f>+AH18+P27</f>
        <v>0.15</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0.15</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0.1</v>
      </c>
      <c r="E29" s="557"/>
      <c r="F29" s="557"/>
      <c r="G29" s="182" t="s">
        <v>158</v>
      </c>
      <c r="H29" s="602">
        <f>+AL27</f>
        <v>0.15</v>
      </c>
      <c r="I29" s="599"/>
      <c r="J29" s="182" t="s">
        <v>158</v>
      </c>
      <c r="M29" s="567"/>
      <c r="P29" s="54"/>
      <c r="Q29" s="133"/>
      <c r="R29" s="49" t="s">
        <v>145</v>
      </c>
      <c r="S29" s="569" t="s">
        <v>33</v>
      </c>
      <c r="T29" s="580"/>
      <c r="U29" s="580"/>
      <c r="V29" s="581"/>
      <c r="W29" s="46"/>
      <c r="X29" s="64"/>
      <c r="Y29" s="584" t="s">
        <v>191</v>
      </c>
      <c r="Z29" s="585"/>
      <c r="AA29" s="556">
        <v>0</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0.1</v>
      </c>
      <c r="E30" s="557"/>
      <c r="F30" s="557"/>
      <c r="G30" s="182" t="s">
        <v>158</v>
      </c>
      <c r="H30" s="602">
        <f>+AL30</f>
        <v>0.15</v>
      </c>
      <c r="I30" s="599"/>
      <c r="J30" s="182" t="s">
        <v>158</v>
      </c>
      <c r="M30" s="567"/>
      <c r="P30" s="54"/>
      <c r="R30" s="582">
        <f>+ROUND(AA28,2)+ROUND(AA29,2)+ROUND(AA30,2)</f>
        <v>0.15</v>
      </c>
      <c r="S30" s="583"/>
      <c r="T30" s="583"/>
      <c r="U30" s="583"/>
      <c r="V30" s="42" t="s">
        <v>16</v>
      </c>
      <c r="Y30" s="584" t="s">
        <v>148</v>
      </c>
      <c r="Z30" s="585"/>
      <c r="AA30" s="556"/>
      <c r="AB30" s="557"/>
      <c r="AC30" s="557"/>
      <c r="AD30" s="557"/>
      <c r="AE30" s="557"/>
      <c r="AF30" s="42" t="s">
        <v>13</v>
      </c>
      <c r="AL30" s="527">
        <v>0.15</v>
      </c>
      <c r="AM30" s="535"/>
      <c r="AN30" s="535"/>
      <c r="AO30" s="535"/>
      <c r="AP30" s="50" t="s">
        <v>13</v>
      </c>
      <c r="AS30" s="598"/>
      <c r="AT30" s="595"/>
      <c r="AU30" s="595"/>
      <c r="AV30" s="596"/>
      <c r="AW30" s="382"/>
    </row>
    <row r="31" spans="2:49" ht="27" customHeight="1" thickTop="1" thickBot="1">
      <c r="B31" s="588" t="s">
        <v>167</v>
      </c>
      <c r="C31" s="589"/>
      <c r="D31" s="557">
        <v>0.1</v>
      </c>
      <c r="E31" s="557"/>
      <c r="F31" s="557"/>
      <c r="G31" s="182" t="s">
        <v>158</v>
      </c>
      <c r="H31" s="602">
        <f>+AS24</f>
        <v>0.15</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5" zoomScaleNormal="100" workbookViewId="0">
      <selection activeCell="AL31" sqref="AL31:AQ31"/>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0.22</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0.22</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0.04</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0.22</v>
      </c>
      <c r="Q27" s="583"/>
      <c r="R27" s="583"/>
      <c r="S27" s="583"/>
      <c r="T27" s="42" t="s">
        <v>38</v>
      </c>
      <c r="U27" s="62"/>
      <c r="V27" s="62"/>
      <c r="Y27" s="60" t="s">
        <v>39</v>
      </c>
      <c r="Z27" s="63"/>
      <c r="AH27" s="51"/>
      <c r="AI27" s="51"/>
      <c r="AJ27" s="51"/>
      <c r="AK27" s="51"/>
      <c r="AL27" s="562">
        <f>+AH18+P27</f>
        <v>0.22</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0.04</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0.22</v>
      </c>
      <c r="I29" s="599"/>
      <c r="J29" s="182" t="s">
        <v>158</v>
      </c>
      <c r="M29" s="567"/>
      <c r="P29" s="54"/>
      <c r="Q29" s="133"/>
      <c r="R29" s="49" t="s">
        <v>145</v>
      </c>
      <c r="S29" s="569" t="s">
        <v>33</v>
      </c>
      <c r="T29" s="580"/>
      <c r="U29" s="580"/>
      <c r="V29" s="581"/>
      <c r="W29" s="46"/>
      <c r="X29" s="64"/>
      <c r="Y29" s="584" t="s">
        <v>191</v>
      </c>
      <c r="Z29" s="585"/>
      <c r="AA29" s="556">
        <v>0.18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0.22</v>
      </c>
      <c r="I30" s="599"/>
      <c r="J30" s="182" t="s">
        <v>158</v>
      </c>
      <c r="M30" s="567"/>
      <c r="P30" s="54"/>
      <c r="R30" s="582">
        <f>+ROUND(AA28,2)+ROUND(AA29,2)+ROUND(AA30,2)</f>
        <v>0.22</v>
      </c>
      <c r="S30" s="583"/>
      <c r="T30" s="583"/>
      <c r="U30" s="583"/>
      <c r="V30" s="42" t="s">
        <v>16</v>
      </c>
      <c r="Y30" s="584" t="s">
        <v>148</v>
      </c>
      <c r="Z30" s="585"/>
      <c r="AA30" s="556"/>
      <c r="AB30" s="557"/>
      <c r="AC30" s="557"/>
      <c r="AD30" s="557"/>
      <c r="AE30" s="557"/>
      <c r="AF30" s="42" t="s">
        <v>13</v>
      </c>
      <c r="AL30" s="527">
        <v>0.22</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0.04</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BASFコーティングスジャパン合同会社　戸塚事業所</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&amp;C_x000D_&amp;1#&amp;"Arial"&amp;10&amp;K000000 Internal</oddFooter>
  </headerFooter>
  <drawing r:id="rId2"/>
  <legacyDrawing r:id="rId3"/>
</worksheet>
</file>

<file path=docMetadata/LabelInfo.xml><?xml version="1.0" encoding="utf-8"?>
<clbl:labelList xmlns:clbl="http://schemas.microsoft.com/office/2020/mipLabelMetadata">
  <clbl:label id="{06530cf4-8573-4c29-a912-bbcdac835909}" enabled="1" method="Standard" siteId="{ecaa386b-c8df-4ce0-ad01-740cbdb5ba5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2025-06-23T00:35:15Z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