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defaultThemeVersion="124226"/>
  <xr:revisionPtr revIDLastSave="0" documentId="13_ncr:1_{BB52738E-5FD1-4C40-8CFC-F7146191CD45}" xr6:coauthVersionLast="47" xr6:coauthVersionMax="47" xr10:uidLastSave="{00000000-0000-0000-0000-000000000000}"/>
  <bookViews>
    <workbookView xWindow="-120" yWindow="-28920" windowWidth="16440" windowHeight="2904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<sst xmlns="http://schemas.openxmlformats.org/spreadsheetml/2006/main" count="2830" uniqueCount="434">
  <si>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</si>
  <si>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</si>
  <si>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</si>
  <si>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</si>
  <si>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</si>
  <si>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</si>
  <si>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</si>
  <si>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</si>
  <si>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</si>
  <si>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</si>
  <si>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</si>
  <si>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</si>
  <si>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</si>
  <si>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</si>
  <si>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</si>
  <si>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</si>
  <si>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</si>
  <si>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</si>
  <si>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</si>
  <si>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</si>
  <si>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</si>
  <si>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</si>
  <si>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</si>
  <si>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</si>
  <si>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</si>
  <si>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</si>
  <si>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</si>
  <si>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</si>
  <si>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</si>
  <si>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</si>
  <si>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</si>
  <si>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</si>
  <si>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</si>
  <si>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</si>
  <si>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</si>
  <si>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</si>
  <si>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</si>
  <si>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</si>
  <si>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</si>
  <si>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</si>
  <si>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</si>
  <si>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</si>
  <si>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</si>
  <si>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</si>
  <si>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</si>
  <si>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</si>
  <si>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</si>
  <si>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</si>
  <si>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</si>
  <si>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</si>
  <si>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</si>
  <si>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</si>
  <si>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</si>
  <si>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</si>
  <si>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</si>
  <si>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</si>
  <si>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</si>
  <si>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</si>
  <si>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</si>
  <si>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</si>
  <si>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</si>
  <si>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</si>
  <si>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</si>
  <si>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</si>
  <si>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</si>
  <si>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</si>
  <si>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</si>
  <si>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</si>
  <si>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</si>
  <si>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</si>
  <si>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</si>
  <si>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</si>
  <si>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</si>
  <si>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</si>
  <si>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</si>
  <si>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</si>
  <si>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</si>
  <si>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</si>
  <si>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</si>
  <si>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</si>
  <si>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</si>
  <si>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</si>
  <si>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</si>
  <si>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</si>
  <si>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</si>
  <si>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</si>
  <si>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</si>
  <si>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</si>
  <si>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</si>
  <si>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</si>
  <si>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</si>
  <si>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</si>
  <si>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</si>
  <si>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</si>
  <si>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</si>
  <si>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</si>
  <si>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</si>
  <si>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</si>
  <si>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</si>
  <si>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</si>
  <si>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</si>
  <si>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</si>
  <si>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</si>
  <si>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</si>
  <si>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</si>
  <si>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</si>
  <si>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</si>
  <si>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</si>
  <si>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</si>
  <si>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</si>
  <si>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</si>
  <si>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</si>
  <si>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</si>
  <si>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</si>
  <si>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</si>
  <si>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</si>
  <si>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</si>
  <si>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</si>
  <si>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</si>
  <si>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</si>
  <si>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</si>
  <si>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</si>
  <si>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</si>
  <si>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</si>
  <si>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</si>
  <si>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</si>
  <si>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</si>
  <si>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</si>
  <si>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</si>
  <si>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</si>
  <si>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</si>
  <si>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</si>
  <si>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</si>
  <si>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</si>
  <si>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</si>
  <si>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</si>
  <si>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</si>
  <si>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</si>
  <si>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</si>
  <si>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</si>
  <si>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</si>
  <si>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</si>
  <si>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</si>
  <si>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</si>
  <si>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</si>
  <si>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</si>
  <si>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</si>
  <si>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</si>
  <si>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</si>
  <si>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</si>
  <si>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</si>
  <si>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</si>
  <si>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</si>
  <si>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</si>
  <si>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</si>
  <si>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</si>
  <si>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</si>
  <si>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</si>
  <si>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</si>
  <si>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</si>
  <si>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</si>
  <si>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</si>
  <si>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</si>
  <si>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</si>
  <si>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</si>
  <si>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</si>
  <si>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</si>
  <si>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</si>
  <si>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</si>
  <si>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</si>
  <si>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</si>
  <si>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</si>
  <si>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</si>
  <si>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</si>
  <si>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</si>
  <si>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</si>
  <si>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</si>
  <si>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</si>
  <si>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</si>
  <si>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</si>
  <si>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</si>
  <si>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</si>
  <si>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</si>
  <si>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</si>
  <si>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</si>
  <si>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</si>
  <si>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</si>
  <si>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</si>
  <si>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</si>
  <si>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</si>
  <si>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</si>
  <si>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</si>
  <si>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</si>
  <si>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</si>
  <si>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</si>
  <si>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</si>
  <si>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</si>
  <si>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</si>
  <si>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</si>
  <si>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</si>
  <si>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</si>
  <si>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</si>
  <si>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</si>
  <si>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</si>
  <si>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</si>
  <si>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</si>
  <si>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</si>
  <si>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</si>
  <si>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</si>
  <si>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</si>
  <si>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</si>
  <si>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</si>
  <si>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</si>
  <si>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</si>
  <si>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</si>
  <si>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</si>
  <si>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</si>
  <si>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</si>
  <si>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</si>
  <si>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</si>
  <si>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</si>
  <si>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</si>
  <si>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</si>
  <si>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</si>
  <si>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</si>
  <si>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</si>
  <si>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</si>
  <si>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</si>
  <si>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</si>
  <si>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</si>
  <si>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</si>
  <si>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</si>
  <si>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</si>
  <si>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</si>
  <si>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</si>
  <si>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</si>
  <si>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</si>
  <si>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</si>
  <si>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</si>
  <si>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</si>
  <si>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</si>
  <si>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</si>
  <si>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</si>
  <si>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</si>
  <si>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</si>
  <si>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</si>
  <si>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</si>
  <si>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</si>
  <si>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</si>
  <si>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</si>
  <si>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</si>
  <si>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</si>
  <si>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</si>
  <si>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</si>
  <si>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</si>
  <si>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</si>
  <si>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</si>
  <si>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</si>
  <si>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</si>
  <si>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</si>
  <si>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</si>
  <si>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</si>
  <si>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</si>
  <si>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</si>
  <si>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</si>
  <si>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</si>
  <si>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</si>
  <si>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</si>
  <si>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</si>
  <si>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</si>
  <si>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</si>
  <si>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</si>
  <si>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</si>
  <si>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</si>
  <si>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</si>
  <si>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</si>
  <si>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</si>
  <si>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</si>
  <si>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</si>
  <si>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</si>
  <si>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</si>
  <si>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</si>
  <si>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</si>
  <si>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</si>
  <si>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</si>
  <si>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</si>
  <si>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</si>
  <si>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</si>
  <si>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</si>
  <si>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</si>
  <si>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</si>
  <si>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</si>
  <si>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</si>
  <si>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</si>
  <si>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</si>
  <si>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</si>
  <si>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</si>
  <si>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</si>
  <si>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</si>
  <si>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</si>
  <si>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</si>
  <si>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</si>
  <si>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</si>
  <si>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</si>
  <si>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</si>
  <si>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</si>
  <si>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</si>
  <si>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</si>
  <si>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</si>
  <si>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</si>
  <si>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</si>
  <si>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</si>
  <si>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</si>
  <si>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</si>
  <si>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</si>
  <si>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</si>
  <si>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</si>
  <si>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</si>
  <si>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</si>
  <si>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</si>
  <si>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</si>
  <si>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</si>
  <si>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</si>
  <si>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</si>
  <si>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</si>
  <si>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</si>
  <si>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</si>
  <si>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</si>
  <si>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</si>
  <si>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</si>
  <si>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</si>
  <si>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</si>
  <si>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</si>
  <si>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</si>
  <si>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</si>
  <si>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</si>
  <si>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</si>
  <si>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</si>
  <si>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</si>
  <si>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</si>
  <si>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</si>
  <si>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</si>
  <si>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</si>
  <si>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</si>
  <si>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</si>
  <si>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</si>
  <si>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</si>
  <si>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</si>
  <si>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</si>
  <si>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</si>
  <si>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</si>
  <si>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</si>
  <si>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</si>
  <si>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</si>
  <si>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</si>
  <si>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</si>
  <si>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</si>
  <si>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</si>
  <si>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</si>
  <si>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</si>
  <si>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</si>
  <si>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</si>
  <si>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</si>
  <si>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</si>
  <si>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</si>
  <si>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</si>
  <si>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</si>
  <si>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</si>
  <si>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</si>
  <si>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</si>
  <si>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</si>
  <si>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</si>
  <si>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</si>
  <si>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</si>
  <si>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</si>
  <si>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</si>
  <si>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</si>
  <si>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</si>
  <si>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</si>
  <si>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</si>
  <si>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</si>
  <si>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</si>
  <si>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</si>
  <si>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</si>
  <si>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</si>
  <si>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</si>
  <si>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</si>
  <si>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</si>
  <si>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</si>
  <si>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</si>
  <si>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</si>
  <si>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</si>
  <si>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</si>
  <si>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</si>
  <si>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</si>
  <si>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</si>
  <si>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</si>
  <si>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</si>
  <si>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</si>
  <si>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</si>
  <si>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</si>
  <si>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</si>
  <si>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</si>
  <si>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</si>
  <si>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</si>
  <si>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</si>
  <si>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</si>
  <si>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</si>
  <si>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</si>
  <si>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</si>
  <si>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</si>
  <si>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</si>
  <si>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</si>
  <si>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</si>
  <si>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</si>
  <si>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</si>
  <si>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</si>
  <si>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</si>
  <si>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</si>
  <si>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</si>
  <si>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</si>
  <si>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</si>
  <si>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</si>
  <si>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</si>
  <si>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</si>
  <si>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令和    8年   6月   30日</t>
    <phoneticPr fontId="3"/>
  </si>
  <si>
    <t>横浜市磯子区新森町1番地</t>
  </si>
  <si>
    <t>日清オイリオグループ株式会社　横浜磯子事業場　執行役員事業場長　川邊修</t>
  </si>
  <si>
    <t>日清オイリオグループ株式会社　横浜磯子事業場</t>
  </si>
  <si>
    <t>045₋757-5030</t>
  </si>
  <si>
    <t>横浜市長</t>
  </si>
  <si>
    <t>植物油脂及び油粕製造業</t>
  </si>
  <si>
    <t>○</t>
  </si>
  <si>
    <t>045-757-5050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</si>
</sst>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692275" y="2190750"/>
          <a:ext cx="603250" cy="635000"/>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685925" y="2178050"/>
          <a:ext cx="609600" cy="641350"/>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685925" y="2190750"/>
          <a:ext cx="609600" cy="635000"/>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685925" y="2171700"/>
          <a:ext cx="609600" cy="635000"/>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685925" y="2209800"/>
          <a:ext cx="609600"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685925" y="2197100"/>
          <a:ext cx="609600" cy="641350"/>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685925" y="2178050"/>
          <a:ext cx="609600" cy="641350"/>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685925" y="2178050"/>
          <a:ext cx="609600" cy="641350"/>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685925" y="2197100"/>
          <a:ext cx="609600" cy="641350"/>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685925" y="2178050"/>
          <a:ext cx="609600" cy="641350"/>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685925" y="2190750"/>
          <a:ext cx="609600" cy="635000"/>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685925" y="2178050"/>
          <a:ext cx="609600" cy="641350"/>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685925" y="2171700"/>
          <a:ext cx="609600"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685925" y="2197100"/>
          <a:ext cx="609600" cy="641350"/>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685925" y="2190750"/>
          <a:ext cx="609600" cy="635000"/>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685925" y="2190750"/>
          <a:ext cx="609600" cy="635000"/>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685925" y="2190750"/>
          <a:ext cx="609600" cy="635000"/>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tabSelected="1" view="pageBreakPreview" zoomScaleNormal="100" zoomScaleSheetLayoutView="100" workbookViewId="0">
      <selection activeCell="M50" sqref="M50:N50"/>
    </sheetView>
  </sheetViews>
  <sheetFormatPr defaultColWidth="9" defaultRowHeight="12"/>
  <cols>
    <col min="1" max="1" width="1.08984375" style="17" customWidth="1"/>
    <col min="2" max="2" width="3.36328125" style="17" customWidth="1"/>
    <col min="3" max="3" width="3.36328125" style="16" customWidth="1"/>
    <col min="4" max="4" width="3.81640625" style="16" customWidth="1"/>
    <col min="5" max="5" width="9.90625" style="16" customWidth="1"/>
    <col min="6" max="6" width="2.81640625" style="16" customWidth="1"/>
    <col min="7" max="7" width="7.90625" style="16" customWidth="1"/>
    <col min="8" max="8" width="13.81640625" style="16" customWidth="1"/>
    <col min="9" max="9" width="5.81640625" style="16" customWidth="1"/>
    <col min="10" max="10" width="3.81640625" style="16" customWidth="1"/>
    <col min="11" max="11" width="10.81640625" style="16" customWidth="1"/>
    <col min="12" max="12" width="9.36328125" style="16" customWidth="1"/>
    <col min="13" max="13" width="7.81640625" style="16" customWidth="1"/>
    <col min="14" max="14" width="6.81640625" style="16" customWidth="1"/>
    <col min="15" max="15" width="7.81640625" style="16" customWidth="1"/>
    <col min="16" max="16" width="2.1796875" style="16" customWidth="1"/>
    <col min="17" max="18" width="9" style="16"/>
    <col min="19" max="19" width="10.81640625" style="16" customWidth="1"/>
    <col min="20" max="20" width="9" style="16"/>
    <col min="21" max="21" width="13.36328125" style="16" customWidth="1"/>
    <col min="22" max="27" width="9" style="16"/>
    <col min="28" max="28" width="33.81640625" style="16" customWidth="1"/>
    <col min="29" max="16384" width="9" style="16"/>
  </cols>
  <sheetData>
    <row r="2" spans="1:25" ht="13">
      <c r="C2" s="15" t="s">
        <v>50</v>
      </c>
    </row>
    <row r="3" spans="1:25" ht="13">
      <c r="C3" s="15" t="s">
        <v>284</v>
      </c>
    </row>
    <row r="4" spans="1:25" s="71" customFormat="1" ht="13">
      <c r="A4" s="70"/>
      <c r="B4" s="70"/>
      <c r="C4" s="15" t="s">
        <v>334</v>
      </c>
      <c r="E4" s="90"/>
    </row>
    <row r="5" spans="1:25" s="268" customFormat="1" ht="13">
      <c r="A5" s="266"/>
      <c r="B5" s="266"/>
      <c r="C5" s="271" t="s">
        <v>315</v>
      </c>
      <c r="E5" s="269"/>
    </row>
    <row r="6" spans="1:25" ht="13">
      <c r="C6" s="15"/>
    </row>
    <row r="7" spans="1:25" ht="13">
      <c r="C7" s="15" t="s">
        <v>2</v>
      </c>
      <c r="Q7" s="15"/>
    </row>
    <row r="8" spans="1:25" s="268" customFormat="1" ht="13">
      <c r="A8" s="266"/>
      <c r="B8" s="266"/>
      <c r="C8" s="271" t="s">
        <v>318</v>
      </c>
      <c r="W8" s="267"/>
      <c r="X8" s="267"/>
      <c r="Y8" s="270"/>
    </row>
    <row r="9" spans="1:25" s="268" customFormat="1" ht="13">
      <c r="A9" s="266"/>
      <c r="B9" s="266"/>
      <c r="C9" s="267"/>
      <c r="D9" s="271" t="s">
        <v>411</v>
      </c>
      <c r="W9" s="267"/>
      <c r="X9" s="267"/>
      <c r="Y9" s="270"/>
    </row>
    <row r="10" spans="1:25" s="268" customFormat="1" ht="13">
      <c r="A10" s="266"/>
      <c r="B10" s="266"/>
      <c r="E10" s="271" t="s">
        <v>397</v>
      </c>
      <c r="W10" s="267"/>
      <c r="X10" s="267"/>
      <c r="Y10" s="270"/>
    </row>
    <row r="11" spans="1:25" ht="13">
      <c r="C11" s="271" t="s">
        <v>319</v>
      </c>
      <c r="W11" s="15"/>
      <c r="X11" s="15"/>
      <c r="Y11" s="253"/>
    </row>
    <row r="12" spans="1:25" ht="13">
      <c r="C12" s="271" t="s">
        <v>320</v>
      </c>
      <c r="Q12" s="15"/>
      <c r="R12" s="15"/>
      <c r="S12" s="86"/>
    </row>
    <row r="13" spans="1:25" ht="13">
      <c r="C13" s="271" t="s">
        <v>321</v>
      </c>
      <c r="X13" s="15"/>
      <c r="Y13" s="253"/>
    </row>
    <row r="14" spans="1:25" ht="13">
      <c r="C14" s="15"/>
      <c r="X14" s="15"/>
      <c r="Y14" s="253"/>
    </row>
    <row r="15" spans="1:25" ht="13">
      <c r="B15" s="70"/>
      <c r="C15" s="271" t="s">
        <v>412</v>
      </c>
      <c r="D15" s="71"/>
      <c r="E15" s="71"/>
      <c r="W15" s="15"/>
      <c r="X15" s="15"/>
      <c r="Y15" s="253"/>
    </row>
    <row r="16" spans="1:25" s="71" customFormat="1" ht="13">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
      <c r="C19" s="15" t="s">
        <v>3</v>
      </c>
      <c r="Q19" s="15"/>
      <c r="R19" s="15"/>
      <c r="S19" s="86"/>
    </row>
    <row r="20" spans="1:25" ht="13">
      <c r="C20" s="398"/>
      <c r="D20" s="399"/>
      <c r="E20" s="15" t="s">
        <v>49</v>
      </c>
      <c r="Q20" s="15"/>
      <c r="R20" s="86"/>
      <c r="S20" s="86"/>
    </row>
    <row r="21" spans="1:25" ht="13">
      <c r="C21" s="400" t="s">
        <v>330</v>
      </c>
      <c r="D21" s="401"/>
      <c r="E21" s="15" t="s">
        <v>314</v>
      </c>
      <c r="Q21" s="15"/>
      <c r="R21" s="86"/>
      <c r="S21" s="86"/>
    </row>
    <row r="22" spans="1:25" ht="13">
      <c r="C22" s="402" t="s">
        <v>331</v>
      </c>
      <c r="D22" s="402"/>
      <c r="E22" s="15" t="s">
        <v>1</v>
      </c>
      <c r="Q22" s="15"/>
      <c r="R22" s="86"/>
      <c r="S22" s="86"/>
    </row>
    <row r="23" spans="1:25" ht="13">
      <c r="C23" s="403" t="s">
        <v>332</v>
      </c>
      <c r="D23" s="404"/>
      <c r="E23" s="15" t="s">
        <v>46</v>
      </c>
      <c r="Q23" s="15"/>
      <c r="R23" s="15"/>
      <c r="S23" s="86"/>
    </row>
    <row r="24" spans="1:25" ht="13">
      <c r="C24" s="395" t="s">
        <v>333</v>
      </c>
      <c r="D24" s="395"/>
      <c r="E24" s="271" t="s">
        <v>316</v>
      </c>
      <c r="Q24" s="15"/>
      <c r="R24" s="15"/>
      <c r="S24" s="86"/>
    </row>
    <row r="25" spans="1:25" ht="13">
      <c r="C25"/>
      <c r="D25"/>
      <c r="E25" s="271" t="s">
        <v>317</v>
      </c>
      <c r="Q25" s="15"/>
      <c r="R25" s="15"/>
      <c r="S25" s="86"/>
    </row>
    <row r="26" spans="1:25" ht="13.5" thickBot="1">
      <c r="E26" s="366"/>
      <c r="O26" s="95" t="s">
        <v>133</v>
      </c>
      <c r="Q26" s="15"/>
      <c r="R26" s="15"/>
      <c r="S26" s="86"/>
    </row>
    <row r="27" spans="1:25" ht="13">
      <c r="A27" s="16">
        <v>14</v>
      </c>
      <c r="M27" s="424" t="s">
        <v>296</v>
      </c>
      <c r="N27" s="93" t="s">
        <v>87</v>
      </c>
      <c r="O27" s="94" t="s">
        <v>88</v>
      </c>
      <c r="Q27" s="15"/>
      <c r="R27" s="15"/>
      <c r="S27" s="86"/>
    </row>
    <row r="28" spans="1:25" ht="20.149999999999999" customHeight="1" thickBot="1">
      <c r="A28" s="17">
        <f>+R91</f>
        <v>0</v>
      </c>
      <c r="C28" s="16" t="s">
        <v>285</v>
      </c>
      <c r="M28" s="425"/>
      <c r="N28" s="219" t="s">
        <v>432</v>
      </c>
      <c r="O28" s="220" t="s">
        <v>130</v>
      </c>
      <c r="Q28" s="15"/>
      <c r="R28" s="15"/>
      <c r="S28" s="253"/>
    </row>
    <row r="29" spans="1:25" ht="13">
      <c r="C29" s="501" t="s">
        <v>380</v>
      </c>
      <c r="D29" s="502"/>
      <c r="E29" s="502"/>
      <c r="F29" s="502"/>
      <c r="G29" s="502"/>
      <c r="H29" s="502"/>
      <c r="I29" s="502"/>
      <c r="J29" s="502"/>
      <c r="K29" s="502"/>
      <c r="L29" s="502"/>
      <c r="M29" s="502"/>
      <c r="N29" s="502"/>
      <c r="O29" s="502"/>
      <c r="Q29" s="15"/>
      <c r="R29" s="15"/>
      <c r="S29" s="253"/>
    </row>
    <row r="30" spans="1:25" ht="13">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25" customHeight="1">
      <c r="C33" s="76"/>
      <c r="O33" s="77"/>
      <c r="Q33" s="15"/>
      <c r="R33" s="15"/>
      <c r="S33" s="15"/>
    </row>
    <row r="34" spans="1:19" ht="14">
      <c r="C34" s="76"/>
      <c r="L34" s="460" t="s">
        <v>425</v>
      </c>
      <c r="M34" s="461"/>
      <c r="N34" s="461"/>
      <c r="O34" s="462"/>
      <c r="Q34" s="15"/>
      <c r="R34" s="15"/>
      <c r="S34" s="15"/>
    </row>
    <row r="35" spans="1:19" ht="13">
      <c r="C35" s="76"/>
      <c r="O35" s="78"/>
      <c r="Q35" s="15"/>
      <c r="R35" s="15"/>
      <c r="S35" s="15"/>
    </row>
    <row r="36" spans="1:19" ht="13">
      <c r="C36" s="480" t="s">
        <v>430</v>
      </c>
      <c r="D36" s="481"/>
      <c r="E36" s="481"/>
      <c r="F36" s="481"/>
      <c r="G36" s="253" t="s">
        <v>5</v>
      </c>
      <c r="O36" s="77"/>
      <c r="Q36" s="15"/>
      <c r="R36" s="15"/>
      <c r="S36" s="15"/>
    </row>
    <row r="37" spans="1:19" ht="7.5" customHeight="1">
      <c r="C37" s="76"/>
      <c r="O37" s="77"/>
      <c r="Q37" s="15"/>
      <c r="R37" s="15"/>
      <c r="S37" s="253"/>
    </row>
    <row r="38" spans="1:19" ht="13">
      <c r="A38" s="17">
        <v>3</v>
      </c>
      <c r="C38" s="76"/>
      <c r="H38" s="206" t="s">
        <v>202</v>
      </c>
      <c r="I38" s="206"/>
      <c r="O38" s="77"/>
      <c r="Q38" s="15"/>
      <c r="R38" s="15"/>
      <c r="S38" s="86"/>
    </row>
    <row r="39" spans="1:19" ht="26.25" customHeight="1">
      <c r="C39" s="76"/>
      <c r="H39" s="18" t="s">
        <v>6</v>
      </c>
      <c r="I39" s="18"/>
      <c r="J39" s="451" t="s">
        <v>426</v>
      </c>
      <c r="K39" s="451"/>
      <c r="L39" s="452"/>
      <c r="M39" s="452"/>
      <c r="N39" s="452"/>
      <c r="O39" s="453"/>
      <c r="Q39" s="15"/>
      <c r="R39" s="15"/>
    </row>
    <row r="40" spans="1:19" ht="26.25" customHeight="1">
      <c r="C40" s="76"/>
      <c r="H40" s="18" t="s">
        <v>7</v>
      </c>
      <c r="I40" s="18"/>
      <c r="J40" s="451" t="s">
        <v>427</v>
      </c>
      <c r="K40" s="451"/>
      <c r="L40" s="452"/>
      <c r="M40" s="452"/>
      <c r="N40" s="452"/>
      <c r="O40" s="453"/>
    </row>
    <row r="41" spans="1:19">
      <c r="C41" s="76"/>
      <c r="J41" s="16" t="s">
        <v>8</v>
      </c>
      <c r="O41" s="77"/>
    </row>
    <row r="42" spans="1:19">
      <c r="C42" s="76"/>
      <c r="J42" s="19" t="s">
        <v>9</v>
      </c>
      <c r="K42" s="19"/>
      <c r="L42" s="497" t="s">
        <v>429</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428</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v>2033</v>
      </c>
      <c r="N48" s="467"/>
      <c r="O48" s="468"/>
    </row>
    <row r="49" spans="3:21" ht="18.75" customHeight="1">
      <c r="C49" s="418" t="s">
        <v>11</v>
      </c>
      <c r="D49" s="446"/>
      <c r="E49" s="447"/>
      <c r="F49" s="476" t="s">
        <v>426</v>
      </c>
      <c r="G49" s="477"/>
      <c r="H49" s="477"/>
      <c r="I49" s="477"/>
      <c r="J49" s="477"/>
      <c r="K49" s="477"/>
      <c r="L49" s="115" t="s">
        <v>134</v>
      </c>
      <c r="M49" s="367"/>
      <c r="N49" s="469" t="s">
        <v>433</v>
      </c>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93</v>
      </c>
      <c r="G52" s="483"/>
      <c r="H52" s="483"/>
      <c r="I52" s="483"/>
      <c r="J52" s="25" t="s">
        <v>47</v>
      </c>
      <c r="K52" s="25"/>
      <c r="L52" s="484" t="s">
        <v>431</v>
      </c>
      <c r="M52" s="484"/>
      <c r="N52" s="485"/>
      <c r="O52" s="486"/>
      <c r="Q52" s="21"/>
    </row>
    <row r="53" spans="3:21" ht="19.5" customHeight="1">
      <c r="C53" s="288"/>
      <c r="D53" s="299" t="s">
        <v>19</v>
      </c>
      <c r="E53" s="300" t="s">
        <v>339</v>
      </c>
      <c r="F53" s="487" t="s">
        <v>340</v>
      </c>
      <c r="G53" s="488"/>
      <c r="H53" s="489"/>
      <c r="I53" s="487" t="s">
        <v>341</v>
      </c>
      <c r="J53" s="490"/>
      <c r="K53" s="491"/>
      <c r="L53" s="492"/>
      <c r="M53" s="493"/>
      <c r="N53" s="370" t="s">
        <v>342</v>
      </c>
      <c r="O53" s="357"/>
      <c r="Q53" s="21"/>
    </row>
    <row r="54" spans="3:21" ht="19.5" customHeight="1">
      <c r="C54" s="288"/>
      <c r="D54" s="287"/>
      <c r="E54" s="302"/>
      <c r="F54" s="487" t="s">
        <v>343</v>
      </c>
      <c r="G54" s="488"/>
      <c r="H54" s="489"/>
      <c r="I54" s="519" t="s">
        <v>344</v>
      </c>
      <c r="J54" s="490"/>
      <c r="K54" s="490"/>
      <c r="L54" s="492"/>
      <c r="M54" s="493"/>
      <c r="N54" s="370" t="s">
        <v>342</v>
      </c>
      <c r="O54" s="357"/>
      <c r="Q54" s="21"/>
    </row>
    <row r="55" spans="3:21" ht="19.5" customHeight="1">
      <c r="C55" s="288"/>
      <c r="D55" s="520" t="s">
        <v>345</v>
      </c>
      <c r="E55" s="521"/>
      <c r="F55" s="487" t="s">
        <v>346</v>
      </c>
      <c r="G55" s="488"/>
      <c r="H55" s="489"/>
      <c r="I55" s="519" t="s">
        <v>347</v>
      </c>
      <c r="J55" s="490"/>
      <c r="K55" s="490"/>
      <c r="L55" s="492"/>
      <c r="M55" s="493"/>
      <c r="N55" s="370" t="s">
        <v>348</v>
      </c>
      <c r="O55" s="357"/>
      <c r="Q55" s="21"/>
    </row>
    <row r="56" spans="3:21" ht="19.5" customHeight="1">
      <c r="C56" s="288"/>
      <c r="D56" s="520"/>
      <c r="E56" s="521"/>
      <c r="F56" s="487" t="s">
        <v>349</v>
      </c>
      <c r="G56" s="488"/>
      <c r="H56" s="489"/>
      <c r="I56" s="519" t="s">
        <v>350</v>
      </c>
      <c r="J56" s="490"/>
      <c r="K56" s="490"/>
      <c r="L56" s="492"/>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v>682</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88.610000000000014</v>
      </c>
      <c r="I63" s="216" t="s">
        <v>4</v>
      </c>
      <c r="J63" s="440" t="s">
        <v>228</v>
      </c>
      <c r="K63" s="441"/>
      <c r="L63" s="442"/>
      <c r="M63" s="438">
        <f>+別紙!X14</f>
        <v>88.610000000000014</v>
      </c>
      <c r="N63" s="439"/>
      <c r="O63" s="371" t="s">
        <v>4</v>
      </c>
      <c r="P63" s="151"/>
      <c r="Q63" s="116"/>
      <c r="R63" s="116"/>
      <c r="S63" s="116"/>
      <c r="T63" s="116"/>
      <c r="U63" s="116"/>
    </row>
    <row r="64" spans="3:21" ht="37.5" customHeight="1">
      <c r="C64" s="437"/>
      <c r="D64" s="405" t="s">
        <v>289</v>
      </c>
      <c r="E64" s="406"/>
      <c r="F64" s="406"/>
      <c r="G64" s="407"/>
      <c r="H64" s="356" t="str">
        <f>+別紙!X10</f>
        <v>0</v>
      </c>
      <c r="I64" s="216" t="s">
        <v>4</v>
      </c>
      <c r="J64" s="440" t="s">
        <v>229</v>
      </c>
      <c r="K64" s="441"/>
      <c r="L64" s="442"/>
      <c r="M64" s="438" t="str">
        <f>+別紙!X15</f>
        <v>0</v>
      </c>
      <c r="N64" s="439"/>
      <c r="O64" s="26" t="s">
        <v>4</v>
      </c>
      <c r="P64" s="508"/>
      <c r="Q64" s="509"/>
      <c r="R64" s="509"/>
      <c r="S64" s="509"/>
    </row>
    <row r="65" spans="1:19" ht="37.5" customHeight="1">
      <c r="C65" s="437"/>
      <c r="D65" s="405" t="s">
        <v>290</v>
      </c>
      <c r="E65" s="406"/>
      <c r="F65" s="406"/>
      <c r="G65" s="407"/>
      <c r="H65" s="356" t="str">
        <f>+別紙!X11</f>
        <v>0</v>
      </c>
      <c r="I65" s="216" t="s">
        <v>4</v>
      </c>
      <c r="J65" s="405" t="s">
        <v>230</v>
      </c>
      <c r="K65" s="406"/>
      <c r="L65" s="407"/>
      <c r="M65" s="408">
        <f>+別紙!X16</f>
        <v>88.610000000000014</v>
      </c>
      <c r="N65" s="409"/>
      <c r="O65" s="256" t="s">
        <v>4</v>
      </c>
      <c r="P65" s="149"/>
      <c r="Q65" s="150"/>
      <c r="R65" s="150"/>
      <c r="S65" s="150"/>
    </row>
    <row r="66" spans="1:19" ht="37.5" customHeight="1">
      <c r="C66" s="372"/>
      <c r="D66" s="405" t="s">
        <v>291</v>
      </c>
      <c r="E66" s="406"/>
      <c r="F66" s="406"/>
      <c r="G66" s="407"/>
      <c r="H66" s="356" t="str">
        <f>+別紙!X12</f>
        <v>0</v>
      </c>
      <c r="I66" s="216" t="s">
        <v>4</v>
      </c>
      <c r="J66" s="405" t="s">
        <v>407</v>
      </c>
      <c r="K66" s="406"/>
      <c r="L66" s="407"/>
      <c r="M66" s="408" t="str">
        <f>+別紙!X17</f>
        <v>0</v>
      </c>
      <c r="N66" s="409"/>
      <c r="O66" s="256" t="s">
        <v>4</v>
      </c>
      <c r="P66" s="149"/>
      <c r="Q66" s="150"/>
      <c r="R66" s="150"/>
      <c r="S66" s="150"/>
    </row>
    <row r="67" spans="1:19" ht="37.5" customHeight="1">
      <c r="C67" s="373"/>
      <c r="D67" s="405" t="s">
        <v>292</v>
      </c>
      <c r="E67" s="406"/>
      <c r="F67" s="406"/>
      <c r="G67" s="407"/>
      <c r="H67" s="356" t="str">
        <f>+別紙!X13</f>
        <v>0</v>
      </c>
      <c r="I67" s="216" t="s">
        <v>4</v>
      </c>
      <c r="J67" s="405" t="s">
        <v>403</v>
      </c>
      <c r="K67" s="406"/>
      <c r="L67" s="407"/>
      <c r="M67" s="517" t="str">
        <f>+別紙!X18</f>
        <v>0</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74.760000000000005</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25"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25" customHeight="1">
      <c r="C82" s="169">
        <v>3</v>
      </c>
      <c r="D82" s="426" t="s">
        <v>418</v>
      </c>
      <c r="E82" s="426"/>
      <c r="F82" s="426"/>
      <c r="G82" s="426"/>
      <c r="H82" s="426"/>
      <c r="I82" s="426"/>
      <c r="J82" s="426"/>
      <c r="K82" s="426"/>
      <c r="L82" s="426"/>
      <c r="M82" s="426"/>
      <c r="N82" s="426"/>
      <c r="O82" s="427"/>
    </row>
    <row r="83" spans="3:28" s="16" customFormat="1" ht="28.2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2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2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2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2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2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
      <c r="Q102" s="247" t="s">
        <v>78</v>
      </c>
      <c r="R102" s="247" t="s">
        <v>205</v>
      </c>
      <c r="S102"/>
      <c r="T102"/>
      <c r="U102"/>
      <c r="V102"/>
      <c r="W102"/>
      <c r="X102"/>
      <c r="Y102"/>
      <c r="Z102"/>
    </row>
    <row r="103" spans="1:27" ht="13">
      <c r="Q103" s="247"/>
      <c r="R103"/>
      <c r="S103"/>
      <c r="T103"/>
      <c r="U103"/>
      <c r="V103"/>
      <c r="W103"/>
      <c r="X103"/>
      <c r="Y103"/>
      <c r="Z103"/>
    </row>
    <row r="104" spans="1:27" ht="13">
      <c r="Q104" s="247" t="s">
        <v>89</v>
      </c>
      <c r="R104"/>
    </row>
    <row r="105" spans="1:27" ht="13">
      <c r="Q105" s="247" t="s">
        <v>90</v>
      </c>
      <c r="R105"/>
    </row>
    <row r="106" spans="1:27" ht="13">
      <c r="Q106" s="247" t="s">
        <v>91</v>
      </c>
      <c r="R106"/>
    </row>
    <row r="107" spans="1:27" ht="13">
      <c r="Q107" s="247" t="s">
        <v>92</v>
      </c>
      <c r="R107"/>
    </row>
    <row r="108" spans="1:27" ht="13">
      <c r="Q108" s="247" t="s">
        <v>93</v>
      </c>
      <c r="R108"/>
    </row>
    <row r="109" spans="1:27" ht="13">
      <c r="Q109" s="247" t="s">
        <v>94</v>
      </c>
    </row>
    <row r="110" spans="1:27" ht="13">
      <c r="Q110" s="247" t="s">
        <v>95</v>
      </c>
    </row>
    <row r="111" spans="1:27" ht="13">
      <c r="Q111" s="247" t="s">
        <v>96</v>
      </c>
    </row>
    <row r="112" spans="1:27" ht="13">
      <c r="Q112" s="247" t="s">
        <v>97</v>
      </c>
    </row>
    <row r="113" spans="17:17" ht="13">
      <c r="Q113" s="247" t="s">
        <v>100</v>
      </c>
    </row>
    <row r="114" spans="17:17" ht="13">
      <c r="Q114" s="247" t="s">
        <v>101</v>
      </c>
    </row>
    <row r="115" spans="17:17" ht="13">
      <c r="Q115" s="247" t="s">
        <v>102</v>
      </c>
    </row>
    <row r="116" spans="17:17" ht="13">
      <c r="Q116" s="247" t="s">
        <v>103</v>
      </c>
    </row>
    <row r="117" spans="17:17" ht="13">
      <c r="Q117" s="247" t="s">
        <v>104</v>
      </c>
    </row>
    <row r="118" spans="17:17" ht="13">
      <c r="Q118" s="247" t="s">
        <v>105</v>
      </c>
    </row>
    <row r="119" spans="17:17" ht="13">
      <c r="Q119" s="247" t="s">
        <v>98</v>
      </c>
    </row>
    <row r="120" spans="17:17" ht="13">
      <c r="Q120" s="247" t="s">
        <v>106</v>
      </c>
    </row>
    <row r="121" spans="17:17" ht="13">
      <c r="Q121" s="247" t="s">
        <v>107</v>
      </c>
    </row>
    <row r="122" spans="17:17" ht="13">
      <c r="Q122" s="247" t="s">
        <v>108</v>
      </c>
    </row>
    <row r="123" spans="17:17" ht="13">
      <c r="Q123" s="247" t="s">
        <v>109</v>
      </c>
    </row>
    <row r="124" spans="17:17" ht="13">
      <c r="Q124" s="247" t="s">
        <v>110</v>
      </c>
    </row>
    <row r="125" spans="17:17" ht="13">
      <c r="Q125" s="247" t="s">
        <v>111</v>
      </c>
    </row>
    <row r="126" spans="17:17" ht="13">
      <c r="Q126" s="247" t="s">
        <v>112</v>
      </c>
    </row>
    <row r="127" spans="17:17" ht="13">
      <c r="Q127" s="247" t="s">
        <v>113</v>
      </c>
    </row>
    <row r="128" spans="17:17" ht="13">
      <c r="Q128" s="247" t="s">
        <v>114</v>
      </c>
    </row>
    <row r="129" spans="17:17" ht="13">
      <c r="Q129" s="247" t="s">
        <v>115</v>
      </c>
    </row>
    <row r="130" spans="17:17" ht="13">
      <c r="Q130" s="247" t="s">
        <v>116</v>
      </c>
    </row>
    <row r="131" spans="17:17" ht="13">
      <c r="Q131" s="247" t="s">
        <v>99</v>
      </c>
    </row>
    <row r="132" spans="17:17" ht="13">
      <c r="Q132" s="247" t="s">
        <v>117</v>
      </c>
    </row>
    <row r="133" spans="17:17" ht="13">
      <c r="Q133" s="247" t="s">
        <v>118</v>
      </c>
    </row>
    <row r="134" spans="17:17" ht="13">
      <c r="Q134" s="247" t="s">
        <v>119</v>
      </c>
    </row>
    <row r="135" spans="17:17" ht="13">
      <c r="Q135" s="247" t="s">
        <v>120</v>
      </c>
    </row>
    <row r="136" spans="17:17" ht="13">
      <c r="Q136" s="247" t="s">
        <v>121</v>
      </c>
    </row>
    <row r="137" spans="17:17" ht="13">
      <c r="Q137" s="247" t="s">
        <v>122</v>
      </c>
    </row>
    <row r="138" spans="17:17" ht="13">
      <c r="Q138" s="248" t="s">
        <v>123</v>
      </c>
    </row>
    <row r="139" spans="17:17" ht="13">
      <c r="Q139" s="248" t="s">
        <v>124</v>
      </c>
    </row>
    <row r="140" spans="17:17" ht="13">
      <c r="Q140" s="248" t="s">
        <v>125</v>
      </c>
    </row>
    <row r="141" spans="17:17" ht="13">
      <c r="Q141" s="248" t="s">
        <v>126</v>
      </c>
    </row>
    <row r="142" spans="17:17" ht="13">
      <c r="Q142" s="248" t="s">
        <v>127</v>
      </c>
    </row>
    <row r="143" spans="17:17" ht="13">
      <c r="Q143" s="248" t="s">
        <v>128</v>
      </c>
    </row>
    <row r="144" spans="17:17" ht="13">
      <c r="Q144" s="248" t="s">
        <v>335</v>
      </c>
    </row>
    <row r="145" spans="17:17" ht="13">
      <c r="Q145" s="248" t="s">
        <v>336</v>
      </c>
    </row>
    <row r="146" spans="17:17" ht="13">
      <c r="Q146" s="248" t="s">
        <v>337</v>
      </c>
    </row>
    <row r="147" spans="17:17">
      <c r="Q147" s="246"/>
    </row>
    <row r="148" spans="17:17" ht="13">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scale="82"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22" zoomScaleNormal="100" workbookViewId="0">
      <selection activeCell="D32" sqref="D32:F32"/>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0" width="9" style="38"/>
    <col min="51" max="51" width="49.81640625" style="38" bestFit="1" customWidth="1"/>
    <col min="52" max="53" width="9" style="38"/>
    <col min="54" max="54" width="54.453125" style="38" bestFit="1" customWidth="1"/>
    <col min="55" max="55" width="13" style="38" bestFit="1" customWidth="1"/>
    <col min="56" max="56" width="24.36328125" style="38" bestFit="1" customWidth="1"/>
    <col min="57" max="58" width="9" style="38"/>
    <col min="59" max="59" width="16.179687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25"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3.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25"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62.46</v>
      </c>
      <c r="G12" s="548"/>
      <c r="H12" s="548"/>
      <c r="I12" s="222" t="s">
        <v>189</v>
      </c>
      <c r="J12" s="51"/>
      <c r="K12" s="52"/>
      <c r="L12" s="51"/>
      <c r="M12" s="582"/>
      <c r="N12" s="53"/>
      <c r="P12" s="543"/>
      <c r="Q12" s="598"/>
      <c r="R12" s="598"/>
      <c r="S12" s="598"/>
      <c r="T12" s="50" t="s">
        <v>22</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c r="G15" s="560"/>
      <c r="H15" s="560"/>
      <c r="I15" s="42" t="s">
        <v>189</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1"/>
    </row>
    <row r="18" spans="2:49" ht="27" customHeight="1" thickBot="1">
      <c r="K18" s="54"/>
      <c r="L18" s="51"/>
      <c r="M18" s="582"/>
      <c r="N18" s="54"/>
      <c r="P18" s="543"/>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71.09</v>
      </c>
      <c r="E24" s="564"/>
      <c r="F24" s="564"/>
      <c r="G24" s="182" t="s">
        <v>158</v>
      </c>
      <c r="H24" s="535">
        <f>+F12</f>
        <v>62.46</v>
      </c>
      <c r="I24" s="536"/>
      <c r="J24" s="182" t="s">
        <v>158</v>
      </c>
      <c r="K24" s="54"/>
      <c r="L24" s="51"/>
      <c r="M24" s="583"/>
      <c r="P24" s="573"/>
      <c r="Q24" s="603"/>
      <c r="R24" s="603"/>
      <c r="S24" s="603"/>
      <c r="T24" s="42" t="s">
        <v>34</v>
      </c>
      <c r="U24"/>
      <c r="V24"/>
      <c r="W24"/>
      <c r="X24"/>
      <c r="AC24" s="51"/>
      <c r="AD24" s="51"/>
      <c r="AE24"/>
      <c r="AF24"/>
      <c r="AG24"/>
      <c r="AH24"/>
      <c r="AI24" s="237"/>
      <c r="AJ24"/>
      <c r="AK24" s="51"/>
      <c r="AL24" s="130"/>
      <c r="AM24" s="51"/>
      <c r="AN24" s="51"/>
      <c r="AQ24" s="54"/>
      <c r="AR24" s="135"/>
      <c r="AS24" s="547">
        <f>+ROUND(AU16,2)+ROUND(AA28,2)</f>
        <v>62.46</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62.46</v>
      </c>
      <c r="Q27" s="584"/>
      <c r="R27" s="584"/>
      <c r="S27" s="584"/>
      <c r="T27" s="42" t="s">
        <v>38</v>
      </c>
      <c r="U27" s="62"/>
      <c r="V27" s="62"/>
      <c r="Y27" s="60" t="s">
        <v>39</v>
      </c>
      <c r="Z27" s="63"/>
      <c r="AH27" s="51"/>
      <c r="AI27" s="51"/>
      <c r="AJ27" s="51"/>
      <c r="AK27" s="51"/>
      <c r="AL27" s="547">
        <f>+AH18+P27</f>
        <v>62.46</v>
      </c>
      <c r="AM27" s="548"/>
      <c r="AN27" s="548"/>
      <c r="AO27" s="548"/>
      <c r="AP27" s="50" t="s">
        <v>13</v>
      </c>
      <c r="AQ27" s="239"/>
      <c r="AR27" s="117"/>
      <c r="AS27" s="543"/>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62.46</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71.09</v>
      </c>
      <c r="E29" s="564"/>
      <c r="F29" s="564"/>
      <c r="G29" s="182" t="s">
        <v>158</v>
      </c>
      <c r="H29" s="535">
        <f>+AL27</f>
        <v>62.46</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62.46</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1"/>
    </row>
    <row r="31" spans="2:49" ht="27" customHeight="1" thickTop="1" thickBot="1">
      <c r="B31" s="537" t="s">
        <v>167</v>
      </c>
      <c r="C31" s="538"/>
      <c r="D31" s="564">
        <v>71.09</v>
      </c>
      <c r="E31" s="564"/>
      <c r="F31" s="564"/>
      <c r="G31" s="182" t="s">
        <v>158</v>
      </c>
      <c r="H31" s="535">
        <f>+AS24</f>
        <v>62.46</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
      <c r="I45" s="66"/>
      <c r="J45" s="66"/>
      <c r="K45" s="66"/>
      <c r="R45" s="66"/>
      <c r="S45" s="66"/>
      <c r="T45" s="66"/>
      <c r="AY45" s="67"/>
      <c r="AZ45" s="67"/>
      <c r="BA45" s="67"/>
      <c r="BB45" s="67"/>
      <c r="BC45" s="67"/>
      <c r="BD45" s="67"/>
    </row>
    <row r="46" spans="2:62" ht="13">
      <c r="I46" s="66"/>
      <c r="J46" s="66"/>
      <c r="K46" s="66"/>
      <c r="R46" s="66"/>
      <c r="S46" s="66"/>
      <c r="T46" s="66"/>
      <c r="AY46" s="67"/>
      <c r="AZ46" s="67"/>
      <c r="BA46" s="67"/>
      <c r="BB46" s="67"/>
      <c r="BC46" s="67"/>
      <c r="BD46" s="67"/>
    </row>
    <row r="47" spans="2:62" ht="13">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5" zoomScaleNormal="100" workbookViewId="0">
      <selection activeCell="AA28" sqref="AA28:AE28"/>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0.01</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0.01</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0.01</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0.01</v>
      </c>
      <c r="Q27" s="584"/>
      <c r="R27" s="584"/>
      <c r="S27" s="584"/>
      <c r="T27" s="42" t="s">
        <v>38</v>
      </c>
      <c r="U27" s="62"/>
      <c r="V27" s="62"/>
      <c r="Y27" s="60" t="s">
        <v>39</v>
      </c>
      <c r="Z27" s="63"/>
      <c r="AH27" s="51"/>
      <c r="AI27" s="51"/>
      <c r="AJ27" s="51"/>
      <c r="AK27" s="51"/>
      <c r="AL27" s="547">
        <f>+AH18+P27</f>
        <v>0.01</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0.01</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0.01</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0.01</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0.01</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9" zoomScaleNormal="100" workbookViewId="0">
      <selection activeCell="D31" sqref="D31:F31"/>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12.28</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16.510000000000002</v>
      </c>
      <c r="E24" s="564"/>
      <c r="F24" s="564"/>
      <c r="G24" s="182" t="s">
        <v>158</v>
      </c>
      <c r="H24" s="535">
        <f>+F12</f>
        <v>12.28</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12.28</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12.28</v>
      </c>
      <c r="Q27" s="584"/>
      <c r="R27" s="584"/>
      <c r="S27" s="584"/>
      <c r="T27" s="42" t="s">
        <v>38</v>
      </c>
      <c r="U27" s="62"/>
      <c r="V27" s="62"/>
      <c r="Y27" s="60" t="s">
        <v>39</v>
      </c>
      <c r="Z27" s="63"/>
      <c r="AH27" s="51"/>
      <c r="AI27" s="51"/>
      <c r="AJ27" s="51"/>
      <c r="AK27" s="51"/>
      <c r="AL27" s="547">
        <f>+AH18+P27</f>
        <v>12.28</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12.28</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16.510000000000002</v>
      </c>
      <c r="E29" s="564"/>
      <c r="F29" s="564"/>
      <c r="G29" s="182" t="s">
        <v>158</v>
      </c>
      <c r="H29" s="535">
        <f>+AL27</f>
        <v>12.28</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12.28</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16.510000000000002</v>
      </c>
      <c r="E31" s="564"/>
      <c r="F31" s="564"/>
      <c r="G31" s="182" t="s">
        <v>158</v>
      </c>
      <c r="H31" s="535">
        <f>+AS24</f>
        <v>12.28</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25"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25"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5"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5"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5"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22" zoomScaleNormal="100" workbookViewId="0">
      <selection activeCell="D31" sqref="D31:F31"/>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0.01</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0.01</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0.01</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0" zoomScaleNormal="100" workbookViewId="0">
      <selection activeCell="D31" sqref="D31:F31"/>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1</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1</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1</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topLeftCell="A18" zoomScaleNormal="100" workbookViewId="0">
      <selection activeCell="AB27" sqref="AB27"/>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日清オイリオグループ株式会社　横浜磯子事業場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0.01</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2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0.01</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0.01</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0.01</v>
      </c>
      <c r="Q27" s="584"/>
      <c r="R27" s="584"/>
      <c r="S27" s="584"/>
      <c r="T27" s="42" t="s">
        <v>13</v>
      </c>
      <c r="U27" s="62"/>
      <c r="V27" s="62"/>
      <c r="Y27" s="60" t="s">
        <v>30</v>
      </c>
      <c r="Z27" s="63"/>
      <c r="AH27" s="51"/>
      <c r="AI27" s="51"/>
      <c r="AJ27" s="51"/>
      <c r="AK27" s="51"/>
      <c r="AL27" s="547">
        <f>+AH18+P27</f>
        <v>0.01</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0.01</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0.01</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0.01</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0.01</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opLeftCell="C8" zoomScale="55" zoomScaleNormal="55" workbookViewId="0">
      <selection activeCell="X16" sqref="X16"/>
    </sheetView>
  </sheetViews>
  <sheetFormatPr defaultColWidth="9" defaultRowHeight="11"/>
  <cols>
    <col min="1" max="1" width="2.453125" style="5" customWidth="1"/>
    <col min="2" max="3" width="3.81640625" style="5" customWidth="1"/>
    <col min="4" max="4" width="4.453125" style="5" customWidth="1"/>
    <col min="5" max="5" width="3.81640625" style="5" customWidth="1"/>
    <col min="6" max="6" width="40.81640625" style="5" customWidth="1"/>
    <col min="7" max="23" width="12.36328125" style="5" customWidth="1"/>
    <col min="24" max="24" width="12.81640625" style="5" customWidth="1"/>
    <col min="25" max="27" width="9.81640625" style="5" customWidth="1"/>
    <col min="28" max="28" width="11.81640625" style="5" customWidth="1"/>
    <col min="29" max="16384" width="9" style="5"/>
  </cols>
  <sheetData>
    <row r="1" spans="2:24" ht="21">
      <c r="C1" s="14" t="s">
        <v>311</v>
      </c>
      <c r="D1" s="14"/>
      <c r="E1" s="14"/>
    </row>
    <row r="2" spans="2:24" ht="21.75" customHeight="1">
      <c r="E2" s="252" t="s">
        <v>305</v>
      </c>
    </row>
    <row r="3" spans="2:24" ht="14.15" customHeight="1" thickBot="1">
      <c r="B3" s="642" t="s">
        <v>277</v>
      </c>
      <c r="C3" s="642"/>
      <c r="D3" s="642"/>
      <c r="E3" s="642"/>
      <c r="F3" s="642"/>
      <c r="G3" s="100"/>
      <c r="H3" s="100"/>
      <c r="I3" s="100"/>
      <c r="J3" s="100"/>
      <c r="K3" s="100"/>
      <c r="U3"/>
      <c r="V3"/>
      <c r="W3"/>
      <c r="X3" s="101"/>
    </row>
    <row r="4" spans="2:24" ht="14.15" customHeight="1">
      <c r="B4" s="642"/>
      <c r="C4" s="642"/>
      <c r="D4" s="642"/>
      <c r="E4" s="642"/>
      <c r="F4" s="642"/>
      <c r="G4" s="100"/>
      <c r="H4" s="100"/>
      <c r="I4" s="100"/>
      <c r="J4" s="100"/>
      <c r="K4" s="100"/>
      <c r="V4" s="630" t="s">
        <v>297</v>
      </c>
      <c r="W4" s="102" t="s">
        <v>87</v>
      </c>
      <c r="X4" s="103" t="s">
        <v>88</v>
      </c>
    </row>
    <row r="5" spans="2:24" ht="14.15"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日清オイリオグループ株式会社　横浜磯子事業場</v>
      </c>
      <c r="Q6" s="632"/>
      <c r="R6" s="632"/>
      <c r="S6" s="632"/>
      <c r="T6" s="632"/>
      <c r="U6" s="632"/>
      <c r="V6" s="221"/>
      <c r="W6" s="221"/>
      <c r="X6" s="172" t="s">
        <v>76</v>
      </c>
    </row>
    <row r="7" spans="2:24" ht="14">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2"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71.09</v>
      </c>
      <c r="H9" s="312" t="str">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16.510000000000002</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0.01</v>
      </c>
      <c r="T9" s="312">
        <f>IF(OR(ｾ.有害汚泥!D24&gt;0,ｾ.有害汚泥!D24&lt;0),ｾ.有害汚泥!D24,IF(T$19&gt;0,"0",0))</f>
        <v>1</v>
      </c>
      <c r="U9" s="312">
        <f>IF(OR(ｿ.有害廃酸!D24&gt;0,ｿ.有害廃酸!D24&lt;0),ｿ.有害廃酸!D24,IF(U$19&gt;0,"0",0))</f>
        <v>0</v>
      </c>
      <c r="V9" s="312">
        <f>IF(OR(ﾀ.有害廃ｱﾙｶﾘ!D24&gt;0,ﾀ.有害廃ｱﾙｶﾘ!D24&lt;0),ﾀ.有害廃ｱﾙｶﾘ!D24,IF(V$19&gt;0,"0",0))</f>
        <v>0</v>
      </c>
      <c r="W9" s="312" t="str">
        <f>IF(OR(ﾁ.廃水銀等!D24&gt;0,ﾁ.廃水銀等!D24&lt;0),ﾁ.廃水銀等!D24,IF(W$19&gt;0,"0",0))</f>
        <v>0</v>
      </c>
      <c r="X9" s="313">
        <f t="shared" ref="X9:X18" si="0">IF(SUM(G9:W9)&gt;0,SUM(G9:W9),IF(X$19&gt;0,"0",0))</f>
        <v>88.610000000000014</v>
      </c>
    </row>
    <row r="10" spans="2:24" ht="24" customHeight="1">
      <c r="B10" s="158" t="s">
        <v>327</v>
      </c>
      <c r="C10" s="635" t="s">
        <v>244</v>
      </c>
      <c r="D10" s="635"/>
      <c r="E10" s="635"/>
      <c r="F10" s="636"/>
      <c r="G10" s="314" t="str">
        <f>IF(OR(ｱ.特管廃油!D25&gt;0,ｱ.特管廃油!D25&lt;0),ｱ.特管廃油!D25,IF(G$19&gt;0,"0",0))</f>
        <v>0</v>
      </c>
      <c r="H10" s="314" t="str">
        <f>IF(OR(ｲ.特管廃酸!D25&gt;0,ｲ.特管廃酸!D25&lt;0),ｲ.特管廃酸!D25,IF(H$19&gt;0,"0",0))</f>
        <v>0</v>
      </c>
      <c r="I10" s="314">
        <f>IF(OR(ｳ.特管廃ｱﾙｶﾘ!D25&gt;0,ｳ.特管廃ｱﾙｶﾘ!D25&lt;0),ｳ.特管廃ｱﾙｶﾘ!D25,IF(I$19&gt;0,"0",0))</f>
        <v>0</v>
      </c>
      <c r="J10" s="314" t="str">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t="str">
        <f>IF(OR(ﾁ.廃水銀等!D25&gt;0,ﾁ.廃水銀等!D25&lt;0),ﾁ.廃水銀等!D25,IF(W$19&gt;0,"0",0))</f>
        <v>0</v>
      </c>
      <c r="X10" s="315" t="str">
        <f t="shared" si="0"/>
        <v>0</v>
      </c>
    </row>
    <row r="11" spans="2:24" ht="24" customHeight="1">
      <c r="B11" s="158" t="s">
        <v>328</v>
      </c>
      <c r="C11" s="637" t="s">
        <v>245</v>
      </c>
      <c r="D11" s="637"/>
      <c r="E11" s="637"/>
      <c r="F11" s="638"/>
      <c r="G11" s="316" t="str">
        <f>IF(OR(ｱ.特管廃油!D26&gt;0,ｱ.特管廃油!D26&lt;0),ｱ.特管廃油!D26,IF(G$19&gt;0,"0",0))</f>
        <v>0</v>
      </c>
      <c r="H11" s="316" t="str">
        <f>IF(OR(ｲ.特管廃酸!D26&gt;0,ｲ.特管廃酸!D26&lt;0),ｲ.特管廃酸!D26,IF(H$19&gt;0,"0",0))</f>
        <v>0</v>
      </c>
      <c r="I11" s="316">
        <f>IF(OR(ｳ.特管廃ｱﾙｶﾘ!D26&gt;0,ｳ.特管廃ｱﾙｶﾘ!D26&lt;0),ｳ.特管廃ｱﾙｶﾘ!D26,IF(I$19&gt;0,"0",0))</f>
        <v>0</v>
      </c>
      <c r="J11" s="316" t="str">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t="str">
        <f>IF(OR(ﾁ.廃水銀等!D26&gt;0,ﾁ.廃水銀等!D26&lt;0),ﾁ.廃水銀等!D26,IF(W$19&gt;0,"0",0))</f>
        <v>0</v>
      </c>
      <c r="X11" s="318" t="str">
        <f t="shared" si="0"/>
        <v>0</v>
      </c>
    </row>
    <row r="12" spans="2:24" ht="24" customHeight="1">
      <c r="B12" s="388">
        <v>7</v>
      </c>
      <c r="C12" s="637" t="s">
        <v>246</v>
      </c>
      <c r="D12" s="637"/>
      <c r="E12" s="637"/>
      <c r="F12" s="638"/>
      <c r="G12" s="316" t="str">
        <f>IF(OR(ｱ.特管廃油!D27&gt;0,ｱ.特管廃油!D27&lt;0),ｱ.特管廃油!D27,IF(G$19&gt;0,"0",0))</f>
        <v>0</v>
      </c>
      <c r="H12" s="316" t="str">
        <f>IF(OR(ｲ.特管廃酸!D27&gt;0,ｲ.特管廃酸!D27&lt;0),ｲ.特管廃酸!D27,IF(H$19&gt;0,"0",0))</f>
        <v>0</v>
      </c>
      <c r="I12" s="316">
        <f>IF(OR(ｳ.特管廃ｱﾙｶﾘ!D27&gt;0,ｳ.特管廃ｱﾙｶﾘ!D27&lt;0),ｳ.特管廃ｱﾙｶﾘ!D27,IF(I$19&gt;0,"0",0))</f>
        <v>0</v>
      </c>
      <c r="J12" s="316" t="str">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t="str">
        <f>IF(OR(ﾁ.廃水銀等!D27&gt;0,ﾁ.廃水銀等!D27&lt;0),ﾁ.廃水銀等!D27,IF(W$19&gt;0,"0",0))</f>
        <v>0</v>
      </c>
      <c r="X12" s="318" t="str">
        <f t="shared" si="0"/>
        <v>0</v>
      </c>
    </row>
    <row r="13" spans="2:24" ht="24" customHeight="1">
      <c r="B13" s="158" t="s">
        <v>168</v>
      </c>
      <c r="C13" s="639" t="s">
        <v>247</v>
      </c>
      <c r="D13" s="640"/>
      <c r="E13" s="640"/>
      <c r="F13" s="641"/>
      <c r="G13" s="316" t="str">
        <f>IF(OR(ｱ.特管廃油!D28&gt;0,ｱ.特管廃油!D28&lt;0),ｱ.特管廃油!D28,IF(G$19&gt;0,"0",0))</f>
        <v>0</v>
      </c>
      <c r="H13" s="316" t="str">
        <f>IF(OR(ｲ.特管廃酸!D28&gt;0,ｲ.特管廃酸!D28&lt;0),ｲ.特管廃酸!D28,IF(H$19&gt;0,"0",0))</f>
        <v>0</v>
      </c>
      <c r="I13" s="316">
        <f>IF(OR(ｳ.特管廃ｱﾙｶﾘ!D28&gt;0,ｳ.特管廃ｱﾙｶﾘ!D28&lt;0),ｳ.特管廃ｱﾙｶﾘ!D28,IF(I$19&gt;0,"0",0))</f>
        <v>0</v>
      </c>
      <c r="J13" s="316" t="str">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t="str">
        <f>IF(OR(ﾁ.廃水銀等!D28&gt;0,ﾁ.廃水銀等!D28&lt;0),ﾁ.廃水銀等!D28,IF(W$19&gt;0,"0",0))</f>
        <v>0</v>
      </c>
      <c r="X13" s="318" t="str">
        <f t="shared" si="0"/>
        <v>0</v>
      </c>
    </row>
    <row r="14" spans="2:24" ht="24" customHeight="1">
      <c r="B14" s="158" t="s">
        <v>169</v>
      </c>
      <c r="C14" s="637" t="s">
        <v>181</v>
      </c>
      <c r="D14" s="637"/>
      <c r="E14" s="637"/>
      <c r="F14" s="638"/>
      <c r="G14" s="316">
        <f>IF(OR(ｱ.特管廃油!D29&gt;0,ｱ.特管廃油!D29&lt;0),ｱ.特管廃油!D29,IF(G$19&gt;0,"0",0))</f>
        <v>71.09</v>
      </c>
      <c r="H14" s="316" t="str">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16.510000000000002</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0.01</v>
      </c>
      <c r="T14" s="316">
        <f>IF(OR(ｾ.有害汚泥!D29&gt;0,ｾ.有害汚泥!D29&lt;0),ｾ.有害汚泥!D29,IF(T$19&gt;0,"0",0))</f>
        <v>1</v>
      </c>
      <c r="U14" s="316">
        <f>IF(OR(ｿ.有害廃酸!D29&gt;0,ｿ.有害廃酸!D29&lt;0),ｿ.有害廃酸!D29,IF(U$19&gt;0,"0",0))</f>
        <v>0</v>
      </c>
      <c r="V14" s="316">
        <f>IF(OR(ﾀ.有害廃ｱﾙｶﾘ!D29&gt;0,ﾀ.有害廃ｱﾙｶﾘ!D29&lt;0),ﾀ.有害廃ｱﾙｶﾘ!D29,IF(V$19&gt;0,"0",0))</f>
        <v>0</v>
      </c>
      <c r="W14" s="317" t="str">
        <f>IF(OR(ﾁ.廃水銀等!D29&gt;0,ﾁ.廃水銀等!D29&lt;0),ﾁ.廃水銀等!D29,IF(W$19&gt;0,"0",0))</f>
        <v>0</v>
      </c>
      <c r="X14" s="318">
        <f t="shared" si="0"/>
        <v>88.610000000000014</v>
      </c>
    </row>
    <row r="15" spans="2:24" ht="24" customHeight="1">
      <c r="B15" s="158" t="s">
        <v>184</v>
      </c>
      <c r="C15" s="637" t="s">
        <v>182</v>
      </c>
      <c r="D15" s="637"/>
      <c r="E15" s="637"/>
      <c r="F15" s="638"/>
      <c r="G15" s="316" t="str">
        <f>IF(OR(ｱ.特管廃油!D30&gt;0,ｱ.特管廃油!D30&lt;0),ｱ.特管廃油!D30,IF(G$19&gt;0,"0",0))</f>
        <v>0</v>
      </c>
      <c r="H15" s="316" t="str">
        <f>IF(OR(ｲ.特管廃酸!D30&gt;0,ｲ.特管廃酸!D30&lt;0),ｲ.特管廃酸!D30,IF(H$19&gt;0,"0",0))</f>
        <v>0</v>
      </c>
      <c r="I15" s="316">
        <f>IF(OR(ｳ.特管廃ｱﾙｶﾘ!D30&gt;0,ｳ.特管廃ｱﾙｶﾘ!D30&lt;0),ｳ.特管廃ｱﾙｶﾘ!D30,IF(I$19&gt;0,"0",0))</f>
        <v>0</v>
      </c>
      <c r="J15" s="316" t="str">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t="str">
        <f>IF(OR(ﾁ.廃水銀等!D30&gt;0,ﾁ.廃水銀等!D30&lt;0),ﾁ.廃水銀等!D30,IF(W$19&gt;0,"0",0))</f>
        <v>0</v>
      </c>
      <c r="X15" s="318" t="str">
        <f t="shared" si="0"/>
        <v>0</v>
      </c>
    </row>
    <row r="16" spans="2:24" ht="24" customHeight="1">
      <c r="B16" s="158" t="s">
        <v>185</v>
      </c>
      <c r="C16" s="637" t="s">
        <v>183</v>
      </c>
      <c r="D16" s="637"/>
      <c r="E16" s="637"/>
      <c r="F16" s="638"/>
      <c r="G16" s="316">
        <f>IF(OR(ｱ.特管廃油!D31&gt;0,ｱ.特管廃油!D31&lt;0),ｱ.特管廃油!D31,IF(G$19&gt;0,"0",0))</f>
        <v>71.09</v>
      </c>
      <c r="H16" s="316" t="str">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16.510000000000002</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0.01</v>
      </c>
      <c r="T16" s="316">
        <f>IF(OR(ｾ.有害汚泥!D31&gt;0,ｾ.有害汚泥!D31&lt;0),ｾ.有害汚泥!D31,IF(T$19&gt;0,"0",0))</f>
        <v>1</v>
      </c>
      <c r="U16" s="316">
        <f>IF(OR(ｿ.有害廃酸!D31&gt;0,ｿ.有害廃酸!D31&lt;0),ｿ.有害廃酸!D31,IF(U$19&gt;0,"0",0))</f>
        <v>0</v>
      </c>
      <c r="V16" s="316">
        <f>IF(OR(ﾀ.有害廃ｱﾙｶﾘ!D31&gt;0,ﾀ.有害廃ｱﾙｶﾘ!D31&lt;0),ﾀ.有害廃ｱﾙｶﾘ!D31,IF(V$19&gt;0,"0",0))</f>
        <v>0</v>
      </c>
      <c r="W16" s="317" t="str">
        <f>IF(OR(ﾁ.廃水銀等!D31&gt;0,ﾁ.廃水銀等!D31&lt;0),ﾁ.廃水銀等!D31,IF(W$19&gt;0,"0",0))</f>
        <v>0</v>
      </c>
      <c r="X16" s="318">
        <f t="shared" si="0"/>
        <v>88.610000000000014</v>
      </c>
    </row>
    <row r="17" spans="2:24" ht="24" customHeight="1">
      <c r="B17" s="158"/>
      <c r="C17" s="637" t="s">
        <v>400</v>
      </c>
      <c r="D17" s="637"/>
      <c r="E17" s="637"/>
      <c r="F17" s="638"/>
      <c r="G17" s="316" t="str">
        <f>IF(OR(ｱ.特管廃油!D32&gt;0,ｱ.特管廃油!D32&lt;0),ｱ.特管廃油!D32,IF(G$19&gt;0,"0",0))</f>
        <v>0</v>
      </c>
      <c r="H17" s="316" t="str">
        <f>IF(OR(ｲ.特管廃酸!D32&gt;0,ｲ.特管廃酸!D32&lt;0),ｲ.特管廃酸!D32,IF(H$19&gt;0,"0",0))</f>
        <v>0</v>
      </c>
      <c r="I17" s="316">
        <f>IF(OR(ｳ.特管廃ｱﾙｶﾘ!D32&gt;0,ｳ.特管廃ｱﾙｶﾘ!D32&lt;0),ｳ.特管廃ｱﾙｶﾘ!D32,IF(I$19&gt;0,"0",0))</f>
        <v>0</v>
      </c>
      <c r="J17" s="316" t="str">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t="str">
        <f>IF(OR(ﾁ.廃水銀等!D32&gt;0,ﾁ.廃水銀等!D32&lt;0),ﾁ.廃水銀等!D32,IF(W$19&gt;0,"0",0))</f>
        <v>0</v>
      </c>
      <c r="X17" s="318" t="str">
        <f t="shared" si="0"/>
        <v>0</v>
      </c>
    </row>
    <row r="18" spans="2:24" ht="24" customHeight="1" thickBot="1">
      <c r="B18" s="159"/>
      <c r="C18" s="185" t="s">
        <v>201</v>
      </c>
      <c r="D18" s="633" t="s">
        <v>403</v>
      </c>
      <c r="E18" s="633"/>
      <c r="F18" s="634"/>
      <c r="G18" s="319" t="str">
        <f>IF(OR(ｱ.特管廃油!D33&gt;0,ｱ.特管廃油!D33&lt;0),ｱ.特管廃油!D33,IF(G$19&gt;0,"0",0))</f>
        <v>0</v>
      </c>
      <c r="H18" s="319" t="str">
        <f>IF(OR(ｲ.特管廃酸!D33&gt;0,ｲ.特管廃酸!D33&lt;0),ｲ.特管廃酸!D33,IF(H$19&gt;0,"0",0))</f>
        <v>0</v>
      </c>
      <c r="I18" s="319">
        <f>IF(OR(ｳ.特管廃ｱﾙｶﾘ!D33&gt;0,ｳ.特管廃ｱﾙｶﾘ!D33&lt;0),ｳ.特管廃ｱﾙｶﾘ!D33,IF(I$19&gt;0,"0",0))</f>
        <v>0</v>
      </c>
      <c r="J18" s="319" t="str">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t="str">
        <f>IF(OR(ﾁ.廃水銀等!D33&gt;0,ﾁ.廃水銀等!D33&lt;0),ﾁ.廃水銀等!D33,IF(W$19&gt;0,"0",0))</f>
        <v>0</v>
      </c>
      <c r="X18" s="321" t="str">
        <f t="shared" si="0"/>
        <v>0</v>
      </c>
    </row>
    <row r="19" spans="2:24" ht="24" customHeight="1" thickTop="1">
      <c r="B19" s="155"/>
      <c r="C19" s="160" t="s">
        <v>301</v>
      </c>
      <c r="D19" s="651" t="s">
        <v>302</v>
      </c>
      <c r="E19" s="651"/>
      <c r="F19" s="652"/>
      <c r="G19" s="322">
        <f t="shared" ref="G19:V19" si="1">+G37+G25+G23+G22+G21-G20</f>
        <v>62.46</v>
      </c>
      <c r="H19" s="322">
        <f t="shared" si="1"/>
        <v>0.01</v>
      </c>
      <c r="I19" s="322">
        <f t="shared" si="1"/>
        <v>0</v>
      </c>
      <c r="J19" s="322">
        <f t="shared" si="1"/>
        <v>12.28</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0.01</v>
      </c>
      <c r="X19" s="323">
        <f t="shared" ref="X19:X47" si="2">SUM(G19:W19)</f>
        <v>74.760000000000005</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5"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62.46</v>
      </c>
      <c r="H37" s="346">
        <f t="shared" si="7"/>
        <v>0.01</v>
      </c>
      <c r="I37" s="346">
        <f t="shared" si="7"/>
        <v>0</v>
      </c>
      <c r="J37" s="346">
        <f t="shared" si="7"/>
        <v>12.28</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0.01</v>
      </c>
      <c r="X37" s="347">
        <f t="shared" si="2"/>
        <v>74.760000000000005</v>
      </c>
    </row>
    <row r="38" spans="2:24" ht="24" customHeight="1">
      <c r="B38" s="156"/>
      <c r="C38" s="659"/>
      <c r="D38" s="195"/>
      <c r="E38" s="193" t="s">
        <v>195</v>
      </c>
      <c r="F38" s="360"/>
      <c r="G38" s="340">
        <f t="shared" ref="G38:V38" si="8">SUM(G39:G41)</f>
        <v>62.46</v>
      </c>
      <c r="H38" s="340">
        <f t="shared" si="8"/>
        <v>0.01</v>
      </c>
      <c r="I38" s="340">
        <f t="shared" si="8"/>
        <v>0</v>
      </c>
      <c r="J38" s="340">
        <f t="shared" si="8"/>
        <v>12.28</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0.01</v>
      </c>
      <c r="X38" s="341">
        <f t="shared" si="2"/>
        <v>74.760000000000005</v>
      </c>
    </row>
    <row r="39" spans="2:24" ht="24" customHeight="1">
      <c r="B39" s="156"/>
      <c r="C39" s="659"/>
      <c r="D39" s="196"/>
      <c r="E39" s="191"/>
      <c r="F39" s="189" t="s">
        <v>175</v>
      </c>
      <c r="G39" s="342">
        <f>+ｱ.特管廃油!$AA$28</f>
        <v>62.46</v>
      </c>
      <c r="H39" s="342">
        <f>+ｲ.特管廃酸!$AA$28</f>
        <v>0.01</v>
      </c>
      <c r="I39" s="342">
        <f>+ｳ.特管廃ｱﾙｶﾘ!$AA$28</f>
        <v>0</v>
      </c>
      <c r="J39" s="342">
        <f>+ｴ.感染性廃棄物!$AA$28</f>
        <v>12.28</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0.01</v>
      </c>
      <c r="X39" s="343">
        <f t="shared" si="2"/>
        <v>74.760000000000005</v>
      </c>
    </row>
    <row r="40" spans="2:24" ht="24" customHeight="1">
      <c r="B40" s="156"/>
      <c r="C40" s="65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70" t="s">
        <v>224</v>
      </c>
      <c r="E43" s="670"/>
      <c r="F43" s="671"/>
      <c r="G43" s="348">
        <f>+ｱ.特管廃油!$AL$27</f>
        <v>62.46</v>
      </c>
      <c r="H43" s="348">
        <f>+ｲ.特管廃酸!$AL$27</f>
        <v>0.01</v>
      </c>
      <c r="I43" s="348">
        <f>+ｳ.特管廃ｱﾙｶﾘ!$AL$27</f>
        <v>0</v>
      </c>
      <c r="J43" s="348">
        <f>+ｴ.感染性廃棄物!$AL$27</f>
        <v>12.28</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0.01</v>
      </c>
      <c r="X43" s="349">
        <f t="shared" si="2"/>
        <v>74.760000000000005</v>
      </c>
    </row>
    <row r="44" spans="2:24" ht="24" customHeight="1">
      <c r="B44" s="156"/>
      <c r="C44" s="163"/>
      <c r="D44" s="161" t="s">
        <v>150</v>
      </c>
      <c r="E44" s="657" t="s">
        <v>178</v>
      </c>
      <c r="F44" s="658"/>
      <c r="G44" s="350">
        <f>+ｱ.特管廃油!$AL$30</f>
        <v>0</v>
      </c>
      <c r="H44" s="350">
        <f>+ｲ.特管廃酸!$AL$30</f>
        <v>0</v>
      </c>
      <c r="I44" s="350">
        <f>+ｳ.特管廃ｱﾙｶﾘ!$AL$30</f>
        <v>0</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0</v>
      </c>
    </row>
    <row r="45" spans="2:24" ht="24" customHeight="1">
      <c r="B45" s="156"/>
      <c r="C45" s="163"/>
      <c r="D45" s="362" t="s">
        <v>152</v>
      </c>
      <c r="E45" s="649" t="s">
        <v>179</v>
      </c>
      <c r="F45" s="650"/>
      <c r="G45" s="352">
        <f>+ｱ.特管廃油!$AS$24</f>
        <v>62.46</v>
      </c>
      <c r="H45" s="352">
        <f>+ｲ.特管廃酸!$AS$24</f>
        <v>0.01</v>
      </c>
      <c r="I45" s="352">
        <f>+ｳ.特管廃ｱﾙｶﾘ!$AS$24</f>
        <v>0</v>
      </c>
      <c r="J45" s="352">
        <f>+ｴ.感染性廃棄物!$AS$24</f>
        <v>12.28</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0.01</v>
      </c>
      <c r="X45" s="353">
        <f t="shared" si="2"/>
        <v>74.760000000000005</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75" customHeight="1" thickBot="1">
      <c r="B47" s="157"/>
      <c r="C47" s="164"/>
      <c r="D47" s="162" t="s">
        <v>155</v>
      </c>
      <c r="E47" s="668" t="s">
        <v>405</v>
      </c>
      <c r="F47" s="669"/>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20"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133.55000000000001</v>
      </c>
      <c r="H55" s="385">
        <f t="shared" ref="H55:V55" si="9">IF(H9="0",+H19+H20,+H9+H19+H20)</f>
        <v>0.01</v>
      </c>
      <c r="I55" s="385">
        <f t="shared" si="9"/>
        <v>0</v>
      </c>
      <c r="J55" s="385">
        <f t="shared" si="9"/>
        <v>28.79</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0.01</v>
      </c>
      <c r="T55" s="385">
        <f t="shared" si="9"/>
        <v>1</v>
      </c>
      <c r="U55" s="385">
        <f t="shared" si="9"/>
        <v>0</v>
      </c>
      <c r="V55" s="385">
        <f t="shared" si="9"/>
        <v>0</v>
      </c>
      <c r="W55" s="385">
        <f>IF(W9="0",+W19+W20,+W9+W19+W20)</f>
        <v>0.01</v>
      </c>
      <c r="X55" s="386">
        <f>+X9+X19+X20</f>
        <v>163.37</v>
      </c>
    </row>
    <row r="56" spans="6:24" s="385" customFormat="1" ht="13">
      <c r="F56" s="387"/>
    </row>
    <row r="57" spans="6:24" s="385" customFormat="1" ht="13">
      <c r="F57" s="387"/>
    </row>
    <row r="58" spans="6:24" s="385" customFormat="1" ht="13">
      <c r="F58" s="387"/>
    </row>
    <row r="59" spans="6:24" s="385" customFormat="1" ht="13">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90625" style="17" hidden="1" customWidth="1"/>
    <col min="2" max="2" width="3.36328125" style="17" customWidth="1"/>
    <col min="3" max="3" width="3.36328125" style="16" customWidth="1"/>
    <col min="4" max="4" width="4.36328125" style="16" customWidth="1"/>
    <col min="5" max="5" width="11" style="16" customWidth="1"/>
    <col min="6" max="6" width="2.81640625" style="16" customWidth="1"/>
    <col min="7" max="7" width="7.453125" style="16" customWidth="1"/>
    <col min="8" max="8" width="13.81640625" style="16" customWidth="1"/>
    <col min="9" max="9" width="5.81640625" style="16" customWidth="1"/>
    <col min="10" max="10" width="3.81640625" style="16" customWidth="1"/>
    <col min="11" max="11" width="10.81640625" style="16" customWidth="1"/>
    <col min="12" max="12" width="9.6328125" style="16" customWidth="1"/>
    <col min="13" max="13" width="7.81640625" style="16" customWidth="1"/>
    <col min="14" max="14" width="6.81640625" style="16" customWidth="1"/>
    <col min="15" max="15" width="7.81640625" style="16" customWidth="1"/>
    <col min="16" max="16" width="2.1796875" style="16" customWidth="1"/>
    <col min="17" max="16384" width="9" style="16"/>
  </cols>
  <sheetData>
    <row r="1" spans="1:16" ht="16.25" customHeight="1">
      <c r="C1" s="72" t="s">
        <v>204</v>
      </c>
    </row>
    <row r="2" spans="1:16" ht="16.25" customHeight="1">
      <c r="C2" s="72"/>
    </row>
    <row r="3" spans="1:16" ht="14" customHeight="1" thickBot="1">
      <c r="O3" s="95" t="s">
        <v>133</v>
      </c>
    </row>
    <row r="4" spans="1:16" ht="13">
      <c r="A4" s="16">
        <v>14</v>
      </c>
      <c r="M4" s="424" t="s">
        <v>295</v>
      </c>
      <c r="N4" s="93" t="s">
        <v>87</v>
      </c>
      <c r="O4" s="94" t="s">
        <v>88</v>
      </c>
    </row>
    <row r="5" spans="1:16" ht="20.149999999999999" customHeight="1" thickBot="1">
      <c r="A5" s="17" t="e">
        <f>+#REF!</f>
        <v>#REF!</v>
      </c>
      <c r="C5" s="16" t="s">
        <v>285</v>
      </c>
      <c r="M5" s="631"/>
      <c r="N5" s="209" t="str">
        <f>+表紙!N28</f>
        <v>○</v>
      </c>
      <c r="O5" s="210" t="str">
        <f>+表紙!O28</f>
        <v>　</v>
      </c>
    </row>
    <row r="6" spans="1:16" ht="13">
      <c r="C6" s="501" t="s">
        <v>380</v>
      </c>
      <c r="D6" s="677"/>
      <c r="E6" s="677"/>
      <c r="F6" s="677"/>
      <c r="G6" s="677"/>
      <c r="H6" s="677"/>
      <c r="I6" s="677"/>
      <c r="J6" s="677"/>
      <c r="K6" s="677"/>
      <c r="L6" s="677"/>
      <c r="M6" s="677"/>
      <c r="N6" s="677"/>
      <c r="O6" s="677"/>
    </row>
    <row r="7" spans="1:16" ht="13.25"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25" customHeight="1">
      <c r="C10" s="76"/>
      <c r="O10" s="77"/>
    </row>
    <row r="11" spans="1:16" ht="13">
      <c r="C11" s="76"/>
      <c r="L11" s="717" t="str">
        <f>+表紙!L34</f>
        <v>令和    8年   6月   30日</v>
      </c>
      <c r="M11" s="718"/>
      <c r="N11" s="718"/>
      <c r="O11" s="719"/>
    </row>
    <row r="12" spans="1:16" ht="7.5" customHeight="1">
      <c r="C12" s="76"/>
      <c r="O12" s="78"/>
    </row>
    <row r="13" spans="1:16" ht="13">
      <c r="C13" s="688" t="str">
        <f>+表紙!C36</f>
        <v>横浜市長</v>
      </c>
      <c r="D13" s="689"/>
      <c r="E13" s="689"/>
      <c r="F13" s="689"/>
      <c r="G13" s="86" t="s">
        <v>5</v>
      </c>
      <c r="O13" s="77"/>
    </row>
    <row r="14" spans="1:16" ht="9" customHeight="1">
      <c r="C14" s="76"/>
      <c r="O14" s="77"/>
    </row>
    <row r="15" spans="1:16" ht="13.25" customHeight="1">
      <c r="A15" s="17">
        <v>3</v>
      </c>
      <c r="C15" s="76"/>
      <c r="H15" s="206" t="s">
        <v>202</v>
      </c>
      <c r="I15" s="206"/>
      <c r="O15" s="77"/>
    </row>
    <row r="16" spans="1:16" ht="26.25" customHeight="1">
      <c r="C16" s="76"/>
      <c r="H16" s="18" t="s">
        <v>6</v>
      </c>
      <c r="I16" s="18"/>
      <c r="J16" s="685" t="str">
        <f>+表紙!J39</f>
        <v>横浜市磯子区新森町1番地</v>
      </c>
      <c r="K16" s="685"/>
      <c r="L16" s="686"/>
      <c r="M16" s="686"/>
      <c r="N16" s="686"/>
      <c r="O16" s="687"/>
    </row>
    <row r="17" spans="1:17" ht="26.25" customHeight="1">
      <c r="C17" s="76"/>
      <c r="H17" s="18" t="s">
        <v>7</v>
      </c>
      <c r="I17" s="18"/>
      <c r="J17" s="685" t="str">
        <f>+表紙!J40</f>
        <v>日清オイリオグループ株式会社　横浜磯子事業場　執行役員事業場長　川邊修</v>
      </c>
      <c r="K17" s="685"/>
      <c r="L17" s="686"/>
      <c r="M17" s="686"/>
      <c r="N17" s="686"/>
      <c r="O17" s="687"/>
    </row>
    <row r="18" spans="1:17">
      <c r="C18" s="76"/>
      <c r="J18" s="16" t="s">
        <v>8</v>
      </c>
      <c r="O18" s="77"/>
    </row>
    <row r="19" spans="1:17">
      <c r="C19" s="76"/>
      <c r="J19" s="19" t="s">
        <v>9</v>
      </c>
      <c r="K19" s="19"/>
      <c r="L19" s="690" t="str">
        <f>IF(+表紙!L42="","",+表紙!L42)</f>
        <v>045₋757-5030</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日清オイリオグループ株式会社　横浜磯子事業場</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f>表紙!M48</f>
        <v>2033</v>
      </c>
      <c r="N25" s="703"/>
      <c r="O25" s="704"/>
    </row>
    <row r="26" spans="1:17" ht="21" customHeight="1">
      <c r="C26" s="418" t="s">
        <v>11</v>
      </c>
      <c r="D26" s="446"/>
      <c r="E26" s="447"/>
      <c r="F26" s="708" t="str">
        <f>+表紙!F49</f>
        <v>横浜市磯子区新森町1番地</v>
      </c>
      <c r="G26" s="709"/>
      <c r="H26" s="709"/>
      <c r="I26" s="709"/>
      <c r="J26" s="709"/>
      <c r="K26" s="709"/>
      <c r="L26" s="115" t="s">
        <v>134</v>
      </c>
      <c r="M26" s="207"/>
      <c r="N26" s="725" t="str">
        <f>IF(+表紙!N49="","",+表紙!N49)</f>
        <v>045-757-5050</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Ｅ09－食料品製造業</v>
      </c>
      <c r="G29" s="722"/>
      <c r="H29" s="722"/>
      <c r="I29" s="722"/>
      <c r="J29" s="25" t="s">
        <v>47</v>
      </c>
      <c r="K29" s="25"/>
      <c r="L29" s="727" t="str">
        <f>IF(+表紙!L52="","",+表紙!L52)</f>
        <v>植物油脂及び油粕製造業</v>
      </c>
      <c r="M29" s="727"/>
      <c r="N29" s="728"/>
      <c r="O29" s="729"/>
      <c r="Q29" s="21"/>
    </row>
    <row r="30" spans="1:17" ht="19.5" customHeight="1">
      <c r="C30" s="288"/>
      <c r="D30" s="299" t="s">
        <v>19</v>
      </c>
      <c r="E30" s="300" t="s">
        <v>339</v>
      </c>
      <c r="F30" s="720" t="s">
        <v>340</v>
      </c>
      <c r="G30" s="488"/>
      <c r="H30" s="721"/>
      <c r="I30" s="720" t="s">
        <v>341</v>
      </c>
      <c r="J30" s="490"/>
      <c r="K30" s="491"/>
      <c r="L30" s="723" t="str">
        <f>IF(+表紙!L53="","",+表紙!L53)</f>
        <v/>
      </c>
      <c r="M30" s="724"/>
      <c r="N30" s="301" t="s">
        <v>342</v>
      </c>
      <c r="O30" s="298"/>
      <c r="Q30" s="21"/>
    </row>
    <row r="31" spans="1:17" ht="19.5" customHeight="1">
      <c r="C31" s="288"/>
      <c r="D31" s="287"/>
      <c r="E31" s="302"/>
      <c r="F31" s="720" t="s">
        <v>343</v>
      </c>
      <c r="G31" s="488"/>
      <c r="H31" s="721"/>
      <c r="I31" s="722" t="s">
        <v>344</v>
      </c>
      <c r="J31" s="490"/>
      <c r="K31" s="490"/>
      <c r="L31" s="723" t="str">
        <f>IF(+表紙!L54="","",+表紙!L54)</f>
        <v/>
      </c>
      <c r="M31" s="724"/>
      <c r="N31" s="301" t="s">
        <v>342</v>
      </c>
      <c r="O31" s="298"/>
      <c r="Q31" s="21"/>
    </row>
    <row r="32" spans="1:17" ht="19.5" customHeight="1">
      <c r="C32" s="288"/>
      <c r="D32" s="520" t="s">
        <v>345</v>
      </c>
      <c r="E32" s="521"/>
      <c r="F32" s="720" t="s">
        <v>346</v>
      </c>
      <c r="G32" s="488"/>
      <c r="H32" s="721"/>
      <c r="I32" s="722" t="s">
        <v>347</v>
      </c>
      <c r="J32" s="490"/>
      <c r="K32" s="490"/>
      <c r="L32" s="723" t="str">
        <f>IF(+表紙!L55="","",+表紙!L55)</f>
        <v/>
      </c>
      <c r="M32" s="724"/>
      <c r="N32" s="301" t="s">
        <v>348</v>
      </c>
      <c r="O32" s="298"/>
      <c r="Q32" s="21"/>
    </row>
    <row r="33" spans="3:17" ht="19.5" customHeight="1">
      <c r="C33" s="288"/>
      <c r="D33" s="520"/>
      <c r="E33" s="521"/>
      <c r="F33" s="720" t="s">
        <v>349</v>
      </c>
      <c r="G33" s="488"/>
      <c r="H33" s="721"/>
      <c r="I33" s="722" t="s">
        <v>350</v>
      </c>
      <c r="J33" s="490"/>
      <c r="K33" s="490"/>
      <c r="L33" s="723" t="str">
        <f>IF(+表紙!L56="","",+表紙!L56)</f>
        <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
      </c>
      <c r="G35" s="731"/>
      <c r="H35" s="731"/>
      <c r="I35" s="731"/>
      <c r="J35" s="731"/>
      <c r="K35" s="731"/>
      <c r="L35" s="731"/>
      <c r="M35" s="731"/>
      <c r="N35" s="731"/>
      <c r="O35" s="732"/>
      <c r="Q35" s="21"/>
    </row>
    <row r="36" spans="3:17" ht="19.5" customHeight="1">
      <c r="C36" s="293"/>
      <c r="D36" s="309" t="s">
        <v>24</v>
      </c>
      <c r="E36" s="310" t="s">
        <v>352</v>
      </c>
      <c r="F36" s="733">
        <f>IF(+表紙!F59="","",+表紙!F59)</f>
        <v>682</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88.610000000000014</v>
      </c>
      <c r="I40" s="216" t="s">
        <v>4</v>
      </c>
      <c r="J40" s="440" t="s">
        <v>293</v>
      </c>
      <c r="K40" s="441"/>
      <c r="L40" s="442"/>
      <c r="M40" s="681">
        <f>+表紙!M63</f>
        <v>88.610000000000014</v>
      </c>
      <c r="N40" s="682">
        <f>+表紙!N63</f>
        <v>0</v>
      </c>
      <c r="O40" s="378" t="s">
        <v>4</v>
      </c>
    </row>
    <row r="41" spans="3:17" ht="30" customHeight="1">
      <c r="C41" s="684"/>
      <c r="D41" s="405" t="s">
        <v>289</v>
      </c>
      <c r="E41" s="406"/>
      <c r="F41" s="406"/>
      <c r="G41" s="407"/>
      <c r="H41" s="224" t="str">
        <f>+表紙!H64</f>
        <v>0</v>
      </c>
      <c r="I41" s="216" t="s">
        <v>4</v>
      </c>
      <c r="J41" s="440" t="s">
        <v>229</v>
      </c>
      <c r="K41" s="441"/>
      <c r="L41" s="442"/>
      <c r="M41" s="681" t="str">
        <f>+表紙!M64</f>
        <v>0</v>
      </c>
      <c r="N41" s="682">
        <f>+表紙!N64</f>
        <v>0</v>
      </c>
      <c r="O41" s="26" t="s">
        <v>4</v>
      </c>
    </row>
    <row r="42" spans="3:17" ht="30" customHeight="1">
      <c r="C42" s="684"/>
      <c r="D42" s="405" t="s">
        <v>290</v>
      </c>
      <c r="E42" s="406"/>
      <c r="F42" s="406"/>
      <c r="G42" s="407"/>
      <c r="H42" s="224" t="str">
        <f>+表紙!H65</f>
        <v>0</v>
      </c>
      <c r="I42" s="216" t="s">
        <v>4</v>
      </c>
      <c r="J42" s="405" t="s">
        <v>230</v>
      </c>
      <c r="K42" s="406"/>
      <c r="L42" s="407"/>
      <c r="M42" s="672">
        <f>+表紙!M65</f>
        <v>88.610000000000014</v>
      </c>
      <c r="N42" s="673">
        <f>+表紙!N65</f>
        <v>0</v>
      </c>
      <c r="O42" s="256" t="s">
        <v>4</v>
      </c>
    </row>
    <row r="43" spans="3:17" ht="30" customHeight="1">
      <c r="C43" s="166"/>
      <c r="D43" s="405" t="s">
        <v>291</v>
      </c>
      <c r="E43" s="406"/>
      <c r="F43" s="406"/>
      <c r="G43" s="407"/>
      <c r="H43" s="224" t="str">
        <f>+表紙!H66</f>
        <v>0</v>
      </c>
      <c r="I43" s="216" t="s">
        <v>4</v>
      </c>
      <c r="J43" s="405" t="s">
        <v>231</v>
      </c>
      <c r="K43" s="406"/>
      <c r="L43" s="407"/>
      <c r="M43" s="672" t="str">
        <f>+表紙!M66</f>
        <v>0</v>
      </c>
      <c r="N43" s="673">
        <f>+表紙!N66</f>
        <v>0</v>
      </c>
      <c r="O43" s="256" t="s">
        <v>4</v>
      </c>
    </row>
    <row r="44" spans="3:17" ht="30" customHeight="1">
      <c r="C44" s="215"/>
      <c r="D44" s="405" t="s">
        <v>292</v>
      </c>
      <c r="E44" s="406"/>
      <c r="F44" s="406"/>
      <c r="G44" s="407"/>
      <c r="H44" s="224" t="str">
        <f>+表紙!H67</f>
        <v>0</v>
      </c>
      <c r="I44" s="216" t="s">
        <v>4</v>
      </c>
      <c r="J44" s="405" t="s">
        <v>232</v>
      </c>
      <c r="K44" s="406"/>
      <c r="L44" s="407"/>
      <c r="M44" s="672" t="str">
        <f>+表紙!M67</f>
        <v>0</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t="str">
        <f>IF(表紙!M69="","",表紙!M69)</f>
        <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74.760000000000005</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2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2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2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25" customHeight="1">
      <c r="A73" s="16"/>
      <c r="B73" s="16"/>
      <c r="C73" s="169"/>
      <c r="D73" s="170" t="s">
        <v>236</v>
      </c>
      <c r="E73" s="426" t="s">
        <v>378</v>
      </c>
      <c r="F73" s="426"/>
      <c r="G73" s="426"/>
      <c r="H73" s="426"/>
      <c r="I73" s="426"/>
      <c r="J73" s="426"/>
      <c r="K73" s="426"/>
      <c r="L73" s="426"/>
      <c r="M73" s="426"/>
      <c r="N73" s="426"/>
      <c r="O73" s="427"/>
    </row>
    <row r="74" spans="1:15" ht="28.25" customHeight="1">
      <c r="A74" s="16"/>
      <c r="B74" s="16"/>
      <c r="C74" s="169"/>
      <c r="D74" s="170" t="s">
        <v>237</v>
      </c>
      <c r="E74" s="426" t="s">
        <v>241</v>
      </c>
      <c r="F74" s="426"/>
      <c r="G74" s="426"/>
      <c r="H74" s="426"/>
      <c r="I74" s="426"/>
      <c r="J74" s="426"/>
      <c r="K74" s="426"/>
      <c r="L74" s="426"/>
      <c r="M74" s="426"/>
      <c r="N74" s="426"/>
      <c r="O74" s="427"/>
    </row>
    <row r="75" spans="1:15" ht="28.2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2026-06-30T00:41:51Z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