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defaultThemeVersion="124226"/>
  <xr:revisionPtr revIDLastSave="0" documentId="13_ncr:1_{EF2F06EF-4EDD-4509-88FE-CFC8B0838B5D}" xr6:coauthVersionLast="47" xr6:coauthVersionMax="47" xr10:uidLastSave="{00000000-0000-0000-0000-000000000000}"/>
  <bookViews>
    <workbookView xWindow="-120" yWindow="-28920" windowWidth="16440" windowHeight="29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表紙!$B$27:$V$262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K41" i="94"/>
  <c r="L41" i="94"/>
  <c r="M41" i="94"/>
  <c r="N41" i="94"/>
  <c r="P41" i="94"/>
  <c r="Q41" i="94"/>
  <c r="R41" i="94"/>
  <c r="S41" i="94"/>
  <c r="T41" i="94"/>
  <c r="U41" i="94"/>
  <c r="V41" i="94"/>
  <c r="G38" i="94"/>
  <c r="W38" i="94"/>
  <c r="W32" i="94"/>
  <c r="W31" i="94" s="1"/>
  <c r="AK31" i="99"/>
  <c r="J38" i="94" l="1"/>
  <c r="J37" i="94" s="1"/>
  <c r="J19" i="94" s="1"/>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X12" i="94" s="1"/>
  <c r="K158" i="95" s="1"/>
  <c r="K134" i="98" s="1"/>
  <c r="H18" i="94"/>
  <c r="H10" i="94"/>
  <c r="H17" i="94"/>
  <c r="X19" i="94"/>
  <c r="K105" i="95" s="1"/>
  <c r="K81" i="98" s="1"/>
  <c r="K104" i="95"/>
  <c r="K80" i="98" s="1"/>
  <c r="X31" i="94"/>
  <c r="G26" i="94"/>
  <c r="X9" i="94" l="1"/>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<sst xmlns="http://schemas.openxmlformats.org/spreadsheetml/2006/main" count="2738" uniqueCount="426">
  <si>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</si>
  <si>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</si>
  <si>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</si>
  <si>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</si>
  <si>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</si>
  <si>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</si>
  <si>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</si>
  <si>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</si>
  <si>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</si>
  <si>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</si>
  <si>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</si>
  <si>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</si>
  <si>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</si>
  <si>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</si>
  <si>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</si>
  <si>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</si>
  <si>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</si>
  <si>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</si>
  <si>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</si>
  <si>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</si>
  <si>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</si>
  <si>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</si>
  <si>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</si>
  <si>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</si>
  <si>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</si>
  <si>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</si>
  <si>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</si>
  <si>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</si>
  <si>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</si>
  <si>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</si>
  <si>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</si>
  <si>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</si>
  <si>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</si>
  <si>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</si>
  <si>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</si>
  <si>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</si>
  <si>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</si>
  <si>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</si>
  <si>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</si>
  <si>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</si>
  <si>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</si>
  <si>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</si>
  <si>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</si>
  <si>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</si>
  <si>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</si>
  <si>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</si>
  <si>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</si>
  <si>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</si>
  <si>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</si>
  <si>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</si>
  <si>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</si>
  <si>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</si>
  <si>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</si>
  <si>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</si>
  <si>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</si>
  <si>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</si>
  <si>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</si>
  <si>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</si>
  <si>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</si>
  <si>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</si>
  <si>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</si>
  <si>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</si>
  <si>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</si>
  <si>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</si>
  <si>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</si>
  <si>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</si>
  <si>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</si>
  <si>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</si>
  <si>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</si>
  <si>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</si>
  <si>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</si>
  <si>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</si>
  <si>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</si>
  <si>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</si>
  <si>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</si>
  <si>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</si>
  <si>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</si>
  <si>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</si>
  <si>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</si>
  <si>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</si>
  <si>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</si>
  <si>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</si>
  <si>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</si>
  <si>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</si>
  <si>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</si>
  <si>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</si>
  <si>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</si>
  <si>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</si>
  <si>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</si>
  <si>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</si>
  <si>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</si>
  <si>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</si>
  <si>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</si>
  <si>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</si>
  <si>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</si>
  <si>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</si>
  <si>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</si>
  <si>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</si>
  <si>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</si>
  <si>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</si>
  <si>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</si>
  <si>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</si>
  <si>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</si>
  <si>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</si>
  <si>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</si>
  <si>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</si>
  <si>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</si>
  <si>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</si>
  <si>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</si>
  <si>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</si>
  <si>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</si>
  <si>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</si>
  <si>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</si>
  <si>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</si>
  <si>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</si>
  <si>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</si>
  <si>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</si>
  <si>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</si>
  <si>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</si>
  <si>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</si>
  <si>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</si>
  <si>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</si>
  <si>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</si>
  <si>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</si>
  <si>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</si>
  <si>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</si>
  <si>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</si>
  <si>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</si>
  <si>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</si>
  <si>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</si>
  <si>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</si>
  <si>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</si>
  <si>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</si>
  <si>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</si>
  <si>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</si>
  <si>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</si>
  <si>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</si>
  <si>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</si>
  <si>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</si>
  <si>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</si>
  <si>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</si>
  <si>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</si>
  <si>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</si>
  <si>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</si>
  <si>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</si>
  <si>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</si>
  <si>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</si>
  <si>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</si>
  <si>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</si>
  <si>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</si>
  <si>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</si>
  <si>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</si>
  <si>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</si>
  <si>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</si>
  <si>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</si>
  <si>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</si>
  <si>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</si>
  <si>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</si>
  <si>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</si>
  <si>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</si>
  <si>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</si>
  <si>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</si>
  <si>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</si>
  <si>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</si>
  <si>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</si>
  <si>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</si>
  <si>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</si>
  <si>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</si>
  <si>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</si>
  <si>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</si>
  <si>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</si>
  <si>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</si>
  <si>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</si>
  <si>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</si>
  <si>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</si>
  <si>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</si>
  <si>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</si>
  <si>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</si>
  <si>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</si>
  <si>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</si>
  <si>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</si>
  <si>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</si>
  <si>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</si>
  <si>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</si>
  <si>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</si>
  <si>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</si>
  <si>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</si>
  <si>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</si>
  <si>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</si>
  <si>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</si>
  <si>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</si>
  <si>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</si>
  <si>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</si>
  <si>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</si>
  <si>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</si>
  <si>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</si>
  <si>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</si>
  <si>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</si>
  <si>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</si>
  <si>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</si>
  <si>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</si>
  <si>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</si>
  <si>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</si>
  <si>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</si>
  <si>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</si>
  <si>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</si>
  <si>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</si>
  <si>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</si>
  <si>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</si>
  <si>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</si>
  <si>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</si>
  <si>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</si>
  <si>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</si>
  <si>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</si>
  <si>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</si>
  <si>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</si>
  <si>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</si>
  <si>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</si>
  <si>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</si>
  <si>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</si>
  <si>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</si>
  <si>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</si>
  <si>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</si>
  <si>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</si>
  <si>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</si>
  <si>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</si>
  <si>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</si>
  <si>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</si>
  <si>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</si>
  <si>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</si>
  <si>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</si>
  <si>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</si>
  <si>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</si>
  <si>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</si>
  <si>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</si>
  <si>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</si>
  <si>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</si>
  <si>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</si>
  <si>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</si>
  <si>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</si>
  <si>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</si>
  <si>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</si>
  <si>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</si>
  <si>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</si>
  <si>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</si>
  <si>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</si>
  <si>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</si>
  <si>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</si>
  <si>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</si>
  <si>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</si>
  <si>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</si>
  <si>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</si>
  <si>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</si>
  <si>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</si>
  <si>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</si>
  <si>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</si>
  <si>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</si>
  <si>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</si>
  <si>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</si>
  <si>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</si>
  <si>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</si>
  <si>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</si>
  <si>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</si>
  <si>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</si>
  <si>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</si>
  <si>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</si>
  <si>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</si>
  <si>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</si>
  <si>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</si>
  <si>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</si>
  <si>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</si>
  <si>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</si>
  <si>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</si>
  <si>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</si>
  <si>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</si>
  <si>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</si>
  <si>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</si>
  <si>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</si>
  <si>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</si>
  <si>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</si>
  <si>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</si>
  <si>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</si>
  <si>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</si>
  <si>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</si>
  <si>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</si>
  <si>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</si>
  <si>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</si>
  <si>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</si>
  <si>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</si>
  <si>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</si>
  <si>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</si>
  <si>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</si>
  <si>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</si>
  <si>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</si>
  <si>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</si>
  <si>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</si>
  <si>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</si>
  <si>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</si>
  <si>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</si>
  <si>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</si>
  <si>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</si>
  <si>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</si>
  <si>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</si>
  <si>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</si>
  <si>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</si>
  <si>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</si>
  <si>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</si>
  <si>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</si>
  <si>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</si>
  <si>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</si>
  <si>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</si>
  <si>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</si>
  <si>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</si>
  <si>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</si>
  <si>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</si>
  <si>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</si>
  <si>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</si>
  <si>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</si>
  <si>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</si>
  <si>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</si>
  <si>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</si>
  <si>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</si>
  <si>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</si>
  <si>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</si>
  <si>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</si>
  <si>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</si>
  <si>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</si>
  <si>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</si>
  <si>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</si>
  <si>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</si>
  <si>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</si>
  <si>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</si>
  <si>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</si>
  <si>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</si>
  <si>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</si>
  <si>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</si>
  <si>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</si>
  <si>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</si>
  <si>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</si>
  <si>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</si>
  <si>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</si>
  <si>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</si>
  <si>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</si>
  <si>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</si>
  <si>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</si>
  <si>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</si>
  <si>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</si>
  <si>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</si>
  <si>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</si>
  <si>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</si>
  <si>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</si>
  <si>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</si>
  <si>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</si>
  <si>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</si>
  <si>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</si>
  <si>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</si>
  <si>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</si>
  <si>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</si>
  <si>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</si>
  <si>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</si>
  <si>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</si>
  <si>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</si>
  <si>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</si>
  <si>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</si>
  <si>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</si>
  <si>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</si>
  <si>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</si>
  <si>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</si>
  <si>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</si>
  <si>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</si>
  <si>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</si>
  <si>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</si>
  <si>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</si>
  <si>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</si>
  <si>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</si>
  <si>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</si>
  <si>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</si>
  <si>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</si>
  <si>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</si>
  <si>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</si>
  <si>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</si>
  <si>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</si>
  <si>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</si>
  <si>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</si>
  <si>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</si>
  <si>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</si>
  <si>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</si>
  <si>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</si>
  <si>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</si>
  <si>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</si>
  <si>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</si>
  <si>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</si>
  <si>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</si>
  <si>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</si>
  <si>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</si>
  <si>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</si>
  <si>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</si>
  <si>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</si>
  <si>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</si>
  <si>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</si>
  <si>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</si>
  <si>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</si>
  <si>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</si>
  <si>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</si>
  <si>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</si>
  <si>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</si>
  <si>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</si>
  <si>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</si>
  <si>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</si>
  <si>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</si>
  <si>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</si>
  <si>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</si>
  <si>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</si>
  <si>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</si>
  <si>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</si>
  <si>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</si>
  <si>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</si>
  <si>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8年   6月   30日</t>
    <phoneticPr fontId="3"/>
  </si>
  <si>
    <t>横浜市磯子区新森町1番地</t>
  </si>
  <si>
    <t>日清オイリオグループ株式会社　横浜磯子事業場　執行役員事業場長　川邊修</t>
  </si>
  <si>
    <t>日清オイリオグループ株式会社　横浜磯子事業場</t>
  </si>
  <si>
    <t>045₋757-5030</t>
  </si>
  <si>
    <t>横浜市長</t>
  </si>
  <si>
    <t>植物油脂及び油粕製造業</t>
  </si>
  <si>
    <t xml:space="preserve">・引火性廃油
発生→中間処理業者委託（油水分離）→再資源化
・強酸、感性性廃棄物、有害汚泥、有害廃酸
発生→中間処理業者委託（焼却）→最終処分業者（混合）→再資源化
</t>
    <rPh sb="1" eb="4">
      <t>インカセイ</t>
    </rPh>
    <rPh sb="4" eb="6">
      <t>ハイユ</t>
    </rPh>
    <rPh sb="16" eb="18">
      <t>イタク</t>
    </rPh>
    <rPh sb="19" eb="23">
      <t>ユスイブンリ</t>
    </rPh>
    <rPh sb="31" eb="32">
      <t>キョウ</t>
    </rPh>
    <rPh sb="34" eb="36">
      <t>カンセイ</t>
    </rPh>
    <rPh sb="36" eb="37">
      <t>セイ</t>
    </rPh>
    <rPh sb="37" eb="40">
      <t>ハイキブツ</t>
    </rPh>
    <rPh sb="41" eb="43">
      <t>ユウガイ</t>
    </rPh>
    <rPh sb="43" eb="45">
      <t>オデイ</t>
    </rPh>
    <rPh sb="46" eb="48">
      <t>ユウガイ</t>
    </rPh>
    <rPh sb="48" eb="50">
      <t>ハイサン</t>
    </rPh>
    <rPh sb="60" eb="62">
      <t>イタク</t>
    </rPh>
    <rPh sb="74" eb="76">
      <t>コンゴウ</t>
    </rPh>
    <phoneticPr fontId="3"/>
  </si>
  <si>
    <t>各部署⇒環境保安課 課長⇒廃棄物管理責任者⇒事業場長⇒代表取締役社長</t>
    <rPh sb="32" eb="34">
      <t>シャチョウ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</si>
</sst>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625600" y="2193471"/>
          <a:ext cx="401864" cy="632279"/>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609725" y="2178050"/>
          <a:ext cx="400050" cy="641350"/>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609725" y="2190750"/>
          <a:ext cx="400050" cy="635000"/>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609725" y="2171700"/>
          <a:ext cx="400050" cy="635000"/>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609725" y="2209800"/>
          <a:ext cx="400050"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609725" y="2197100"/>
          <a:ext cx="400050" cy="641350"/>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609725" y="2178050"/>
          <a:ext cx="400050" cy="641350"/>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609725" y="2178050"/>
          <a:ext cx="400050" cy="641350"/>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609725" y="2197100"/>
          <a:ext cx="400050" cy="641350"/>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609725" y="2178050"/>
          <a:ext cx="400050" cy="641350"/>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609725" y="2190750"/>
          <a:ext cx="400050" cy="635000"/>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609725" y="2178050"/>
          <a:ext cx="400050" cy="641350"/>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609725" y="2171700"/>
          <a:ext cx="400050"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609725" y="2197100"/>
          <a:ext cx="400050" cy="641350"/>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609725" y="2190750"/>
          <a:ext cx="400050" cy="635000"/>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609725" y="2190750"/>
          <a:ext cx="400050" cy="635000"/>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609725" y="2190750"/>
          <a:ext cx="400050" cy="635000"/>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37" zoomScaleNormal="100" zoomScaleSheetLayoutView="100" workbookViewId="0">
      <selection activeCell="D77" sqref="D77:U86"/>
    </sheetView>
  </sheetViews>
  <sheetFormatPr defaultColWidth="9" defaultRowHeight="12"/>
  <cols>
    <col min="1" max="1" width="0.90625" style="19" customWidth="1"/>
    <col min="2" max="2" width="3.36328125" style="19" customWidth="1"/>
    <col min="3" max="3" width="2.81640625" style="17" customWidth="1"/>
    <col min="4" max="4" width="2.90625" style="17" customWidth="1"/>
    <col min="5" max="5" width="9.63281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23" width="9.453125" style="17" bestFit="1" customWidth="1"/>
    <col min="24" max="24" width="9" style="17"/>
    <col min="25" max="25" width="10.81640625" style="17" customWidth="1"/>
    <col min="26" max="26" width="9" style="17"/>
    <col min="27" max="27" width="13.36328125" style="17" customWidth="1"/>
    <col min="28" max="33" width="9" style="17"/>
    <col min="34" max="34" width="33.81640625" style="17" customWidth="1"/>
    <col min="35" max="16384" width="9" style="17"/>
  </cols>
  <sheetData>
    <row r="2" spans="1:25" ht="13">
      <c r="C2" s="16" t="s">
        <v>51</v>
      </c>
    </row>
    <row r="3" spans="1:25" ht="13">
      <c r="C3" s="16" t="s">
        <v>297</v>
      </c>
    </row>
    <row r="4" spans="1:25" s="75" customFormat="1" ht="13">
      <c r="A4" s="74"/>
      <c r="B4" s="74"/>
      <c r="C4" s="16" t="s">
        <v>393</v>
      </c>
      <c r="E4" s="92"/>
    </row>
    <row r="5" spans="1:25" s="355" customFormat="1" ht="13">
      <c r="A5" s="353"/>
      <c r="B5" s="353"/>
      <c r="C5" s="358" t="s">
        <v>355</v>
      </c>
      <c r="E5" s="356"/>
    </row>
    <row r="6" spans="1:25" ht="13">
      <c r="C6" s="16"/>
    </row>
    <row r="7" spans="1:25" ht="13">
      <c r="C7" s="16" t="s">
        <v>2</v>
      </c>
      <c r="W7" s="16"/>
    </row>
    <row r="8" spans="1:25" s="355" customFormat="1" ht="13">
      <c r="A8" s="353"/>
      <c r="B8" s="353"/>
      <c r="C8" s="358" t="s">
        <v>358</v>
      </c>
      <c r="W8" s="354"/>
      <c r="X8" s="354"/>
      <c r="Y8" s="357"/>
    </row>
    <row r="9" spans="1:25" s="355" customFormat="1" ht="13">
      <c r="A9" s="353"/>
      <c r="B9" s="353"/>
      <c r="C9" s="354"/>
      <c r="E9" s="359" t="s">
        <v>403</v>
      </c>
      <c r="W9" s="354"/>
      <c r="X9" s="354"/>
      <c r="Y9" s="357"/>
    </row>
    <row r="10" spans="1:25" s="355" customFormat="1" ht="13">
      <c r="A10" s="353"/>
      <c r="B10" s="353"/>
      <c r="E10" s="358" t="s">
        <v>404</v>
      </c>
      <c r="W10" s="354"/>
      <c r="X10" s="354"/>
      <c r="Y10" s="357"/>
    </row>
    <row r="11" spans="1:25" ht="13">
      <c r="C11" s="358" t="s">
        <v>359</v>
      </c>
      <c r="W11" s="16"/>
      <c r="X11" s="16"/>
      <c r="Y11" s="343"/>
    </row>
    <row r="12" spans="1:25" ht="13">
      <c r="C12" s="16" t="s">
        <v>356</v>
      </c>
      <c r="W12" s="16"/>
      <c r="X12" s="16"/>
      <c r="Y12" s="18"/>
    </row>
    <row r="13" spans="1:25" ht="13">
      <c r="C13" s="358" t="s">
        <v>360</v>
      </c>
      <c r="X13" s="16"/>
      <c r="Y13" s="343"/>
    </row>
    <row r="14" spans="1:25" ht="13">
      <c r="C14" s="16"/>
      <c r="X14" s="16"/>
      <c r="Y14" s="343"/>
    </row>
    <row r="15" spans="1:25" ht="13">
      <c r="B15" s="74"/>
      <c r="C15" s="358" t="s">
        <v>405</v>
      </c>
      <c r="D15" s="75"/>
      <c r="E15" s="75"/>
      <c r="W15" s="16"/>
      <c r="X15" s="16"/>
      <c r="Y15" s="343"/>
    </row>
    <row r="16" spans="1:25" s="75" customFormat="1" ht="13">
      <c r="A16" s="74"/>
      <c r="B16" s="74"/>
      <c r="C16" s="16" t="s">
        <v>353</v>
      </c>
      <c r="W16" s="16"/>
      <c r="X16" s="349"/>
      <c r="Y16" s="349"/>
    </row>
    <row r="17" spans="1:27" s="75" customFormat="1" ht="13"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
      <c r="C19" s="16"/>
      <c r="D19" s="75"/>
      <c r="E19" s="75"/>
      <c r="F19" s="75"/>
      <c r="G19" s="75"/>
      <c r="H19" s="75"/>
      <c r="I19" s="75"/>
      <c r="J19" s="75"/>
      <c r="K19" s="75"/>
      <c r="L19" s="75"/>
      <c r="M19" s="75"/>
      <c r="N19" s="75"/>
      <c r="O19" s="75"/>
      <c r="P19" s="75"/>
      <c r="Q19" s="75"/>
      <c r="R19" s="75"/>
      <c r="S19" s="75"/>
      <c r="T19" s="75"/>
      <c r="W19" s="16"/>
      <c r="X19" s="16"/>
      <c r="Y19" s="18"/>
    </row>
    <row r="20" spans="1:27" ht="13">
      <c r="C20" s="16" t="s">
        <v>3</v>
      </c>
      <c r="D20" s="18"/>
      <c r="G20" s="75"/>
      <c r="H20" s="75"/>
      <c r="I20" s="75"/>
      <c r="J20" s="75"/>
      <c r="K20" s="75"/>
      <c r="L20" s="75"/>
      <c r="M20" s="75"/>
      <c r="N20" s="75"/>
      <c r="O20" s="75"/>
      <c r="P20" s="75"/>
      <c r="Q20" s="75"/>
      <c r="R20" s="75"/>
      <c r="S20" s="75"/>
      <c r="T20" s="75"/>
      <c r="W20" s="16"/>
      <c r="X20" s="16"/>
      <c r="Y20" s="18"/>
    </row>
    <row r="21" spans="1:27" ht="13">
      <c r="C21" s="525"/>
      <c r="D21" s="526"/>
      <c r="E21" s="16" t="s">
        <v>50</v>
      </c>
      <c r="W21" s="16"/>
      <c r="X21" s="16"/>
      <c r="Y21" s="18"/>
    </row>
    <row r="22" spans="1:27" ht="13">
      <c r="C22" s="527" t="s">
        <v>381</v>
      </c>
      <c r="D22" s="528"/>
      <c r="E22" s="16" t="s">
        <v>345</v>
      </c>
      <c r="W22" s="16"/>
      <c r="X22" s="18"/>
      <c r="Y22" s="18"/>
    </row>
    <row r="23" spans="1:27" ht="13">
      <c r="C23" s="529" t="s">
        <v>382</v>
      </c>
      <c r="D23" s="530"/>
      <c r="E23" s="16" t="s">
        <v>1</v>
      </c>
      <c r="W23" s="16"/>
      <c r="X23" s="18"/>
      <c r="Y23" s="18"/>
    </row>
    <row r="24" spans="1:27" ht="13">
      <c r="C24" s="531" t="s">
        <v>383</v>
      </c>
      <c r="D24" s="532"/>
      <c r="E24" s="16" t="s">
        <v>46</v>
      </c>
      <c r="W24" s="16"/>
      <c r="X24" s="18"/>
      <c r="Y24" s="18"/>
    </row>
    <row r="25" spans="1:27" ht="13">
      <c r="C25" s="533" t="s">
        <v>384</v>
      </c>
      <c r="D25" s="534"/>
      <c r="E25" s="358" t="s">
        <v>357</v>
      </c>
      <c r="W25" s="16"/>
      <c r="X25" s="16"/>
      <c r="Y25" s="343"/>
    </row>
    <row r="26" spans="1:27" ht="13">
      <c r="E26" s="358" t="s">
        <v>361</v>
      </c>
      <c r="W26" s="16"/>
      <c r="X26" s="16"/>
      <c r="Y26" s="343"/>
      <c r="AA26" s="89"/>
    </row>
    <row r="27" spans="1:27" ht="13.5" thickBot="1">
      <c r="E27" s="424"/>
      <c r="U27" s="96"/>
      <c r="V27" s="96"/>
      <c r="W27" s="96"/>
      <c r="Y27" s="16"/>
      <c r="Z27" s="16"/>
      <c r="AA27" s="343"/>
    </row>
    <row r="28" spans="1:27" ht="13">
      <c r="A28" s="17">
        <v>14</v>
      </c>
      <c r="E28" s="424"/>
      <c r="P28" s="535" t="s">
        <v>327</v>
      </c>
      <c r="Q28" s="547" t="s">
        <v>86</v>
      </c>
      <c r="R28" s="548"/>
      <c r="S28" s="549"/>
      <c r="T28" s="228" t="s">
        <v>87</v>
      </c>
      <c r="U28" s="313"/>
      <c r="V28" s="313"/>
      <c r="X28" s="16"/>
      <c r="Y28" s="16"/>
      <c r="Z28" s="343"/>
    </row>
    <row r="29" spans="1:27" ht="20.149999999999999"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25" customHeight="1">
      <c r="C34" s="80"/>
      <c r="U34" s="81"/>
      <c r="W34" s="16"/>
      <c r="X34" s="16"/>
      <c r="Y34" s="343"/>
    </row>
    <row r="35" spans="1:25" ht="13">
      <c r="C35" s="80"/>
      <c r="P35" s="560" t="s">
        <v>417</v>
      </c>
      <c r="Q35" s="560"/>
      <c r="R35" s="560"/>
      <c r="S35" s="560"/>
      <c r="T35" s="560"/>
      <c r="U35" s="561"/>
      <c r="W35" s="16"/>
      <c r="X35" s="16"/>
      <c r="Y35" s="18"/>
    </row>
    <row r="36" spans="1:25" ht="13">
      <c r="C36" s="80"/>
      <c r="S36" s="38"/>
      <c r="T36" s="38"/>
      <c r="U36" s="82"/>
      <c r="W36" s="16"/>
      <c r="X36" s="16"/>
      <c r="Y36" s="18"/>
    </row>
    <row r="37" spans="1:25" ht="13">
      <c r="C37" s="558" t="s">
        <v>422</v>
      </c>
      <c r="D37" s="559"/>
      <c r="E37" s="559"/>
      <c r="F37" s="559"/>
      <c r="G37" s="343" t="s">
        <v>5</v>
      </c>
      <c r="H37" s="343"/>
      <c r="U37" s="81"/>
      <c r="W37" s="16"/>
      <c r="X37" s="16"/>
      <c r="Y37" s="18"/>
    </row>
    <row r="38" spans="1:25" ht="13">
      <c r="C38" s="80"/>
      <c r="U38" s="81"/>
      <c r="W38" s="16"/>
      <c r="X38" s="16"/>
      <c r="Y38" s="18"/>
    </row>
    <row r="39" spans="1:25" ht="13">
      <c r="A39" s="19">
        <v>3</v>
      </c>
      <c r="C39" s="80"/>
      <c r="I39" s="73"/>
      <c r="J39" s="73" t="s">
        <v>346</v>
      </c>
      <c r="K39" s="73"/>
      <c r="U39" s="81"/>
      <c r="W39" s="16"/>
      <c r="X39" s="16"/>
      <c r="Y39" s="18"/>
    </row>
    <row r="40" spans="1:25" ht="26.25" customHeight="1">
      <c r="C40" s="80"/>
      <c r="I40" s="20"/>
      <c r="J40" s="20" t="s">
        <v>6</v>
      </c>
      <c r="K40" s="20"/>
      <c r="L40" s="487" t="s">
        <v>418</v>
      </c>
      <c r="M40" s="487"/>
      <c r="N40" s="487"/>
      <c r="O40" s="487"/>
      <c r="P40" s="487"/>
      <c r="Q40" s="487"/>
      <c r="R40" s="487"/>
      <c r="S40" s="487"/>
      <c r="T40" s="487"/>
      <c r="U40" s="488"/>
      <c r="W40" s="16"/>
      <c r="X40" s="16"/>
    </row>
    <row r="41" spans="1:25" ht="26.25" customHeight="1">
      <c r="C41" s="80"/>
      <c r="I41" s="20"/>
      <c r="J41" s="20" t="s">
        <v>7</v>
      </c>
      <c r="K41" s="20"/>
      <c r="L41" s="487" t="s">
        <v>419</v>
      </c>
      <c r="M41" s="487"/>
      <c r="N41" s="487"/>
      <c r="O41" s="487"/>
      <c r="P41" s="487"/>
      <c r="Q41" s="487"/>
      <c r="R41" s="487"/>
      <c r="S41" s="487"/>
      <c r="T41" s="487"/>
      <c r="U41" s="488"/>
    </row>
    <row r="42" spans="1:25">
      <c r="C42" s="80"/>
      <c r="L42" s="17" t="s">
        <v>8</v>
      </c>
      <c r="U42" s="81"/>
    </row>
    <row r="43" spans="1:25" ht="13">
      <c r="C43" s="80"/>
      <c r="L43" s="21"/>
      <c r="M43" s="21" t="s">
        <v>9</v>
      </c>
      <c r="N43" s="21"/>
      <c r="O43" s="489" t="s">
        <v>421</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420</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v>2033</v>
      </c>
      <c r="Q49" s="551"/>
      <c r="R49" s="551"/>
      <c r="S49" s="551"/>
      <c r="T49" s="551"/>
      <c r="U49" s="552"/>
    </row>
    <row r="50" spans="3:23" ht="26.25" customHeight="1">
      <c r="C50" s="511" t="s">
        <v>11</v>
      </c>
      <c r="D50" s="562"/>
      <c r="E50" s="563"/>
      <c r="F50" s="462" t="s">
        <v>418</v>
      </c>
      <c r="G50" s="463"/>
      <c r="H50" s="463"/>
      <c r="I50" s="463"/>
      <c r="J50" s="463"/>
      <c r="K50" s="463"/>
      <c r="L50" s="463"/>
      <c r="M50" s="463"/>
      <c r="N50" s="116" t="s">
        <v>131</v>
      </c>
      <c r="O50" s="425"/>
      <c r="P50" s="425"/>
      <c r="Q50" s="553"/>
      <c r="R50" s="553"/>
      <c r="S50" s="553"/>
      <c r="T50" s="553"/>
      <c r="U50" s="554"/>
    </row>
    <row r="51" spans="3:23" ht="26.25" customHeight="1">
      <c r="C51" s="564"/>
      <c r="D51" s="565"/>
      <c r="E51" s="566"/>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92</v>
      </c>
      <c r="G54" s="544"/>
      <c r="H54" s="544"/>
      <c r="I54" s="544"/>
      <c r="J54" s="544"/>
      <c r="K54" s="544"/>
      <c r="L54" s="27" t="s">
        <v>48</v>
      </c>
      <c r="M54" s="27"/>
      <c r="N54" s="545" t="s">
        <v>423</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25" customHeight="1">
      <c r="C60" s="173"/>
      <c r="D60" s="305"/>
      <c r="E60" s="300"/>
      <c r="F60" s="591"/>
      <c r="G60" s="592"/>
      <c r="H60" s="592"/>
      <c r="I60" s="592"/>
      <c r="J60" s="592"/>
      <c r="K60" s="592"/>
      <c r="L60" s="592"/>
      <c r="M60" s="592"/>
      <c r="N60" s="592"/>
      <c r="O60" s="592"/>
      <c r="P60" s="592"/>
      <c r="Q60" s="592"/>
      <c r="R60" s="592"/>
      <c r="S60" s="592"/>
      <c r="T60" s="592"/>
      <c r="U60" s="593"/>
      <c r="W60" s="23"/>
    </row>
    <row r="61" spans="3:23" ht="18" customHeight="1">
      <c r="C61" s="426"/>
      <c r="D61" s="231" t="s">
        <v>210</v>
      </c>
      <c r="E61" s="230" t="s">
        <v>180</v>
      </c>
      <c r="F61" s="594">
        <v>682</v>
      </c>
      <c r="G61" s="595"/>
      <c r="H61" s="595"/>
      <c r="I61" s="595"/>
      <c r="J61" s="595"/>
      <c r="K61" s="595"/>
      <c r="L61" s="595"/>
      <c r="M61" s="595"/>
      <c r="N61" s="595"/>
      <c r="O61" s="595"/>
      <c r="P61" s="595"/>
      <c r="Q61" s="595"/>
      <c r="R61" s="595"/>
      <c r="S61" s="595"/>
      <c r="T61" s="595"/>
      <c r="U61" s="596"/>
      <c r="W61" s="23"/>
    </row>
    <row r="62" spans="3:23" ht="14" customHeight="1">
      <c r="C62" s="426"/>
      <c r="D62" s="368"/>
      <c r="E62" s="233"/>
      <c r="F62" s="491" t="s">
        <v>424</v>
      </c>
      <c r="G62" s="492"/>
      <c r="H62" s="492"/>
      <c r="I62" s="492"/>
      <c r="J62" s="492"/>
      <c r="K62" s="492"/>
      <c r="L62" s="492"/>
      <c r="M62" s="492"/>
      <c r="N62" s="492"/>
      <c r="O62" s="492"/>
      <c r="P62" s="492"/>
      <c r="Q62" s="492"/>
      <c r="R62" s="492"/>
      <c r="S62" s="492"/>
      <c r="T62" s="492"/>
      <c r="U62" s="493"/>
      <c r="W62" s="23"/>
    </row>
    <row r="63" spans="3:23" ht="14" customHeight="1">
      <c r="C63" s="426"/>
      <c r="D63" s="369" t="s">
        <v>385</v>
      </c>
      <c r="E63" s="598" t="s">
        <v>386</v>
      </c>
      <c r="F63" s="494"/>
      <c r="G63" s="495"/>
      <c r="H63" s="495"/>
      <c r="I63" s="495"/>
      <c r="J63" s="495"/>
      <c r="K63" s="495"/>
      <c r="L63" s="495"/>
      <c r="M63" s="495"/>
      <c r="N63" s="495"/>
      <c r="O63" s="495"/>
      <c r="P63" s="495"/>
      <c r="Q63" s="495"/>
      <c r="R63" s="495"/>
      <c r="S63" s="495"/>
      <c r="T63" s="495"/>
      <c r="U63" s="496"/>
      <c r="W63" s="23"/>
    </row>
    <row r="64" spans="3:23" ht="14" customHeight="1">
      <c r="C64" s="426"/>
      <c r="D64" s="369"/>
      <c r="E64" s="598"/>
      <c r="F64" s="494"/>
      <c r="G64" s="495"/>
      <c r="H64" s="495"/>
      <c r="I64" s="495"/>
      <c r="J64" s="495"/>
      <c r="K64" s="495"/>
      <c r="L64" s="495"/>
      <c r="M64" s="495"/>
      <c r="N64" s="495"/>
      <c r="O64" s="495"/>
      <c r="P64" s="495"/>
      <c r="Q64" s="495"/>
      <c r="R64" s="495"/>
      <c r="S64" s="495"/>
      <c r="T64" s="495"/>
      <c r="U64" s="496"/>
      <c r="W64" s="23"/>
    </row>
    <row r="65" spans="3:23" ht="14" customHeight="1">
      <c r="C65" s="426"/>
      <c r="D65" s="369"/>
      <c r="E65" s="598"/>
      <c r="F65" s="494"/>
      <c r="G65" s="495"/>
      <c r="H65" s="495"/>
      <c r="I65" s="495"/>
      <c r="J65" s="495"/>
      <c r="K65" s="495"/>
      <c r="L65" s="495"/>
      <c r="M65" s="495"/>
      <c r="N65" s="495"/>
      <c r="O65" s="495"/>
      <c r="P65" s="495"/>
      <c r="Q65" s="495"/>
      <c r="R65" s="495"/>
      <c r="S65" s="495"/>
      <c r="T65" s="495"/>
      <c r="U65" s="496"/>
      <c r="W65" s="23"/>
    </row>
    <row r="66" spans="3:23" ht="14" customHeight="1">
      <c r="C66" s="426"/>
      <c r="D66" s="369"/>
      <c r="E66" s="598"/>
      <c r="F66" s="494"/>
      <c r="G66" s="495"/>
      <c r="H66" s="495"/>
      <c r="I66" s="495"/>
      <c r="J66" s="495"/>
      <c r="K66" s="495"/>
      <c r="L66" s="495"/>
      <c r="M66" s="495"/>
      <c r="N66" s="495"/>
      <c r="O66" s="495"/>
      <c r="P66" s="495"/>
      <c r="Q66" s="495"/>
      <c r="R66" s="495"/>
      <c r="S66" s="495"/>
      <c r="T66" s="495"/>
      <c r="U66" s="496"/>
      <c r="W66" s="23"/>
    </row>
    <row r="67" spans="3:23" ht="14" customHeight="1">
      <c r="C67" s="426"/>
      <c r="D67" s="369"/>
      <c r="E67" s="598"/>
      <c r="F67" s="494"/>
      <c r="G67" s="495"/>
      <c r="H67" s="495"/>
      <c r="I67" s="495"/>
      <c r="J67" s="495"/>
      <c r="K67" s="495"/>
      <c r="L67" s="495"/>
      <c r="M67" s="495"/>
      <c r="N67" s="495"/>
      <c r="O67" s="495"/>
      <c r="P67" s="495"/>
      <c r="Q67" s="495"/>
      <c r="R67" s="495"/>
      <c r="S67" s="495"/>
      <c r="T67" s="495"/>
      <c r="U67" s="496"/>
      <c r="W67" s="23"/>
    </row>
    <row r="68" spans="3:23" ht="14" customHeight="1">
      <c r="C68" s="426"/>
      <c r="D68" s="599" t="s">
        <v>387</v>
      </c>
      <c r="E68" s="600"/>
      <c r="F68" s="494"/>
      <c r="G68" s="495"/>
      <c r="H68" s="495"/>
      <c r="I68" s="495"/>
      <c r="J68" s="495"/>
      <c r="K68" s="495"/>
      <c r="L68" s="495"/>
      <c r="M68" s="495"/>
      <c r="N68" s="495"/>
      <c r="O68" s="495"/>
      <c r="P68" s="495"/>
      <c r="Q68" s="495"/>
      <c r="R68" s="495"/>
      <c r="S68" s="495"/>
      <c r="T68" s="495"/>
      <c r="U68" s="496"/>
      <c r="W68" s="23"/>
    </row>
    <row r="69" spans="3:23" ht="14" customHeight="1">
      <c r="C69" s="426"/>
      <c r="D69" s="601"/>
      <c r="E69" s="600"/>
      <c r="F69" s="494"/>
      <c r="G69" s="495"/>
      <c r="H69" s="495"/>
      <c r="I69" s="495"/>
      <c r="J69" s="495"/>
      <c r="K69" s="495"/>
      <c r="L69" s="495"/>
      <c r="M69" s="495"/>
      <c r="N69" s="495"/>
      <c r="O69" s="495"/>
      <c r="P69" s="495"/>
      <c r="Q69" s="495"/>
      <c r="R69" s="495"/>
      <c r="S69" s="495"/>
      <c r="T69" s="495"/>
      <c r="U69" s="496"/>
      <c r="W69" s="23"/>
    </row>
    <row r="70" spans="3:23" ht="14" customHeight="1">
      <c r="C70" s="426"/>
      <c r="D70" s="601"/>
      <c r="E70" s="600"/>
      <c r="F70" s="494"/>
      <c r="G70" s="495"/>
      <c r="H70" s="495"/>
      <c r="I70" s="495"/>
      <c r="J70" s="495"/>
      <c r="K70" s="495"/>
      <c r="L70" s="495"/>
      <c r="M70" s="495"/>
      <c r="N70" s="495"/>
      <c r="O70" s="495"/>
      <c r="P70" s="495"/>
      <c r="Q70" s="495"/>
      <c r="R70" s="495"/>
      <c r="S70" s="495"/>
      <c r="T70" s="495"/>
      <c r="U70" s="496"/>
      <c r="W70" s="23"/>
    </row>
    <row r="71" spans="3:23" ht="14" customHeight="1">
      <c r="C71" s="426"/>
      <c r="D71" s="601"/>
      <c r="E71" s="600"/>
      <c r="F71" s="494"/>
      <c r="G71" s="495"/>
      <c r="H71" s="495"/>
      <c r="I71" s="495"/>
      <c r="J71" s="495"/>
      <c r="K71" s="495"/>
      <c r="L71" s="495"/>
      <c r="M71" s="495"/>
      <c r="N71" s="495"/>
      <c r="O71" s="495"/>
      <c r="P71" s="495"/>
      <c r="Q71" s="495"/>
      <c r="R71" s="495"/>
      <c r="S71" s="495"/>
      <c r="T71" s="495"/>
      <c r="U71" s="496"/>
      <c r="W71" s="23"/>
    </row>
    <row r="72" spans="3:23" ht="14" customHeight="1">
      <c r="C72" s="427"/>
      <c r="D72" s="370"/>
      <c r="E72" s="367"/>
      <c r="F72" s="497"/>
      <c r="G72" s="498"/>
      <c r="H72" s="498"/>
      <c r="I72" s="498"/>
      <c r="J72" s="498"/>
      <c r="K72" s="498"/>
      <c r="L72" s="498"/>
      <c r="M72" s="498"/>
      <c r="N72" s="498"/>
      <c r="O72" s="498"/>
      <c r="P72" s="498"/>
      <c r="Q72" s="498"/>
      <c r="R72" s="498"/>
      <c r="S72" s="498"/>
      <c r="T72" s="498"/>
      <c r="U72" s="499"/>
      <c r="W72" s="23"/>
    </row>
    <row r="73" spans="3:23" ht="14" customHeight="1">
      <c r="C73" s="428"/>
      <c r="D73" s="306"/>
      <c r="E73" s="351"/>
      <c r="F73" s="307"/>
      <c r="G73" s="307"/>
      <c r="H73" s="307"/>
      <c r="I73" s="307"/>
      <c r="J73" s="307"/>
      <c r="K73" s="307"/>
      <c r="L73" s="307"/>
      <c r="M73" s="307"/>
      <c r="N73" s="307"/>
      <c r="O73" s="307"/>
      <c r="P73" s="307"/>
      <c r="Q73" s="307"/>
      <c r="R73" s="307"/>
      <c r="S73" s="307"/>
      <c r="T73" s="307"/>
      <c r="U73" s="307"/>
      <c r="W73" s="23"/>
    </row>
    <row r="74" spans="3:23" ht="13.25" customHeight="1">
      <c r="C74" s="579" t="s">
        <v>390</v>
      </c>
      <c r="D74" s="579"/>
      <c r="E74" s="579"/>
      <c r="F74" s="579"/>
      <c r="G74" s="579"/>
      <c r="H74" s="579"/>
      <c r="I74" s="579"/>
      <c r="J74" s="579"/>
      <c r="K74" s="579"/>
      <c r="L74" s="579"/>
      <c r="M74" s="579"/>
      <c r="N74" s="579"/>
      <c r="O74" s="579"/>
      <c r="P74" s="579"/>
      <c r="Q74" s="579"/>
      <c r="R74" s="579"/>
      <c r="S74" s="579"/>
      <c r="T74" s="579"/>
      <c r="U74" s="579"/>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 customHeight="1">
      <c r="C77" s="173"/>
      <c r="D77" s="467" t="s">
        <v>425</v>
      </c>
      <c r="E77" s="468"/>
      <c r="F77" s="468"/>
      <c r="G77" s="468"/>
      <c r="H77" s="468"/>
      <c r="I77" s="468"/>
      <c r="J77" s="468"/>
      <c r="K77" s="468"/>
      <c r="L77" s="468"/>
      <c r="M77" s="468"/>
      <c r="N77" s="468"/>
      <c r="O77" s="468"/>
      <c r="P77" s="468"/>
      <c r="Q77" s="468"/>
      <c r="R77" s="468"/>
      <c r="S77" s="468"/>
      <c r="T77" s="468"/>
      <c r="U77" s="469"/>
      <c r="W77" s="23"/>
    </row>
    <row r="78" spans="3:23" ht="14" customHeight="1">
      <c r="C78" s="173"/>
      <c r="D78" s="467"/>
      <c r="E78" s="468"/>
      <c r="F78" s="468"/>
      <c r="G78" s="468"/>
      <c r="H78" s="468"/>
      <c r="I78" s="468"/>
      <c r="J78" s="468"/>
      <c r="K78" s="468"/>
      <c r="L78" s="468"/>
      <c r="M78" s="468"/>
      <c r="N78" s="468"/>
      <c r="O78" s="468"/>
      <c r="P78" s="468"/>
      <c r="Q78" s="468"/>
      <c r="R78" s="468"/>
      <c r="S78" s="468"/>
      <c r="T78" s="468"/>
      <c r="U78" s="469"/>
      <c r="W78" s="23"/>
    </row>
    <row r="79" spans="3:23" ht="14" customHeight="1">
      <c r="C79" s="173"/>
      <c r="D79" s="467"/>
      <c r="E79" s="468"/>
      <c r="F79" s="468"/>
      <c r="G79" s="468"/>
      <c r="H79" s="468"/>
      <c r="I79" s="468"/>
      <c r="J79" s="468"/>
      <c r="K79" s="468"/>
      <c r="L79" s="468"/>
      <c r="M79" s="468"/>
      <c r="N79" s="468"/>
      <c r="O79" s="468"/>
      <c r="P79" s="468"/>
      <c r="Q79" s="468"/>
      <c r="R79" s="468"/>
      <c r="S79" s="468"/>
      <c r="T79" s="468"/>
      <c r="U79" s="469"/>
      <c r="W79" s="23"/>
    </row>
    <row r="80" spans="3:23" ht="14" customHeight="1">
      <c r="C80" s="173"/>
      <c r="D80" s="467"/>
      <c r="E80" s="468"/>
      <c r="F80" s="468"/>
      <c r="G80" s="468"/>
      <c r="H80" s="468"/>
      <c r="I80" s="468"/>
      <c r="J80" s="468"/>
      <c r="K80" s="468"/>
      <c r="L80" s="468"/>
      <c r="M80" s="468"/>
      <c r="N80" s="468"/>
      <c r="O80" s="468"/>
      <c r="P80" s="468"/>
      <c r="Q80" s="468"/>
      <c r="R80" s="468"/>
      <c r="S80" s="468"/>
      <c r="T80" s="468"/>
      <c r="U80" s="469"/>
      <c r="W80" s="23"/>
    </row>
    <row r="81" spans="1:29" ht="14" customHeight="1">
      <c r="C81" s="173"/>
      <c r="D81" s="467"/>
      <c r="E81" s="468"/>
      <c r="F81" s="468"/>
      <c r="G81" s="468"/>
      <c r="H81" s="468"/>
      <c r="I81" s="468"/>
      <c r="J81" s="468"/>
      <c r="K81" s="468"/>
      <c r="L81" s="468"/>
      <c r="M81" s="468"/>
      <c r="N81" s="468"/>
      <c r="O81" s="468"/>
      <c r="P81" s="468"/>
      <c r="Q81" s="468"/>
      <c r="R81" s="468"/>
      <c r="S81" s="468"/>
      <c r="T81" s="468"/>
      <c r="U81" s="469"/>
      <c r="W81" s="23"/>
    </row>
    <row r="82" spans="1:29" ht="14" customHeight="1">
      <c r="C82" s="173"/>
      <c r="D82" s="467"/>
      <c r="E82" s="468"/>
      <c r="F82" s="468"/>
      <c r="G82" s="468"/>
      <c r="H82" s="468"/>
      <c r="I82" s="468"/>
      <c r="J82" s="468"/>
      <c r="K82" s="468"/>
      <c r="L82" s="468"/>
      <c r="M82" s="468"/>
      <c r="N82" s="468"/>
      <c r="O82" s="468"/>
      <c r="P82" s="468"/>
      <c r="Q82" s="468"/>
      <c r="R82" s="468"/>
      <c r="S82" s="468"/>
      <c r="T82" s="468"/>
      <c r="U82" s="469"/>
      <c r="W82" s="23"/>
    </row>
    <row r="83" spans="1:29" ht="14" customHeight="1">
      <c r="C83" s="173"/>
      <c r="D83" s="467"/>
      <c r="E83" s="468"/>
      <c r="F83" s="468"/>
      <c r="G83" s="468"/>
      <c r="H83" s="468"/>
      <c r="I83" s="468"/>
      <c r="J83" s="468"/>
      <c r="K83" s="468"/>
      <c r="L83" s="468"/>
      <c r="M83" s="468"/>
      <c r="N83" s="468"/>
      <c r="O83" s="468"/>
      <c r="P83" s="468"/>
      <c r="Q83" s="468"/>
      <c r="R83" s="468"/>
      <c r="S83" s="468"/>
      <c r="T83" s="468"/>
      <c r="U83" s="469"/>
      <c r="W83" s="23"/>
    </row>
    <row r="84" spans="1:29" ht="14" customHeight="1">
      <c r="C84" s="173"/>
      <c r="D84" s="467"/>
      <c r="E84" s="468"/>
      <c r="F84" s="468"/>
      <c r="G84" s="468"/>
      <c r="H84" s="468"/>
      <c r="I84" s="468"/>
      <c r="J84" s="468"/>
      <c r="K84" s="468"/>
      <c r="L84" s="468"/>
      <c r="M84" s="468"/>
      <c r="N84" s="468"/>
      <c r="O84" s="468"/>
      <c r="P84" s="468"/>
      <c r="Q84" s="468"/>
      <c r="R84" s="468"/>
      <c r="S84" s="468"/>
      <c r="T84" s="468"/>
      <c r="U84" s="469"/>
      <c r="W84" s="23"/>
    </row>
    <row r="85" spans="1:29" ht="14" customHeight="1">
      <c r="C85" s="173"/>
      <c r="D85" s="467"/>
      <c r="E85" s="468"/>
      <c r="F85" s="468"/>
      <c r="G85" s="468"/>
      <c r="H85" s="468"/>
      <c r="I85" s="468"/>
      <c r="J85" s="468"/>
      <c r="K85" s="468"/>
      <c r="L85" s="468"/>
      <c r="M85" s="468"/>
      <c r="N85" s="468"/>
      <c r="O85" s="468"/>
      <c r="P85" s="468"/>
      <c r="Q85" s="468"/>
      <c r="R85" s="468"/>
      <c r="S85" s="468"/>
      <c r="T85" s="468"/>
      <c r="U85" s="469"/>
      <c r="W85" s="23"/>
    </row>
    <row r="86" spans="1:29" ht="14"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6"/>
      <c r="D88" s="505" t="s">
        <v>208</v>
      </c>
      <c r="E88" s="569" t="s">
        <v>182</v>
      </c>
      <c r="F88" s="27" t="s">
        <v>407</v>
      </c>
      <c r="G88" s="429"/>
      <c r="H88" s="429"/>
      <c r="I88" s="25"/>
      <c r="J88" s="25"/>
      <c r="K88" s="25"/>
      <c r="L88" s="26"/>
      <c r="M88" s="26"/>
      <c r="N88" s="26"/>
      <c r="O88" s="27"/>
      <c r="P88" s="27"/>
      <c r="Q88" s="27"/>
      <c r="R88" s="27"/>
      <c r="S88" s="25"/>
      <c r="T88" s="25"/>
      <c r="U88" s="28"/>
      <c r="W88" s="23"/>
    </row>
    <row r="89" spans="1:29" ht="15" customHeight="1">
      <c r="A89" s="19">
        <v>5</v>
      </c>
      <c r="C89" s="586"/>
      <c r="D89" s="506"/>
      <c r="E89" s="570"/>
      <c r="F89" s="165" t="s">
        <v>303</v>
      </c>
      <c r="G89" s="323"/>
      <c r="H89" s="323"/>
      <c r="I89" s="323"/>
      <c r="J89" s="323"/>
      <c r="K89" s="568">
        <f>+COUNTIF(別紙!G9:W9,"&gt;0")</f>
        <v>4</v>
      </c>
      <c r="L89" s="568"/>
      <c r="M89" s="568"/>
      <c r="N89" s="30" t="s">
        <v>47</v>
      </c>
      <c r="O89" s="30"/>
      <c r="P89" s="430"/>
      <c r="Q89" s="573" t="s">
        <v>323</v>
      </c>
      <c r="R89" s="573"/>
      <c r="S89" s="573"/>
      <c r="T89" s="573"/>
      <c r="U89" s="574"/>
      <c r="V89" s="301"/>
      <c r="W89" s="301"/>
      <c r="Y89" s="23"/>
    </row>
    <row r="90" spans="1:29" ht="18" customHeight="1">
      <c r="A90" s="19">
        <v>6</v>
      </c>
      <c r="C90" s="586"/>
      <c r="D90" s="506"/>
      <c r="E90" s="570"/>
      <c r="F90" s="171" t="s">
        <v>157</v>
      </c>
      <c r="G90" s="178"/>
      <c r="H90" s="178"/>
      <c r="I90" s="178"/>
      <c r="J90" s="178"/>
      <c r="K90" s="597">
        <f>+別紙!X9</f>
        <v>74.760000000000005</v>
      </c>
      <c r="L90" s="597"/>
      <c r="M90" s="597"/>
      <c r="N90" s="597"/>
      <c r="O90" s="597"/>
      <c r="P90" s="178" t="s">
        <v>211</v>
      </c>
      <c r="Q90" s="575"/>
      <c r="R90" s="575"/>
      <c r="S90" s="575"/>
      <c r="T90" s="575"/>
      <c r="U90" s="576"/>
      <c r="V90" s="301"/>
      <c r="W90" s="301"/>
      <c r="X90" s="466"/>
      <c r="Y90" s="466"/>
      <c r="Z90" s="466"/>
      <c r="AA90" s="466"/>
      <c r="AB90" s="466"/>
      <c r="AC90" s="466"/>
    </row>
    <row r="91" spans="1:29" ht="14" customHeight="1">
      <c r="C91" s="586"/>
      <c r="D91" s="506"/>
      <c r="E91" s="570"/>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6"/>
      <c r="D92" s="506"/>
      <c r="E92" s="570"/>
      <c r="F92" s="310"/>
      <c r="G92" s="415"/>
      <c r="H92" s="309"/>
      <c r="I92" s="309"/>
      <c r="J92" s="415"/>
      <c r="K92" s="309"/>
      <c r="L92" s="311"/>
      <c r="M92" s="415"/>
      <c r="N92" s="309"/>
      <c r="O92" s="312"/>
      <c r="P92" s="415"/>
      <c r="Q92" s="309"/>
      <c r="R92" s="312"/>
      <c r="S92" s="577"/>
      <c r="T92" s="577"/>
      <c r="U92" s="333"/>
      <c r="V92" s="334" t="str">
        <f>+IF($F$54="Ｄ－建設業",IF($T$29="○","←　（建設業の場合は行政区毎の排出量内訳も記入してください）",""),"")</f>
        <v/>
      </c>
      <c r="W92" s="164"/>
      <c r="X92" s="164"/>
      <c r="Y92" s="164"/>
    </row>
    <row r="93" spans="1:29" ht="15" customHeight="1">
      <c r="C93" s="586"/>
      <c r="D93" s="506"/>
      <c r="E93" s="570"/>
      <c r="F93" s="165" t="s">
        <v>183</v>
      </c>
      <c r="G93" s="435"/>
      <c r="H93" s="435"/>
      <c r="I93" s="30"/>
      <c r="J93" s="30"/>
      <c r="K93" s="30"/>
      <c r="L93" s="31"/>
      <c r="M93" s="31"/>
      <c r="N93" s="31"/>
      <c r="O93" s="32"/>
      <c r="P93" s="32"/>
      <c r="Q93" s="32"/>
      <c r="R93" s="32"/>
      <c r="S93" s="30"/>
      <c r="T93" s="30"/>
      <c r="U93" s="33"/>
      <c r="V93" s="164"/>
      <c r="W93" s="164"/>
      <c r="X93" s="164"/>
      <c r="Y93" s="164"/>
    </row>
    <row r="94" spans="1:29" ht="14" customHeight="1">
      <c r="C94" s="586"/>
      <c r="D94" s="506"/>
      <c r="E94" s="570"/>
      <c r="F94" s="467"/>
      <c r="G94" s="468"/>
      <c r="H94" s="468"/>
      <c r="I94" s="468"/>
      <c r="J94" s="468"/>
      <c r="K94" s="468"/>
      <c r="L94" s="468"/>
      <c r="M94" s="468"/>
      <c r="N94" s="468"/>
      <c r="O94" s="468"/>
      <c r="P94" s="468"/>
      <c r="Q94" s="468"/>
      <c r="R94" s="468"/>
      <c r="S94" s="468"/>
      <c r="T94" s="468"/>
      <c r="U94" s="469"/>
      <c r="V94" s="164"/>
      <c r="W94" s="150"/>
      <c r="X94" s="150"/>
      <c r="Y94" s="150"/>
    </row>
    <row r="95" spans="1:29" ht="14" customHeight="1">
      <c r="C95" s="436"/>
      <c r="D95" s="506"/>
      <c r="E95" s="570"/>
      <c r="F95" s="467"/>
      <c r="G95" s="468"/>
      <c r="H95" s="468"/>
      <c r="I95" s="468"/>
      <c r="J95" s="468"/>
      <c r="K95" s="468"/>
      <c r="L95" s="468"/>
      <c r="M95" s="468"/>
      <c r="N95" s="468"/>
      <c r="O95" s="468"/>
      <c r="P95" s="468"/>
      <c r="Q95" s="468"/>
      <c r="R95" s="468"/>
      <c r="S95" s="468"/>
      <c r="T95" s="468"/>
      <c r="U95" s="469"/>
      <c r="V95" s="164"/>
      <c r="W95" s="150"/>
      <c r="X95" s="150"/>
      <c r="Y95" s="150"/>
    </row>
    <row r="96" spans="1:29" ht="14" customHeight="1">
      <c r="C96" s="436"/>
      <c r="D96" s="506"/>
      <c r="E96" s="570"/>
      <c r="F96" s="467"/>
      <c r="G96" s="468"/>
      <c r="H96" s="468"/>
      <c r="I96" s="468"/>
      <c r="J96" s="468"/>
      <c r="K96" s="468"/>
      <c r="L96" s="468"/>
      <c r="M96" s="468"/>
      <c r="N96" s="468"/>
      <c r="O96" s="468"/>
      <c r="P96" s="468"/>
      <c r="Q96" s="468"/>
      <c r="R96" s="468"/>
      <c r="S96" s="468"/>
      <c r="T96" s="468"/>
      <c r="U96" s="469"/>
      <c r="V96" s="164"/>
      <c r="W96" s="150"/>
      <c r="X96" s="150"/>
      <c r="Y96" s="150"/>
    </row>
    <row r="97" spans="1:27" ht="14" customHeight="1">
      <c r="C97" s="436"/>
      <c r="D97" s="506"/>
      <c r="E97" s="570"/>
      <c r="F97" s="467"/>
      <c r="G97" s="468"/>
      <c r="H97" s="468"/>
      <c r="I97" s="468"/>
      <c r="J97" s="468"/>
      <c r="K97" s="468"/>
      <c r="L97" s="468"/>
      <c r="M97" s="468"/>
      <c r="N97" s="468"/>
      <c r="O97" s="468"/>
      <c r="P97" s="468"/>
      <c r="Q97" s="468"/>
      <c r="R97" s="468"/>
      <c r="S97" s="468"/>
      <c r="T97" s="468"/>
      <c r="U97" s="469"/>
      <c r="V97" s="164"/>
      <c r="W97" s="150"/>
      <c r="X97" s="150"/>
      <c r="Y97" s="150"/>
    </row>
    <row r="98" spans="1:27" ht="14" customHeight="1">
      <c r="C98" s="436"/>
      <c r="D98" s="506"/>
      <c r="E98" s="570"/>
      <c r="F98" s="467"/>
      <c r="G98" s="468"/>
      <c r="H98" s="468"/>
      <c r="I98" s="468"/>
      <c r="J98" s="468"/>
      <c r="K98" s="468"/>
      <c r="L98" s="468"/>
      <c r="M98" s="468"/>
      <c r="N98" s="468"/>
      <c r="O98" s="468"/>
      <c r="P98" s="468"/>
      <c r="Q98" s="468"/>
      <c r="R98" s="468"/>
      <c r="S98" s="468"/>
      <c r="T98" s="468"/>
      <c r="U98" s="469"/>
      <c r="V98" s="164"/>
      <c r="W98" s="150"/>
      <c r="X98" s="150"/>
      <c r="Y98" s="150"/>
    </row>
    <row r="99" spans="1:27" ht="14" customHeight="1">
      <c r="C99" s="436"/>
      <c r="D99" s="506"/>
      <c r="E99" s="570"/>
      <c r="F99" s="467"/>
      <c r="G99" s="468"/>
      <c r="H99" s="468"/>
      <c r="I99" s="468"/>
      <c r="J99" s="468"/>
      <c r="K99" s="468"/>
      <c r="L99" s="468"/>
      <c r="M99" s="468"/>
      <c r="N99" s="468"/>
      <c r="O99" s="468"/>
      <c r="P99" s="468"/>
      <c r="Q99" s="468"/>
      <c r="R99" s="468"/>
      <c r="S99" s="468"/>
      <c r="T99" s="468"/>
      <c r="U99" s="469"/>
      <c r="V99" s="164"/>
      <c r="W99" s="150"/>
      <c r="X99" s="150"/>
      <c r="Y99" s="150"/>
    </row>
    <row r="100" spans="1:27" ht="14" customHeight="1">
      <c r="C100" s="436"/>
      <c r="D100" s="506"/>
      <c r="E100" s="570"/>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4" customHeight="1">
      <c r="C101" s="436"/>
      <c r="D101" s="506"/>
      <c r="E101" s="570"/>
      <c r="F101" s="467"/>
      <c r="G101" s="468"/>
      <c r="H101" s="468"/>
      <c r="I101" s="468"/>
      <c r="J101" s="468"/>
      <c r="K101" s="468"/>
      <c r="L101" s="468"/>
      <c r="M101" s="468"/>
      <c r="N101" s="468"/>
      <c r="O101" s="468"/>
      <c r="P101" s="468"/>
      <c r="Q101" s="468"/>
      <c r="R101" s="468"/>
      <c r="S101" s="468"/>
      <c r="T101" s="468"/>
      <c r="U101" s="469"/>
      <c r="V101" s="567"/>
      <c r="W101" s="567"/>
      <c r="X101" s="567"/>
      <c r="Y101" s="567"/>
      <c r="Z101" s="567"/>
    </row>
    <row r="102" spans="1:27" ht="14" customHeight="1">
      <c r="C102" s="436"/>
      <c r="D102" s="507"/>
      <c r="E102" s="571"/>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7"/>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7"/>
      <c r="D104" s="520"/>
      <c r="E104" s="509"/>
      <c r="F104" s="165" t="s">
        <v>303</v>
      </c>
      <c r="G104" s="323"/>
      <c r="H104" s="323"/>
      <c r="I104" s="323"/>
      <c r="J104" s="323"/>
      <c r="K104" s="572">
        <f>+COUNTIF(別紙!G19:W19,"&gt;0")</f>
        <v>4</v>
      </c>
      <c r="L104" s="572"/>
      <c r="M104" s="572"/>
      <c r="N104" s="30" t="s">
        <v>47</v>
      </c>
      <c r="O104" s="30"/>
      <c r="P104" s="430"/>
      <c r="Q104" s="573" t="s">
        <v>324</v>
      </c>
      <c r="R104" s="573"/>
      <c r="S104" s="573"/>
      <c r="T104" s="573"/>
      <c r="U104" s="574"/>
      <c r="V104" s="301"/>
      <c r="W104" s="301"/>
      <c r="X104" s="150"/>
      <c r="Y104" s="150"/>
      <c r="Z104" s="150"/>
      <c r="AA104" s="150"/>
    </row>
    <row r="105" spans="1:27" ht="18" customHeight="1">
      <c r="A105" s="19">
        <v>8</v>
      </c>
      <c r="C105" s="587"/>
      <c r="D105" s="520"/>
      <c r="E105" s="509"/>
      <c r="F105" s="171" t="s">
        <v>157</v>
      </c>
      <c r="G105" s="178"/>
      <c r="H105" s="178"/>
      <c r="I105" s="178"/>
      <c r="J105" s="178"/>
      <c r="K105" s="578">
        <f>+別紙!X19</f>
        <v>74.760000000000005</v>
      </c>
      <c r="L105" s="578"/>
      <c r="M105" s="578"/>
      <c r="N105" s="578"/>
      <c r="O105" s="578"/>
      <c r="P105" s="432" t="s">
        <v>211</v>
      </c>
      <c r="Q105" s="575"/>
      <c r="R105" s="575"/>
      <c r="S105" s="575"/>
      <c r="T105" s="575"/>
      <c r="U105" s="576"/>
      <c r="V105" s="301"/>
      <c r="W105" s="301"/>
      <c r="X105" s="95"/>
    </row>
    <row r="106" spans="1:27" ht="14" customHeight="1">
      <c r="C106" s="587"/>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7"/>
      <c r="D107" s="520"/>
      <c r="E107" s="509"/>
      <c r="F107" s="310"/>
      <c r="G107" s="415"/>
      <c r="H107" s="309"/>
      <c r="I107" s="309"/>
      <c r="J107" s="415"/>
      <c r="K107" s="309"/>
      <c r="L107" s="311"/>
      <c r="M107" s="415"/>
      <c r="N107" s="309"/>
      <c r="O107" s="312"/>
      <c r="P107" s="415"/>
      <c r="Q107" s="309"/>
      <c r="R107" s="312"/>
      <c r="S107" s="577"/>
      <c r="T107" s="577"/>
      <c r="U107" s="333"/>
      <c r="V107" s="334" t="str">
        <f>+IF($F$54="Ｄ－建設業",IF($T$29="○","←　（建設業の場合は行政区毎の排出量内訳も記入してください）",""),"")</f>
        <v/>
      </c>
      <c r="W107" s="164"/>
      <c r="X107" s="164"/>
      <c r="Y107" s="164"/>
    </row>
    <row r="108" spans="1:27" ht="15" customHeight="1">
      <c r="C108" s="587"/>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 customHeight="1">
      <c r="C109" s="587"/>
      <c r="D109" s="520"/>
      <c r="E109" s="509"/>
      <c r="F109" s="467"/>
      <c r="G109" s="468"/>
      <c r="H109" s="468"/>
      <c r="I109" s="468"/>
      <c r="J109" s="468"/>
      <c r="K109" s="468"/>
      <c r="L109" s="468"/>
      <c r="M109" s="468"/>
      <c r="N109" s="468"/>
      <c r="O109" s="468"/>
      <c r="P109" s="468"/>
      <c r="Q109" s="468"/>
      <c r="R109" s="468"/>
      <c r="S109" s="468"/>
      <c r="T109" s="468"/>
      <c r="U109" s="469"/>
      <c r="V109" s="164"/>
      <c r="W109" s="150"/>
      <c r="X109" s="150"/>
      <c r="Y109" s="150"/>
    </row>
    <row r="110" spans="1:27" ht="14"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4"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4"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4"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4"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4"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4" customHeight="1">
      <c r="C116" s="437"/>
      <c r="D116" s="520"/>
      <c r="E116" s="509"/>
      <c r="F116" s="467"/>
      <c r="G116" s="468"/>
      <c r="H116" s="468"/>
      <c r="I116" s="468"/>
      <c r="J116" s="468"/>
      <c r="K116" s="468"/>
      <c r="L116" s="468"/>
      <c r="M116" s="468"/>
      <c r="N116" s="468"/>
      <c r="O116" s="468"/>
      <c r="P116" s="468"/>
      <c r="Q116" s="468"/>
      <c r="R116" s="468"/>
      <c r="S116" s="468"/>
      <c r="T116" s="468"/>
      <c r="U116" s="469"/>
      <c r="V116" s="567"/>
      <c r="W116" s="567"/>
      <c r="X116" s="567"/>
      <c r="Y116" s="567"/>
      <c r="Z116" s="567"/>
    </row>
    <row r="117" spans="3:27" ht="14"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 customHeight="1">
      <c r="C120" s="442"/>
      <c r="D120" s="520"/>
      <c r="E120" s="509"/>
      <c r="F120" s="467"/>
      <c r="G120" s="468"/>
      <c r="H120" s="468"/>
      <c r="I120" s="468"/>
      <c r="J120" s="468"/>
      <c r="K120" s="468"/>
      <c r="L120" s="468"/>
      <c r="M120" s="468"/>
      <c r="N120" s="468"/>
      <c r="O120" s="468"/>
      <c r="P120" s="468"/>
      <c r="Q120" s="468"/>
      <c r="R120" s="468"/>
      <c r="S120" s="468"/>
      <c r="T120" s="468"/>
      <c r="U120" s="469"/>
      <c r="V120" s="164"/>
      <c r="W120" s="150"/>
      <c r="X120" s="150"/>
      <c r="Y120" s="150"/>
    </row>
    <row r="121" spans="3:27" ht="14"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4"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4" customHeight="1">
      <c r="C123" s="442"/>
      <c r="D123" s="520"/>
      <c r="E123" s="509"/>
      <c r="F123" s="467"/>
      <c r="G123" s="468"/>
      <c r="H123" s="468"/>
      <c r="I123" s="468"/>
      <c r="J123" s="468"/>
      <c r="K123" s="468"/>
      <c r="L123" s="468"/>
      <c r="M123" s="468"/>
      <c r="N123" s="468"/>
      <c r="O123" s="468"/>
      <c r="P123" s="468"/>
      <c r="Q123" s="468"/>
      <c r="R123" s="468"/>
      <c r="S123" s="468"/>
      <c r="T123" s="468"/>
      <c r="U123" s="469"/>
      <c r="V123" s="567"/>
      <c r="W123" s="567"/>
      <c r="X123" s="567"/>
      <c r="Y123" s="567"/>
      <c r="Z123" s="567"/>
      <c r="AA123" s="567"/>
    </row>
    <row r="124" spans="3:27" ht="14"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 customHeight="1">
      <c r="C126" s="446"/>
      <c r="D126" s="520"/>
      <c r="E126" s="509"/>
      <c r="F126" s="467"/>
      <c r="G126" s="468"/>
      <c r="H126" s="468"/>
      <c r="I126" s="468"/>
      <c r="J126" s="468"/>
      <c r="K126" s="468"/>
      <c r="L126" s="468"/>
      <c r="M126" s="468"/>
      <c r="N126" s="468"/>
      <c r="O126" s="468"/>
      <c r="P126" s="468"/>
      <c r="Q126" s="468"/>
      <c r="R126" s="468"/>
      <c r="S126" s="468"/>
      <c r="T126" s="468"/>
      <c r="U126" s="469"/>
      <c r="V126" s="164"/>
      <c r="W126" s="150"/>
      <c r="X126" s="150"/>
      <c r="Y126" s="150"/>
    </row>
    <row r="127" spans="3:27" ht="14"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4"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4" customHeight="1">
      <c r="C129" s="446"/>
      <c r="D129" s="520"/>
      <c r="E129" s="509"/>
      <c r="F129" s="467"/>
      <c r="G129" s="468"/>
      <c r="H129" s="468"/>
      <c r="I129" s="468"/>
      <c r="J129" s="468"/>
      <c r="K129" s="468"/>
      <c r="L129" s="468"/>
      <c r="M129" s="468"/>
      <c r="N129" s="468"/>
      <c r="O129" s="468"/>
      <c r="P129" s="468"/>
      <c r="Q129" s="468"/>
      <c r="R129" s="468"/>
      <c r="S129" s="468"/>
      <c r="T129" s="468"/>
      <c r="U129" s="469"/>
      <c r="V129" s="567"/>
      <c r="W129" s="567"/>
      <c r="X129" s="567"/>
      <c r="Y129" s="567"/>
      <c r="Z129" s="567"/>
      <c r="AA129" s="567"/>
    </row>
    <row r="130" spans="3:27" ht="14"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4" customHeight="1">
      <c r="C131" s="579" t="s">
        <v>388</v>
      </c>
      <c r="D131" s="579"/>
      <c r="E131" s="579"/>
      <c r="F131" s="579"/>
      <c r="G131" s="579"/>
      <c r="H131" s="579"/>
      <c r="I131" s="579"/>
      <c r="J131" s="579"/>
      <c r="K131" s="579"/>
      <c r="L131" s="579"/>
      <c r="M131" s="579"/>
      <c r="N131" s="579"/>
      <c r="O131" s="579"/>
      <c r="P131" s="579"/>
      <c r="Q131" s="579"/>
      <c r="R131" s="579"/>
      <c r="S131" s="579"/>
      <c r="T131" s="579"/>
      <c r="U131" s="579"/>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8"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89"/>
      <c r="F134" s="580" t="s">
        <v>308</v>
      </c>
      <c r="G134" s="581"/>
      <c r="H134" s="581"/>
      <c r="I134" s="581"/>
      <c r="J134" s="581"/>
      <c r="K134" s="584" t="str">
        <f>+別紙!X10</f>
        <v>0</v>
      </c>
      <c r="L134" s="584"/>
      <c r="M134" s="584"/>
      <c r="N134" s="584"/>
      <c r="O134" s="584"/>
      <c r="P134" s="183" t="s">
        <v>13</v>
      </c>
      <c r="Q134" s="582" t="s">
        <v>331</v>
      </c>
      <c r="R134" s="582"/>
      <c r="S134" s="582"/>
      <c r="T134" s="582"/>
      <c r="U134" s="583"/>
      <c r="V134" s="301"/>
      <c r="W134" s="301"/>
      <c r="X134" s="164"/>
      <c r="Y134" s="150"/>
      <c r="Z134" s="150"/>
      <c r="AA134" s="150"/>
    </row>
    <row r="135" spans="3:27" ht="14" customHeight="1">
      <c r="C135" s="182"/>
      <c r="D135" s="520"/>
      <c r="E135" s="589"/>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 customHeight="1">
      <c r="C136" s="182"/>
      <c r="D136" s="520"/>
      <c r="E136" s="589"/>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4" customHeight="1">
      <c r="C137" s="182"/>
      <c r="D137" s="520"/>
      <c r="E137" s="589"/>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4" customHeight="1">
      <c r="C138" s="182"/>
      <c r="D138" s="520"/>
      <c r="E138" s="589"/>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4" customHeight="1">
      <c r="C139" s="182"/>
      <c r="D139" s="520"/>
      <c r="E139" s="589"/>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4" customHeight="1">
      <c r="C140" s="182"/>
      <c r="D140" s="520"/>
      <c r="E140" s="589"/>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4" customHeight="1">
      <c r="C141" s="182"/>
      <c r="D141" s="520"/>
      <c r="E141" s="589"/>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4" customHeight="1">
      <c r="C142" s="182"/>
      <c r="D142" s="520"/>
      <c r="E142" s="589"/>
      <c r="F142" s="467"/>
      <c r="G142" s="468"/>
      <c r="H142" s="468"/>
      <c r="I142" s="468"/>
      <c r="J142" s="468"/>
      <c r="K142" s="468"/>
      <c r="L142" s="468"/>
      <c r="M142" s="468"/>
      <c r="N142" s="468"/>
      <c r="O142" s="468"/>
      <c r="P142" s="468"/>
      <c r="Q142" s="468"/>
      <c r="R142" s="468"/>
      <c r="S142" s="468"/>
      <c r="T142" s="468"/>
      <c r="U142" s="469"/>
      <c r="V142" s="567"/>
      <c r="W142" s="567"/>
      <c r="X142" s="567"/>
      <c r="Y142" s="567"/>
      <c r="Z142" s="567"/>
    </row>
    <row r="143" spans="3:27" ht="14" customHeight="1">
      <c r="C143" s="182"/>
      <c r="D143" s="521"/>
      <c r="E143" s="590"/>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0" t="s">
        <v>309</v>
      </c>
      <c r="G145" s="581"/>
      <c r="H145" s="581"/>
      <c r="I145" s="581"/>
      <c r="J145" s="581"/>
      <c r="K145" s="585">
        <f>+別紙!X21+別紙!X28</f>
        <v>0</v>
      </c>
      <c r="L145" s="585"/>
      <c r="M145" s="585"/>
      <c r="N145" s="585"/>
      <c r="O145" s="585"/>
      <c r="P145" s="178" t="s">
        <v>13</v>
      </c>
      <c r="Q145" s="582" t="s">
        <v>332</v>
      </c>
      <c r="R145" s="582"/>
      <c r="S145" s="582"/>
      <c r="T145" s="582"/>
      <c r="U145" s="583"/>
      <c r="V145" s="301"/>
      <c r="W145" s="301"/>
      <c r="X145" s="164"/>
      <c r="Y145" s="150"/>
      <c r="Z145" s="150"/>
      <c r="AA145" s="150"/>
    </row>
    <row r="146" spans="3:27" ht="14"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4"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4"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4"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4"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4"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4" customHeight="1">
      <c r="C153" s="182"/>
      <c r="D153" s="520"/>
      <c r="E153" s="509"/>
      <c r="F153" s="467"/>
      <c r="G153" s="468"/>
      <c r="H153" s="468"/>
      <c r="I153" s="468"/>
      <c r="J153" s="468"/>
      <c r="K153" s="468"/>
      <c r="L153" s="468"/>
      <c r="M153" s="468"/>
      <c r="N153" s="468"/>
      <c r="O153" s="468"/>
      <c r="P153" s="468"/>
      <c r="Q153" s="468"/>
      <c r="R153" s="468"/>
      <c r="S153" s="468"/>
      <c r="T153" s="468"/>
      <c r="U153" s="469"/>
      <c r="V153" s="567"/>
      <c r="W153" s="567"/>
      <c r="X153" s="567"/>
      <c r="Y153" s="567"/>
      <c r="Z153" s="567"/>
      <c r="AA153" s="567"/>
    </row>
    <row r="154" spans="3:27" ht="14"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 customHeight="1">
      <c r="C157" s="182"/>
      <c r="D157" s="520"/>
      <c r="E157" s="509"/>
      <c r="F157" s="580" t="s">
        <v>311</v>
      </c>
      <c r="G157" s="581"/>
      <c r="H157" s="581"/>
      <c r="I157" s="581"/>
      <c r="J157" s="581"/>
      <c r="K157" s="584" t="str">
        <f>+別紙!X11</f>
        <v>0</v>
      </c>
      <c r="L157" s="584"/>
      <c r="M157" s="584"/>
      <c r="N157" s="584"/>
      <c r="O157" s="584"/>
      <c r="P157" s="183" t="s">
        <v>13</v>
      </c>
      <c r="Q157" s="582" t="s">
        <v>187</v>
      </c>
      <c r="R157" s="582"/>
      <c r="S157" s="582"/>
      <c r="T157" s="582"/>
      <c r="U157" s="583"/>
      <c r="V157" s="301"/>
      <c r="W157" s="301"/>
      <c r="X157" s="164"/>
      <c r="Y157" s="150"/>
      <c r="Z157" s="150"/>
      <c r="AA157" s="150"/>
    </row>
    <row r="158" spans="3:27" ht="38" customHeight="1">
      <c r="C158" s="182"/>
      <c r="D158" s="520"/>
      <c r="E158" s="509"/>
      <c r="F158" s="580" t="s">
        <v>312</v>
      </c>
      <c r="G158" s="581"/>
      <c r="H158" s="581"/>
      <c r="I158" s="581"/>
      <c r="J158" s="581"/>
      <c r="K158" s="584" t="str">
        <f>+別紙!X12</f>
        <v>0</v>
      </c>
      <c r="L158" s="584"/>
      <c r="M158" s="584"/>
      <c r="N158" s="584"/>
      <c r="O158" s="584"/>
      <c r="P158" s="183" t="s">
        <v>13</v>
      </c>
      <c r="Q158" s="582" t="s">
        <v>186</v>
      </c>
      <c r="R158" s="582"/>
      <c r="S158" s="582"/>
      <c r="T158" s="582"/>
      <c r="U158" s="583"/>
      <c r="V158" s="301"/>
      <c r="W158" s="301"/>
      <c r="X158" s="164"/>
      <c r="Y158" s="150"/>
      <c r="Z158" s="150"/>
      <c r="AA158" s="150"/>
    </row>
    <row r="159" spans="3:27" ht="14"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4"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4"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4"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4"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4"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4" customHeight="1">
      <c r="C166" s="182"/>
      <c r="D166" s="520"/>
      <c r="E166" s="509"/>
      <c r="F166" s="467"/>
      <c r="G166" s="468"/>
      <c r="H166" s="468"/>
      <c r="I166" s="468"/>
      <c r="J166" s="468"/>
      <c r="K166" s="468"/>
      <c r="L166" s="468"/>
      <c r="M166" s="468"/>
      <c r="N166" s="468"/>
      <c r="O166" s="468"/>
      <c r="P166" s="468"/>
      <c r="Q166" s="468"/>
      <c r="R166" s="468"/>
      <c r="S166" s="468"/>
      <c r="T166" s="468"/>
      <c r="U166" s="469"/>
      <c r="V166" s="567"/>
      <c r="W166" s="567"/>
      <c r="X166" s="567"/>
      <c r="Y166" s="567"/>
      <c r="Z166" s="567"/>
    </row>
    <row r="167" spans="3:27" ht="14"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4"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 customHeight="1">
      <c r="C169" s="182"/>
      <c r="D169" s="520"/>
      <c r="E169" s="509"/>
      <c r="F169" s="580" t="s">
        <v>313</v>
      </c>
      <c r="G169" s="581"/>
      <c r="H169" s="581"/>
      <c r="I169" s="581"/>
      <c r="J169" s="581"/>
      <c r="K169" s="585">
        <f>+別紙!X24</f>
        <v>0</v>
      </c>
      <c r="L169" s="585"/>
      <c r="M169" s="585"/>
      <c r="N169" s="585"/>
      <c r="O169" s="585"/>
      <c r="P169" s="183" t="s">
        <v>13</v>
      </c>
      <c r="Q169" s="582" t="s">
        <v>333</v>
      </c>
      <c r="R169" s="582"/>
      <c r="S169" s="582"/>
      <c r="T169" s="582"/>
      <c r="U169" s="583"/>
      <c r="V169" s="301"/>
      <c r="W169" s="301"/>
      <c r="X169" s="164"/>
      <c r="Y169" s="150"/>
      <c r="Z169" s="150"/>
      <c r="AA169" s="150"/>
    </row>
    <row r="170" spans="3:27" ht="38" customHeight="1">
      <c r="C170" s="182"/>
      <c r="D170" s="520"/>
      <c r="E170" s="509"/>
      <c r="F170" s="580" t="s">
        <v>314</v>
      </c>
      <c r="G170" s="581"/>
      <c r="H170" s="581"/>
      <c r="I170" s="581"/>
      <c r="J170" s="581"/>
      <c r="K170" s="585">
        <f>+別紙!X27</f>
        <v>0</v>
      </c>
      <c r="L170" s="585"/>
      <c r="M170" s="585"/>
      <c r="N170" s="585"/>
      <c r="O170" s="585"/>
      <c r="P170" s="183" t="s">
        <v>13</v>
      </c>
      <c r="Q170" s="582" t="s">
        <v>334</v>
      </c>
      <c r="R170" s="582"/>
      <c r="S170" s="582"/>
      <c r="T170" s="582"/>
      <c r="U170" s="583"/>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4"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4"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4"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4"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4"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4" customHeight="1">
      <c r="C178" s="182"/>
      <c r="D178" s="520"/>
      <c r="E178" s="509"/>
      <c r="F178" s="467"/>
      <c r="G178" s="468"/>
      <c r="H178" s="468"/>
      <c r="I178" s="468"/>
      <c r="J178" s="468"/>
      <c r="K178" s="468"/>
      <c r="L178" s="468"/>
      <c r="M178" s="468"/>
      <c r="N178" s="468"/>
      <c r="O178" s="468"/>
      <c r="P178" s="468"/>
      <c r="Q178" s="468"/>
      <c r="R178" s="468"/>
      <c r="S178" s="468"/>
      <c r="T178" s="468"/>
      <c r="U178" s="469"/>
      <c r="V178" s="567"/>
      <c r="W178" s="567"/>
      <c r="X178" s="567"/>
      <c r="Y178" s="567"/>
      <c r="Z178" s="567"/>
      <c r="AA178" s="567"/>
    </row>
    <row r="179" spans="3:27" ht="14"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79" t="s">
        <v>391</v>
      </c>
      <c r="D180" s="579"/>
      <c r="E180" s="579"/>
      <c r="F180" s="579"/>
      <c r="G180" s="579"/>
      <c r="H180" s="579"/>
      <c r="I180" s="579"/>
      <c r="J180" s="579"/>
      <c r="K180" s="579"/>
      <c r="L180" s="579"/>
      <c r="M180" s="579"/>
      <c r="N180" s="579"/>
      <c r="O180" s="579"/>
      <c r="P180" s="579"/>
      <c r="Q180" s="579"/>
      <c r="R180" s="579"/>
      <c r="S180" s="579"/>
      <c r="T180" s="579"/>
      <c r="U180" s="579"/>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8"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89"/>
      <c r="F183" s="580" t="s">
        <v>319</v>
      </c>
      <c r="G183" s="581"/>
      <c r="H183" s="581"/>
      <c r="I183" s="581"/>
      <c r="J183" s="581"/>
      <c r="K183" s="584" t="str">
        <f>+別紙!X13</f>
        <v>0</v>
      </c>
      <c r="L183" s="584"/>
      <c r="M183" s="584"/>
      <c r="N183" s="584"/>
      <c r="O183" s="584"/>
      <c r="P183" s="183" t="s">
        <v>13</v>
      </c>
      <c r="Q183" s="582" t="s">
        <v>335</v>
      </c>
      <c r="R183" s="582"/>
      <c r="S183" s="582"/>
      <c r="T183" s="582"/>
      <c r="U183" s="583"/>
      <c r="V183" s="301"/>
      <c r="W183" s="301"/>
      <c r="X183" s="164"/>
      <c r="Y183" s="150"/>
      <c r="Z183" s="150"/>
      <c r="AA183" s="150"/>
    </row>
    <row r="184" spans="3:27" ht="14" customHeight="1">
      <c r="C184" s="182"/>
      <c r="D184" s="520"/>
      <c r="E184" s="589"/>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 customHeight="1">
      <c r="C185" s="182"/>
      <c r="D185" s="520"/>
      <c r="E185" s="589"/>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4" customHeight="1">
      <c r="C186" s="182"/>
      <c r="D186" s="520"/>
      <c r="E186" s="589"/>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4" customHeight="1">
      <c r="C187" s="182"/>
      <c r="D187" s="520"/>
      <c r="E187" s="589"/>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4" customHeight="1">
      <c r="C188" s="182"/>
      <c r="D188" s="520"/>
      <c r="E188" s="589"/>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4" customHeight="1">
      <c r="C189" s="182"/>
      <c r="D189" s="520"/>
      <c r="E189" s="589"/>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4" customHeight="1">
      <c r="C190" s="182"/>
      <c r="D190" s="520"/>
      <c r="E190" s="589"/>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4" customHeight="1">
      <c r="C191" s="182"/>
      <c r="D191" s="520"/>
      <c r="E191" s="589"/>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4" customHeight="1">
      <c r="C192" s="182"/>
      <c r="D192" s="520"/>
      <c r="E192" s="589"/>
      <c r="F192" s="467"/>
      <c r="G192" s="468"/>
      <c r="H192" s="468"/>
      <c r="I192" s="468"/>
      <c r="J192" s="468"/>
      <c r="K192" s="468"/>
      <c r="L192" s="468"/>
      <c r="M192" s="468"/>
      <c r="N192" s="468"/>
      <c r="O192" s="468"/>
      <c r="P192" s="468"/>
      <c r="Q192" s="468"/>
      <c r="R192" s="468"/>
      <c r="S192" s="468"/>
      <c r="T192" s="468"/>
      <c r="U192" s="469"/>
      <c r="V192" s="567"/>
      <c r="W192" s="567"/>
      <c r="X192" s="567"/>
      <c r="Y192" s="567"/>
      <c r="Z192" s="567"/>
    </row>
    <row r="193" spans="3:27" ht="14" customHeight="1">
      <c r="C193" s="182"/>
      <c r="D193" s="521"/>
      <c r="E193" s="590"/>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0" t="s">
        <v>320</v>
      </c>
      <c r="G195" s="581"/>
      <c r="H195" s="581"/>
      <c r="I195" s="581"/>
      <c r="J195" s="581"/>
      <c r="K195" s="585">
        <f>+別紙!X22+別紙!X29</f>
        <v>0</v>
      </c>
      <c r="L195" s="585"/>
      <c r="M195" s="585"/>
      <c r="N195" s="585"/>
      <c r="O195" s="585"/>
      <c r="P195" s="178" t="s">
        <v>13</v>
      </c>
      <c r="Q195" s="582" t="s">
        <v>336</v>
      </c>
      <c r="R195" s="582"/>
      <c r="S195" s="582"/>
      <c r="T195" s="582"/>
      <c r="U195" s="583"/>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4"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4"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4"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4"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4"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4"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4" customHeight="1">
      <c r="C204" s="182"/>
      <c r="D204" s="520"/>
      <c r="E204" s="509"/>
      <c r="F204" s="467"/>
      <c r="G204" s="468"/>
      <c r="H204" s="468"/>
      <c r="I204" s="468"/>
      <c r="J204" s="468"/>
      <c r="K204" s="468"/>
      <c r="L204" s="468"/>
      <c r="M204" s="468"/>
      <c r="N204" s="468"/>
      <c r="O204" s="468"/>
      <c r="P204" s="468"/>
      <c r="Q204" s="468"/>
      <c r="R204" s="468"/>
      <c r="S204" s="468"/>
      <c r="T204" s="468"/>
      <c r="U204" s="469"/>
      <c r="V204" s="567"/>
      <c r="W204" s="567"/>
      <c r="X204" s="567"/>
      <c r="Y204" s="567"/>
      <c r="Z204" s="567"/>
      <c r="AA204" s="567"/>
    </row>
    <row r="205" spans="3:27" ht="14"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25" customHeight="1">
      <c r="C208" s="182"/>
      <c r="D208" s="520"/>
      <c r="E208" s="509"/>
      <c r="F208" s="602" t="s">
        <v>188</v>
      </c>
      <c r="G208" s="603"/>
      <c r="H208" s="603"/>
      <c r="I208" s="603"/>
      <c r="J208" s="603"/>
      <c r="K208" s="585">
        <f>+別紙!X14</f>
        <v>74.760000000000005</v>
      </c>
      <c r="L208" s="585"/>
      <c r="M208" s="585"/>
      <c r="N208" s="585"/>
      <c r="O208" s="585"/>
      <c r="P208" s="185" t="s">
        <v>13</v>
      </c>
      <c r="Q208" s="604" t="s">
        <v>337</v>
      </c>
      <c r="R208" s="605"/>
      <c r="S208" s="605"/>
      <c r="T208" s="605"/>
      <c r="U208" s="606"/>
      <c r="V208" s="91"/>
      <c r="W208" s="91"/>
      <c r="X208" s="164"/>
      <c r="Y208" s="150"/>
      <c r="Z208" s="150"/>
      <c r="AA208" s="150"/>
    </row>
    <row r="209" spans="3:27" ht="43.25" customHeight="1">
      <c r="C209" s="182"/>
      <c r="D209" s="520"/>
      <c r="E209" s="509"/>
      <c r="F209" s="258"/>
      <c r="G209" s="580" t="s">
        <v>164</v>
      </c>
      <c r="H209" s="581"/>
      <c r="I209" s="581"/>
      <c r="J209" s="581"/>
      <c r="K209" s="585" t="str">
        <f>+別紙!X15</f>
        <v>0</v>
      </c>
      <c r="L209" s="585"/>
      <c r="M209" s="585"/>
      <c r="N209" s="585"/>
      <c r="O209" s="585"/>
      <c r="P209" s="243" t="s">
        <v>13</v>
      </c>
      <c r="Q209" s="607"/>
      <c r="R209" s="608"/>
      <c r="S209" s="608"/>
      <c r="T209" s="608"/>
      <c r="U209" s="609"/>
      <c r="V209" s="91"/>
      <c r="W209" s="91"/>
      <c r="X209" s="164"/>
      <c r="Y209" s="150"/>
      <c r="Z209" s="150"/>
      <c r="AA209" s="150"/>
    </row>
    <row r="210" spans="3:27" ht="43.25" customHeight="1">
      <c r="C210" s="182"/>
      <c r="D210" s="520"/>
      <c r="E210" s="509"/>
      <c r="F210" s="258"/>
      <c r="G210" s="580" t="s">
        <v>165</v>
      </c>
      <c r="H210" s="581"/>
      <c r="I210" s="581"/>
      <c r="J210" s="581"/>
      <c r="K210" s="585">
        <f>+別紙!X16</f>
        <v>74.760000000000005</v>
      </c>
      <c r="L210" s="585"/>
      <c r="M210" s="585"/>
      <c r="N210" s="585"/>
      <c r="O210" s="585"/>
      <c r="P210" s="243" t="s">
        <v>13</v>
      </c>
      <c r="Q210" s="607"/>
      <c r="R210" s="608"/>
      <c r="S210" s="608"/>
      <c r="T210" s="608"/>
      <c r="U210" s="609"/>
      <c r="V210" s="91"/>
      <c r="W210" s="91"/>
      <c r="X210" s="164"/>
      <c r="Y210" s="150"/>
      <c r="Z210" s="150"/>
      <c r="AA210" s="150"/>
    </row>
    <row r="211" spans="3:27" ht="43.25" customHeight="1">
      <c r="C211" s="182"/>
      <c r="D211" s="520"/>
      <c r="E211" s="509"/>
      <c r="F211" s="258"/>
      <c r="G211" s="580" t="s">
        <v>374</v>
      </c>
      <c r="H211" s="581"/>
      <c r="I211" s="581"/>
      <c r="J211" s="581"/>
      <c r="K211" s="585" t="str">
        <f>+別紙!X17</f>
        <v>0</v>
      </c>
      <c r="L211" s="585"/>
      <c r="M211" s="585"/>
      <c r="N211" s="585"/>
      <c r="O211" s="585"/>
      <c r="P211" s="243" t="s">
        <v>13</v>
      </c>
      <c r="Q211" s="607"/>
      <c r="R211" s="608"/>
      <c r="S211" s="608"/>
      <c r="T211" s="608"/>
      <c r="U211" s="609"/>
      <c r="V211" s="91"/>
      <c r="W211" s="91"/>
      <c r="X211" s="164"/>
      <c r="Y211" s="150"/>
      <c r="Z211" s="150"/>
      <c r="AA211" s="150"/>
    </row>
    <row r="212" spans="3:27" ht="43.25" customHeight="1">
      <c r="C212" s="182"/>
      <c r="D212" s="520"/>
      <c r="E212" s="509"/>
      <c r="F212" s="259"/>
      <c r="G212" s="580" t="s">
        <v>375</v>
      </c>
      <c r="H212" s="581"/>
      <c r="I212" s="581"/>
      <c r="J212" s="581"/>
      <c r="K212" s="585" t="str">
        <f>+別紙!X18</f>
        <v>0</v>
      </c>
      <c r="L212" s="585"/>
      <c r="M212" s="585"/>
      <c r="N212" s="585"/>
      <c r="O212" s="585"/>
      <c r="P212" s="243" t="s">
        <v>13</v>
      </c>
      <c r="Q212" s="610"/>
      <c r="R212" s="611"/>
      <c r="S212" s="611"/>
      <c r="T212" s="611"/>
      <c r="U212" s="612"/>
      <c r="V212" s="91"/>
      <c r="W212" s="91"/>
      <c r="X212" s="164"/>
      <c r="Y212" s="150"/>
      <c r="Z212" s="150"/>
      <c r="AA212" s="150"/>
    </row>
    <row r="213" spans="3:27" ht="14"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 customHeight="1">
      <c r="C214" s="182"/>
      <c r="D214" s="520"/>
      <c r="E214" s="509"/>
      <c r="F214" s="467"/>
      <c r="G214" s="468"/>
      <c r="H214" s="468"/>
      <c r="I214" s="468"/>
      <c r="J214" s="468"/>
      <c r="K214" s="468"/>
      <c r="L214" s="468"/>
      <c r="M214" s="468"/>
      <c r="N214" s="468"/>
      <c r="O214" s="468"/>
      <c r="P214" s="468"/>
      <c r="Q214" s="468"/>
      <c r="R214" s="468"/>
      <c r="S214" s="468"/>
      <c r="T214" s="468"/>
      <c r="U214" s="469"/>
      <c r="V214" s="164"/>
      <c r="W214" s="150"/>
      <c r="X214" s="150"/>
      <c r="Y214" s="150"/>
    </row>
    <row r="215" spans="3:27" ht="14"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4"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4"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4"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4"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4"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4" customHeight="1">
      <c r="C221" s="182"/>
      <c r="D221" s="520"/>
      <c r="E221" s="509"/>
      <c r="F221" s="467"/>
      <c r="G221" s="468"/>
      <c r="H221" s="468"/>
      <c r="I221" s="468"/>
      <c r="J221" s="468"/>
      <c r="K221" s="468"/>
      <c r="L221" s="468"/>
      <c r="M221" s="468"/>
      <c r="N221" s="468"/>
      <c r="O221" s="468"/>
      <c r="P221" s="468"/>
      <c r="Q221" s="468"/>
      <c r="R221" s="468"/>
      <c r="S221" s="468"/>
      <c r="T221" s="468"/>
      <c r="U221" s="469"/>
      <c r="V221" s="567"/>
      <c r="W221" s="567"/>
      <c r="X221" s="567"/>
      <c r="Y221" s="567"/>
      <c r="Z221" s="567"/>
    </row>
    <row r="222" spans="3:27" ht="14"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79" t="s">
        <v>392</v>
      </c>
      <c r="D223" s="579"/>
      <c r="E223" s="579"/>
      <c r="F223" s="579"/>
      <c r="G223" s="579"/>
      <c r="H223" s="579"/>
      <c r="I223" s="579"/>
      <c r="J223" s="579"/>
      <c r="K223" s="579"/>
      <c r="L223" s="579"/>
      <c r="M223" s="579"/>
      <c r="N223" s="579"/>
      <c r="O223" s="579"/>
      <c r="P223" s="579"/>
      <c r="Q223" s="579"/>
      <c r="R223" s="579"/>
      <c r="S223" s="579"/>
      <c r="T223" s="579"/>
      <c r="U223" s="579"/>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2" t="s">
        <v>188</v>
      </c>
      <c r="G225" s="603"/>
      <c r="H225" s="603"/>
      <c r="I225" s="603"/>
      <c r="J225" s="603"/>
      <c r="K225" s="585">
        <f>+別紙!X43</f>
        <v>74.760000000000005</v>
      </c>
      <c r="L225" s="585"/>
      <c r="M225" s="585"/>
      <c r="N225" s="585"/>
      <c r="O225" s="585"/>
      <c r="P225" s="185" t="s">
        <v>13</v>
      </c>
      <c r="Q225" s="604" t="s">
        <v>338</v>
      </c>
      <c r="R225" s="605"/>
      <c r="S225" s="605"/>
      <c r="T225" s="605"/>
      <c r="U225" s="606"/>
      <c r="V225" s="91"/>
      <c r="W225" s="91"/>
      <c r="X225" s="164"/>
      <c r="Y225" s="150"/>
      <c r="Z225" s="150"/>
      <c r="AA225" s="150"/>
    </row>
    <row r="226" spans="3:27" ht="45" customHeight="1">
      <c r="C226" s="182"/>
      <c r="D226" s="520"/>
      <c r="E226" s="509"/>
      <c r="F226" s="258"/>
      <c r="G226" s="580" t="s">
        <v>164</v>
      </c>
      <c r="H226" s="581"/>
      <c r="I226" s="581"/>
      <c r="J226" s="581"/>
      <c r="K226" s="585">
        <f>+別紙!X44</f>
        <v>0</v>
      </c>
      <c r="L226" s="585"/>
      <c r="M226" s="585"/>
      <c r="N226" s="585"/>
      <c r="O226" s="585"/>
      <c r="P226" s="243" t="s">
        <v>13</v>
      </c>
      <c r="Q226" s="607"/>
      <c r="R226" s="608"/>
      <c r="S226" s="608"/>
      <c r="T226" s="608"/>
      <c r="U226" s="609"/>
      <c r="V226" s="91"/>
      <c r="W226" s="91"/>
      <c r="X226" s="164"/>
      <c r="Y226" s="150"/>
      <c r="Z226" s="150"/>
      <c r="AA226" s="150"/>
    </row>
    <row r="227" spans="3:27" ht="45" customHeight="1">
      <c r="C227" s="182"/>
      <c r="D227" s="520"/>
      <c r="E227" s="509"/>
      <c r="F227" s="258"/>
      <c r="G227" s="580" t="s">
        <v>165</v>
      </c>
      <c r="H227" s="581"/>
      <c r="I227" s="581"/>
      <c r="J227" s="581"/>
      <c r="K227" s="585">
        <f>+別紙!X45</f>
        <v>74.760000000000005</v>
      </c>
      <c r="L227" s="585"/>
      <c r="M227" s="585"/>
      <c r="N227" s="585"/>
      <c r="O227" s="585"/>
      <c r="P227" s="243" t="s">
        <v>13</v>
      </c>
      <c r="Q227" s="607"/>
      <c r="R227" s="608"/>
      <c r="S227" s="608"/>
      <c r="T227" s="608"/>
      <c r="U227" s="609"/>
      <c r="V227" s="91"/>
      <c r="W227" s="91"/>
      <c r="X227" s="164"/>
      <c r="Y227" s="150"/>
      <c r="Z227" s="150"/>
      <c r="AA227" s="150"/>
    </row>
    <row r="228" spans="3:27" ht="45" customHeight="1">
      <c r="C228" s="182"/>
      <c r="D228" s="520"/>
      <c r="E228" s="509"/>
      <c r="F228" s="258"/>
      <c r="G228" s="580" t="s">
        <v>374</v>
      </c>
      <c r="H228" s="581"/>
      <c r="I228" s="581"/>
      <c r="J228" s="581"/>
      <c r="K228" s="585">
        <f>+別紙!X46</f>
        <v>0</v>
      </c>
      <c r="L228" s="585"/>
      <c r="M228" s="585"/>
      <c r="N228" s="585"/>
      <c r="O228" s="585"/>
      <c r="P228" s="243" t="s">
        <v>13</v>
      </c>
      <c r="Q228" s="607"/>
      <c r="R228" s="608"/>
      <c r="S228" s="608"/>
      <c r="T228" s="608"/>
      <c r="U228" s="609"/>
      <c r="V228" s="91"/>
      <c r="W228" s="91"/>
      <c r="X228" s="164"/>
      <c r="Y228" s="150"/>
      <c r="Z228" s="150"/>
      <c r="AA228" s="150"/>
    </row>
    <row r="229" spans="3:27" ht="45" customHeight="1">
      <c r="C229" s="182"/>
      <c r="D229" s="520"/>
      <c r="E229" s="509"/>
      <c r="F229" s="259"/>
      <c r="G229" s="580" t="s">
        <v>375</v>
      </c>
      <c r="H229" s="581"/>
      <c r="I229" s="581"/>
      <c r="J229" s="581"/>
      <c r="K229" s="585">
        <f>+別紙!X47</f>
        <v>0</v>
      </c>
      <c r="L229" s="585"/>
      <c r="M229" s="585"/>
      <c r="N229" s="585"/>
      <c r="O229" s="585"/>
      <c r="P229" s="243" t="s">
        <v>13</v>
      </c>
      <c r="Q229" s="610"/>
      <c r="R229" s="611"/>
      <c r="S229" s="611"/>
      <c r="T229" s="611"/>
      <c r="U229" s="612"/>
      <c r="V229" s="91"/>
      <c r="W229" s="91"/>
      <c r="X229" s="164"/>
      <c r="Y229" s="150"/>
      <c r="Z229" s="150"/>
      <c r="AA229" s="150"/>
    </row>
    <row r="230" spans="3:27" ht="14"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 customHeight="1">
      <c r="C231" s="182"/>
      <c r="D231" s="520"/>
      <c r="E231" s="509"/>
      <c r="F231" s="467"/>
      <c r="G231" s="468"/>
      <c r="H231" s="468"/>
      <c r="I231" s="468"/>
      <c r="J231" s="468"/>
      <c r="K231" s="468"/>
      <c r="L231" s="468"/>
      <c r="M231" s="468"/>
      <c r="N231" s="468"/>
      <c r="O231" s="468"/>
      <c r="P231" s="468"/>
      <c r="Q231" s="468"/>
      <c r="R231" s="468"/>
      <c r="S231" s="468"/>
      <c r="T231" s="468"/>
      <c r="U231" s="469"/>
      <c r="V231" s="164"/>
      <c r="W231" s="150"/>
      <c r="X231" s="150"/>
      <c r="Y231" s="150"/>
    </row>
    <row r="232" spans="3:27" ht="14"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4"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4"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4"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4"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4"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4" customHeight="1">
      <c r="C238" s="182"/>
      <c r="D238" s="520"/>
      <c r="E238" s="509"/>
      <c r="F238" s="467"/>
      <c r="G238" s="468"/>
      <c r="H238" s="468"/>
      <c r="I238" s="468"/>
      <c r="J238" s="468"/>
      <c r="K238" s="468"/>
      <c r="L238" s="468"/>
      <c r="M238" s="468"/>
      <c r="N238" s="468"/>
      <c r="O238" s="468"/>
      <c r="P238" s="468"/>
      <c r="Q238" s="468"/>
      <c r="R238" s="468"/>
      <c r="S238" s="468"/>
      <c r="T238" s="468"/>
      <c r="U238" s="469"/>
      <c r="V238" s="567"/>
      <c r="W238" s="567"/>
      <c r="X238" s="567"/>
      <c r="Y238" s="567"/>
      <c r="Z238" s="567"/>
      <c r="AA238" s="567"/>
    </row>
    <row r="239" spans="3:27" ht="14"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4" customHeight="1">
      <c r="C240" s="615" t="s">
        <v>368</v>
      </c>
      <c r="D240" s="616"/>
      <c r="E240" s="617"/>
      <c r="F240" s="638" t="s">
        <v>409</v>
      </c>
      <c r="G240" s="639"/>
      <c r="H240" s="639"/>
      <c r="I240" s="639"/>
      <c r="J240" s="639"/>
      <c r="K240" s="639"/>
      <c r="L240" s="639"/>
      <c r="M240" s="350"/>
      <c r="N240" s="350"/>
      <c r="O240" s="350"/>
      <c r="P240" s="350"/>
      <c r="Q240" s="350"/>
      <c r="R240" s="350"/>
      <c r="S240" s="350"/>
      <c r="T240" s="350"/>
      <c r="U240" s="362"/>
      <c r="V240" s="164"/>
      <c r="W240" s="150"/>
      <c r="X240" s="150"/>
      <c r="Y240" s="150"/>
    </row>
    <row r="241" spans="1:28" ht="39.9" customHeight="1">
      <c r="C241" s="618"/>
      <c r="D241" s="619"/>
      <c r="E241" s="620"/>
      <c r="F241" s="632" t="s">
        <v>363</v>
      </c>
      <c r="G241" s="633"/>
      <c r="H241" s="633"/>
      <c r="I241" s="633"/>
      <c r="J241" s="633"/>
      <c r="K241" s="634"/>
      <c r="L241" s="635"/>
      <c r="M241" s="636">
        <f>SUM(別紙!G9:J9,別紙!N9:W9)</f>
        <v>74.760000000000005</v>
      </c>
      <c r="N241" s="637"/>
      <c r="O241" s="637"/>
      <c r="P241" s="637"/>
      <c r="Q241" s="637"/>
      <c r="R241" s="637"/>
      <c r="S241" s="637"/>
      <c r="T241" s="361" t="s">
        <v>364</v>
      </c>
      <c r="U241" s="363"/>
      <c r="V241" s="164"/>
      <c r="W241" s="150"/>
      <c r="X241" s="150"/>
      <c r="Y241" s="150"/>
    </row>
    <row r="242" spans="1:28" ht="14" customHeight="1">
      <c r="C242" s="621"/>
      <c r="D242" s="619"/>
      <c r="E242" s="620"/>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 customHeight="1">
      <c r="C243" s="622"/>
      <c r="D243" s="623"/>
      <c r="E243" s="624"/>
      <c r="F243" s="471"/>
      <c r="G243" s="625"/>
      <c r="H243" s="625"/>
      <c r="I243" s="625"/>
      <c r="J243" s="625"/>
      <c r="K243" s="625"/>
      <c r="L243" s="625"/>
      <c r="M243" s="625"/>
      <c r="N243" s="625"/>
      <c r="O243" s="625"/>
      <c r="P243" s="625"/>
      <c r="Q243" s="625"/>
      <c r="R243" s="625"/>
      <c r="S243" s="625"/>
      <c r="T243" s="625"/>
      <c r="U243" s="626"/>
      <c r="V243" s="164"/>
      <c r="W243" s="371" t="s">
        <v>380</v>
      </c>
      <c r="X243" s="150"/>
      <c r="Y243" s="150"/>
    </row>
    <row r="244" spans="1:28" ht="60" customHeight="1">
      <c r="C244" s="627" t="s">
        <v>15</v>
      </c>
      <c r="D244" s="628"/>
      <c r="E244" s="629"/>
      <c r="F244" s="335"/>
      <c r="G244" s="22"/>
      <c r="H244" s="22"/>
      <c r="I244" s="325"/>
      <c r="J244" s="325"/>
      <c r="K244" s="325"/>
      <c r="L244" s="329"/>
      <c r="M244" s="329"/>
      <c r="N244" s="329"/>
      <c r="O244" s="183"/>
      <c r="P244" s="183"/>
      <c r="Q244" s="183"/>
      <c r="R244" s="183"/>
      <c r="S244" s="325"/>
      <c r="T244" s="325"/>
      <c r="U244" s="326"/>
    </row>
    <row r="245" spans="1:28" ht="20" customHeight="1">
      <c r="C245" s="448"/>
      <c r="D245" s="449"/>
      <c r="E245" s="449"/>
      <c r="F245" s="29"/>
      <c r="G245" s="29"/>
      <c r="H245" s="29"/>
      <c r="I245" s="30"/>
      <c r="J245" s="30"/>
      <c r="K245" s="30"/>
      <c r="L245" s="31"/>
      <c r="M245" s="31"/>
      <c r="N245" s="31"/>
      <c r="O245" s="32"/>
      <c r="P245" s="32"/>
      <c r="Q245" s="32"/>
      <c r="R245" s="32"/>
      <c r="S245" s="30"/>
      <c r="T245" s="314"/>
      <c r="U245" s="314"/>
    </row>
    <row r="246" spans="1:28" ht="20" customHeight="1">
      <c r="C246" s="579" t="s">
        <v>395</v>
      </c>
      <c r="D246" s="579"/>
      <c r="E246" s="579"/>
      <c r="F246" s="579"/>
      <c r="G246" s="579"/>
      <c r="H246" s="579"/>
      <c r="I246" s="579"/>
      <c r="J246" s="579"/>
      <c r="K246" s="579"/>
      <c r="L246" s="579"/>
      <c r="M246" s="579"/>
      <c r="N246" s="579"/>
      <c r="O246" s="579"/>
      <c r="P246" s="579"/>
      <c r="Q246" s="579"/>
      <c r="R246" s="579"/>
      <c r="S246" s="579"/>
      <c r="T246" s="579"/>
      <c r="U246" s="579"/>
    </row>
    <row r="247" spans="1:28" ht="13">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3" t="s">
        <v>410</v>
      </c>
      <c r="E249" s="613"/>
      <c r="F249" s="613"/>
      <c r="G249" s="613"/>
      <c r="H249" s="613"/>
      <c r="I249" s="613"/>
      <c r="J249" s="613"/>
      <c r="K249" s="613"/>
      <c r="L249" s="613"/>
      <c r="M249" s="613"/>
      <c r="N249" s="613"/>
      <c r="O249" s="613"/>
      <c r="P249" s="613"/>
      <c r="Q249" s="613"/>
      <c r="R249" s="613"/>
      <c r="S249" s="613"/>
      <c r="T249" s="613"/>
      <c r="U249" s="614"/>
    </row>
    <row r="250" spans="1:28" ht="41" customHeight="1">
      <c r="C250" s="187"/>
      <c r="D250" s="613" t="s">
        <v>411</v>
      </c>
      <c r="E250" s="613"/>
      <c r="F250" s="613"/>
      <c r="G250" s="613"/>
      <c r="H250" s="613"/>
      <c r="I250" s="613"/>
      <c r="J250" s="613"/>
      <c r="K250" s="613"/>
      <c r="L250" s="613"/>
      <c r="M250" s="613"/>
      <c r="N250" s="613"/>
      <c r="O250" s="613"/>
      <c r="P250" s="613"/>
      <c r="Q250" s="613"/>
      <c r="R250" s="613"/>
      <c r="S250" s="613"/>
      <c r="T250" s="613"/>
      <c r="U250" s="614"/>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3" t="s">
        <v>196</v>
      </c>
      <c r="F254" s="613"/>
      <c r="G254" s="613"/>
      <c r="H254" s="613"/>
      <c r="I254" s="613"/>
      <c r="J254" s="613"/>
      <c r="K254" s="613"/>
      <c r="L254" s="613"/>
      <c r="M254" s="613"/>
      <c r="N254" s="613"/>
      <c r="O254" s="613"/>
      <c r="P254" s="613"/>
      <c r="Q254" s="613"/>
      <c r="R254" s="613"/>
      <c r="S254" s="613"/>
      <c r="T254" s="613"/>
      <c r="U254" s="614"/>
      <c r="W254" s="336" t="s">
        <v>40</v>
      </c>
      <c r="AA254"/>
      <c r="AB254"/>
    </row>
    <row r="255" spans="1:28" ht="30" customHeight="1">
      <c r="A255" s="17"/>
      <c r="B255" s="17"/>
      <c r="C255" s="187"/>
      <c r="D255" s="189" t="s">
        <v>194</v>
      </c>
      <c r="E255" s="613" t="s">
        <v>316</v>
      </c>
      <c r="F255" s="613"/>
      <c r="G255" s="613"/>
      <c r="H255" s="613"/>
      <c r="I255" s="613"/>
      <c r="J255" s="613"/>
      <c r="K255" s="613"/>
      <c r="L255" s="613"/>
      <c r="M255" s="613"/>
      <c r="N255" s="613"/>
      <c r="O255" s="613"/>
      <c r="P255" s="613"/>
      <c r="Q255" s="613"/>
      <c r="R255" s="613"/>
      <c r="S255" s="613"/>
      <c r="T255" s="613"/>
      <c r="U255" s="614"/>
      <c r="W255" s="336" t="s">
        <v>41</v>
      </c>
      <c r="X255" s="1"/>
      <c r="Z255" s="2"/>
      <c r="AA255" s="2"/>
    </row>
    <row r="256" spans="1:28" ht="53" customHeight="1">
      <c r="A256" s="17"/>
      <c r="B256" s="17"/>
      <c r="C256" s="187">
        <v>4</v>
      </c>
      <c r="D256" s="613" t="s">
        <v>317</v>
      </c>
      <c r="E256" s="613"/>
      <c r="F256" s="613"/>
      <c r="G256" s="613"/>
      <c r="H256" s="613"/>
      <c r="I256" s="613"/>
      <c r="J256" s="613"/>
      <c r="K256" s="613"/>
      <c r="L256" s="613"/>
      <c r="M256" s="613"/>
      <c r="N256" s="613"/>
      <c r="O256" s="613"/>
      <c r="P256" s="613"/>
      <c r="Q256" s="613"/>
      <c r="R256" s="613"/>
      <c r="S256" s="613"/>
      <c r="T256" s="613"/>
      <c r="U256" s="614"/>
      <c r="W256" s="336" t="s">
        <v>42</v>
      </c>
      <c r="X256" s="1"/>
      <c r="Z256" s="2"/>
      <c r="AA256" s="2"/>
    </row>
    <row r="257" spans="1:34" ht="41" customHeight="1">
      <c r="A257" s="17"/>
      <c r="B257" s="17"/>
      <c r="C257" s="187">
        <v>5</v>
      </c>
      <c r="D257" s="613" t="s">
        <v>321</v>
      </c>
      <c r="E257" s="613"/>
      <c r="F257" s="613"/>
      <c r="G257" s="613"/>
      <c r="H257" s="613"/>
      <c r="I257" s="613"/>
      <c r="J257" s="613"/>
      <c r="K257" s="613"/>
      <c r="L257" s="613"/>
      <c r="M257" s="613"/>
      <c r="N257" s="613"/>
      <c r="O257" s="613"/>
      <c r="P257" s="613"/>
      <c r="Q257" s="613"/>
      <c r="R257" s="613"/>
      <c r="S257" s="613"/>
      <c r="T257" s="613"/>
      <c r="U257" s="614"/>
      <c r="W257" s="336" t="s">
        <v>44</v>
      </c>
      <c r="Z257" s="2"/>
      <c r="AA257" s="2"/>
    </row>
    <row r="258" spans="1:34" ht="76.25" customHeight="1">
      <c r="A258" s="17"/>
      <c r="B258" s="17"/>
      <c r="C258" s="187">
        <v>6</v>
      </c>
      <c r="D258" s="613" t="s">
        <v>373</v>
      </c>
      <c r="E258" s="613"/>
      <c r="F258" s="613"/>
      <c r="G258" s="613"/>
      <c r="H258" s="613"/>
      <c r="I258" s="613"/>
      <c r="J258" s="613"/>
      <c r="K258" s="613"/>
      <c r="L258" s="613"/>
      <c r="M258" s="613"/>
      <c r="N258" s="613"/>
      <c r="O258" s="613"/>
      <c r="P258" s="613"/>
      <c r="Q258" s="613"/>
      <c r="R258" s="613"/>
      <c r="S258" s="613"/>
      <c r="T258" s="613"/>
      <c r="U258" s="614"/>
      <c r="W258" s="336" t="s">
        <v>43</v>
      </c>
      <c r="Z258" s="2"/>
      <c r="AA258" s="2"/>
    </row>
    <row r="259" spans="1:34" ht="64.5" customHeight="1">
      <c r="A259" s="17"/>
      <c r="B259" s="17"/>
      <c r="C259" s="187">
        <v>7</v>
      </c>
      <c r="D259" s="613" t="s">
        <v>413</v>
      </c>
      <c r="E259" s="630"/>
      <c r="F259" s="630"/>
      <c r="G259" s="630"/>
      <c r="H259" s="630"/>
      <c r="I259" s="630"/>
      <c r="J259" s="630"/>
      <c r="K259" s="630"/>
      <c r="L259" s="630"/>
      <c r="M259" s="630"/>
      <c r="N259" s="630"/>
      <c r="O259" s="630"/>
      <c r="P259" s="630"/>
      <c r="Q259" s="630"/>
      <c r="R259" s="630"/>
      <c r="S259" s="630"/>
      <c r="T259" s="630"/>
      <c r="U259" s="631"/>
      <c r="W259" s="336"/>
      <c r="Z259" s="2"/>
      <c r="AA259" s="2"/>
    </row>
    <row r="260" spans="1:34" ht="41" customHeight="1">
      <c r="A260" s="17"/>
      <c r="B260" s="17"/>
      <c r="C260" s="187">
        <v>8</v>
      </c>
      <c r="D260" s="613" t="s">
        <v>197</v>
      </c>
      <c r="E260" s="613"/>
      <c r="F260" s="613"/>
      <c r="G260" s="613"/>
      <c r="H260" s="613"/>
      <c r="I260" s="613"/>
      <c r="J260" s="613"/>
      <c r="K260" s="613"/>
      <c r="L260" s="613"/>
      <c r="M260" s="613"/>
      <c r="N260" s="613"/>
      <c r="O260" s="613"/>
      <c r="P260" s="613"/>
      <c r="Q260" s="613"/>
      <c r="R260" s="613"/>
      <c r="S260" s="613"/>
      <c r="T260" s="613"/>
      <c r="U260" s="614"/>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
      <c r="A269" s="17"/>
      <c r="B269" s="17"/>
      <c r="W269"/>
      <c r="X269"/>
      <c r="Y269"/>
      <c r="Z269"/>
      <c r="AA269"/>
      <c r="AB269"/>
      <c r="AC269"/>
      <c r="AD269"/>
      <c r="AE269"/>
      <c r="AF269"/>
    </row>
    <row r="270" spans="1:34" ht="13">
      <c r="W270" s="337" t="s">
        <v>45</v>
      </c>
      <c r="X270" s="337" t="s">
        <v>299</v>
      </c>
      <c r="Y270"/>
      <c r="Z270"/>
      <c r="AA270"/>
      <c r="AB270"/>
      <c r="AC270"/>
      <c r="AD270"/>
      <c r="AE270"/>
      <c r="AF270"/>
    </row>
    <row r="271" spans="1:34" ht="13">
      <c r="W271" s="337" t="s">
        <v>79</v>
      </c>
      <c r="X271" s="337" t="s">
        <v>261</v>
      </c>
      <c r="Y271"/>
      <c r="Z271"/>
      <c r="AA271"/>
      <c r="AB271"/>
      <c r="AC271"/>
      <c r="AD271"/>
      <c r="AE271"/>
      <c r="AF271"/>
    </row>
    <row r="272" spans="1:34" ht="13">
      <c r="W272" s="337"/>
      <c r="X272"/>
      <c r="Y272"/>
      <c r="Z272"/>
      <c r="AA272"/>
      <c r="AB272"/>
      <c r="AC272"/>
      <c r="AD272"/>
      <c r="AE272"/>
      <c r="AF272"/>
    </row>
    <row r="273" spans="23:24" ht="13">
      <c r="W273" s="337" t="s">
        <v>88</v>
      </c>
      <c r="X273"/>
    </row>
    <row r="274" spans="23:24" ht="13">
      <c r="W274" s="337" t="s">
        <v>89</v>
      </c>
      <c r="X274"/>
    </row>
    <row r="275" spans="23:24" ht="13">
      <c r="W275" s="337" t="s">
        <v>90</v>
      </c>
      <c r="X275"/>
    </row>
    <row r="276" spans="23:24" ht="13">
      <c r="W276" s="337" t="s">
        <v>91</v>
      </c>
      <c r="X276"/>
    </row>
    <row r="277" spans="23:24" ht="13">
      <c r="W277" s="337" t="s">
        <v>92</v>
      </c>
      <c r="X277"/>
    </row>
    <row r="278" spans="23:24" ht="13">
      <c r="W278" s="337" t="s">
        <v>93</v>
      </c>
    </row>
    <row r="279" spans="23:24" ht="13">
      <c r="W279" s="337" t="s">
        <v>94</v>
      </c>
    </row>
    <row r="280" spans="23:24" ht="13">
      <c r="W280" s="337" t="s">
        <v>95</v>
      </c>
    </row>
    <row r="281" spans="23:24" ht="13">
      <c r="W281" s="337" t="s">
        <v>96</v>
      </c>
    </row>
    <row r="282" spans="23:24" ht="13">
      <c r="W282" s="337" t="s">
        <v>99</v>
      </c>
    </row>
    <row r="283" spans="23:24" ht="13">
      <c r="W283" s="337" t="s">
        <v>100</v>
      </c>
    </row>
    <row r="284" spans="23:24" ht="13">
      <c r="W284" s="337" t="s">
        <v>101</v>
      </c>
    </row>
    <row r="285" spans="23:24" ht="13">
      <c r="W285" s="337" t="s">
        <v>102</v>
      </c>
    </row>
    <row r="286" spans="23:24" ht="13">
      <c r="W286" s="337" t="s">
        <v>103</v>
      </c>
    </row>
    <row r="287" spans="23:24" ht="13">
      <c r="W287" s="337" t="s">
        <v>104</v>
      </c>
    </row>
    <row r="288" spans="23:24" ht="13">
      <c r="W288" s="337" t="s">
        <v>97</v>
      </c>
    </row>
    <row r="289" spans="23:23" ht="13">
      <c r="W289" s="337" t="s">
        <v>105</v>
      </c>
    </row>
    <row r="290" spans="23:23" ht="13">
      <c r="W290" s="337" t="s">
        <v>106</v>
      </c>
    </row>
    <row r="291" spans="23:23" ht="13">
      <c r="W291" s="337" t="s">
        <v>107</v>
      </c>
    </row>
    <row r="292" spans="23:23" ht="13">
      <c r="W292" s="337" t="s">
        <v>108</v>
      </c>
    </row>
    <row r="293" spans="23:23" ht="13">
      <c r="W293" s="337" t="s">
        <v>109</v>
      </c>
    </row>
    <row r="294" spans="23:23" ht="13">
      <c r="W294" s="337" t="s">
        <v>110</v>
      </c>
    </row>
    <row r="295" spans="23:23" ht="13">
      <c r="W295" s="337" t="s">
        <v>111</v>
      </c>
    </row>
    <row r="296" spans="23:23" ht="13">
      <c r="W296" s="337" t="s">
        <v>112</v>
      </c>
    </row>
    <row r="297" spans="23:23" ht="13">
      <c r="W297" s="337" t="s">
        <v>113</v>
      </c>
    </row>
    <row r="298" spans="23:23" ht="13">
      <c r="W298" s="337" t="s">
        <v>114</v>
      </c>
    </row>
    <row r="299" spans="23:23" ht="13">
      <c r="W299" s="337" t="s">
        <v>115</v>
      </c>
    </row>
    <row r="300" spans="23:23" ht="13">
      <c r="W300" s="337" t="s">
        <v>98</v>
      </c>
    </row>
    <row r="301" spans="23:23" ht="13">
      <c r="W301" s="337" t="s">
        <v>116</v>
      </c>
    </row>
    <row r="302" spans="23:23" ht="13">
      <c r="W302" s="337" t="s">
        <v>117</v>
      </c>
    </row>
    <row r="303" spans="23:23" ht="13">
      <c r="W303" s="337" t="s">
        <v>118</v>
      </c>
    </row>
    <row r="304" spans="23:23" ht="13">
      <c r="W304" s="337" t="s">
        <v>119</v>
      </c>
    </row>
    <row r="305" spans="23:23" ht="13">
      <c r="W305" s="337" t="s">
        <v>120</v>
      </c>
    </row>
    <row r="306" spans="23:23" ht="13">
      <c r="W306" s="337" t="s">
        <v>121</v>
      </c>
    </row>
    <row r="307" spans="23:23" ht="13">
      <c r="W307" s="338" t="s">
        <v>122</v>
      </c>
    </row>
    <row r="308" spans="23:23" ht="13">
      <c r="W308" s="338" t="s">
        <v>123</v>
      </c>
    </row>
    <row r="309" spans="23:23" ht="13">
      <c r="W309" s="338" t="s">
        <v>124</v>
      </c>
    </row>
    <row r="310" spans="23:23" ht="13">
      <c r="W310" s="338" t="s">
        <v>125</v>
      </c>
    </row>
    <row r="311" spans="23:23" ht="13">
      <c r="W311" s="338" t="s">
        <v>126</v>
      </c>
    </row>
    <row r="312" spans="23:23" ht="13">
      <c r="W312" s="338" t="s">
        <v>127</v>
      </c>
    </row>
    <row r="313" spans="23:23" ht="13">
      <c r="W313" s="338" t="s">
        <v>370</v>
      </c>
    </row>
    <row r="314" spans="23:23" ht="13">
      <c r="W314" s="338" t="s">
        <v>371</v>
      </c>
    </row>
    <row r="315" spans="23:23" ht="13">
      <c r="W315" s="338" t="s">
        <v>372</v>
      </c>
    </row>
    <row r="316" spans="23:23" ht="13">
      <c r="W316" s="338"/>
    </row>
    <row r="317" spans="23:23">
      <c r="W317" s="336"/>
    </row>
    <row r="318" spans="23:23" ht="13">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3" fitToHeight="2" orientation="portrait" r:id="rId1"/>
  <headerFooter alignWithMargins="0"/>
  <rowBreaks count="5" manualBreakCount="5">
    <brk id="73" min="1" max="21" man="1"/>
    <brk id="130" min="1" max="21" man="1"/>
    <brk id="179" min="1" max="21" man="1"/>
    <brk id="222" min="1" max="21" man="1"/>
    <brk id="245" min="1" max="2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5" zoomScale="70" zoomScaleNormal="70" workbookViewId="0">
      <selection activeCell="Z28" sqref="Z28:AD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49" width="9" style="40"/>
    <col min="50" max="50" width="49.81640625" style="40" bestFit="1" customWidth="1"/>
    <col min="51" max="52" width="9" style="40"/>
    <col min="53" max="53" width="54.453125" style="40" bestFit="1" customWidth="1"/>
    <col min="54" max="54" width="13" style="40" bestFit="1" customWidth="1"/>
    <col min="55" max="55" width="24.36328125" style="40" bestFit="1" customWidth="1"/>
    <col min="56" max="57" width="9" style="40"/>
    <col min="58" max="58" width="16.1796875" style="40" customWidth="1"/>
    <col min="59" max="16384" width="9" style="40"/>
  </cols>
  <sheetData>
    <row r="1" spans="2:48" ht="27" customHeight="1">
      <c r="F1" s="39"/>
      <c r="R1" s="86" t="s">
        <v>74</v>
      </c>
      <c r="S1" s="86" t="s">
        <v>325</v>
      </c>
    </row>
    <row r="2" spans="2:48" ht="12" customHeight="1" thickBot="1">
      <c r="B2" s="666" t="s">
        <v>275</v>
      </c>
      <c r="C2" s="666"/>
      <c r="D2" s="666"/>
      <c r="E2" s="666"/>
      <c r="F2" s="666"/>
      <c r="G2" s="66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25" customHeight="1">
      <c r="B3" s="666"/>
      <c r="C3" s="666"/>
      <c r="D3" s="666"/>
      <c r="E3" s="666"/>
      <c r="F3" s="666"/>
      <c r="G3" s="666"/>
      <c r="H3"/>
      <c r="I3"/>
      <c r="J3"/>
      <c r="K3"/>
      <c r="L3"/>
      <c r="M3"/>
      <c r="N3"/>
      <c r="O3"/>
      <c r="P3"/>
      <c r="Q3"/>
      <c r="R3"/>
      <c r="S3"/>
      <c r="T3"/>
      <c r="U3"/>
      <c r="V3"/>
      <c r="W3"/>
      <c r="X3"/>
      <c r="Y3" s="42"/>
      <c r="Z3" s="42"/>
      <c r="AA3" s="723"/>
      <c r="AB3" s="724"/>
      <c r="AC3" s="724"/>
      <c r="AD3" s="87"/>
      <c r="AE3" s="99"/>
      <c r="AF3" s="99"/>
      <c r="AG3" s="99"/>
      <c r="AH3" s="99"/>
      <c r="AI3" s="99"/>
      <c r="AJ3" s="99"/>
      <c r="AK3" s="99"/>
      <c r="AL3" s="99"/>
      <c r="AM3" s="99"/>
      <c r="AN3" s="99"/>
      <c r="AO3" s="727" t="s">
        <v>329</v>
      </c>
      <c r="AP3" s="728"/>
      <c r="AQ3" s="729"/>
      <c r="AR3" s="721" t="s">
        <v>0</v>
      </c>
      <c r="AS3" s="722"/>
      <c r="AT3" s="109" t="s">
        <v>87</v>
      </c>
      <c r="AU3" s="107"/>
      <c r="AV3" s="53"/>
    </row>
    <row r="4" spans="2:48" ht="13.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0"/>
      <c r="AP4" s="731"/>
      <c r="AQ4" s="732"/>
      <c r="AR4" s="733" t="str">
        <f>+表紙!Q29</f>
        <v>〇</v>
      </c>
      <c r="AS4" s="734"/>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5" t="s">
        <v>80</v>
      </c>
      <c r="Z5" s="725"/>
      <c r="AA5" s="726"/>
      <c r="AB5" s="726"/>
      <c r="AC5" s="726"/>
      <c r="AD5" s="87" t="s">
        <v>76</v>
      </c>
      <c r="AE5" s="735" t="str">
        <f>+表紙!F48</f>
        <v>日清オイリオグループ株式会社　横浜磯子事業場</v>
      </c>
      <c r="AF5" s="736"/>
      <c r="AG5" s="736"/>
      <c r="AH5" s="736"/>
      <c r="AI5" s="736"/>
      <c r="AJ5" s="736"/>
      <c r="AK5" s="736"/>
      <c r="AL5" s="736"/>
      <c r="AM5" s="736"/>
      <c r="AN5" s="736"/>
      <c r="AO5" s="736"/>
      <c r="AP5" s="736"/>
      <c r="AQ5" s="736"/>
      <c r="AR5" s="736"/>
      <c r="AS5" s="736"/>
      <c r="AT5" s="736"/>
      <c r="AU5" s="736"/>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25" customHeight="1" thickBot="1">
      <c r="B7" s="677" t="s">
        <v>292</v>
      </c>
      <c r="C7" s="678"/>
      <c r="D7" s="674" t="s">
        <v>277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8"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62.46</v>
      </c>
      <c r="G12" s="651"/>
      <c r="H12" s="52" t="s">
        <v>225</v>
      </c>
      <c r="I12" s="53"/>
      <c r="J12" s="54"/>
      <c r="K12" s="53"/>
      <c r="L12" s="664"/>
      <c r="M12" s="55"/>
      <c r="O12" s="660"/>
      <c r="P12" s="713"/>
      <c r="Q12" s="713"/>
      <c r="R12" s="713"/>
      <c r="S12" s="52" t="s">
        <v>22</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23</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c r="G15" s="695"/>
      <c r="H15" s="44" t="s">
        <v>225</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31</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8"/>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3"/>
      <c r="U20" s="284"/>
      <c r="V20" s="286"/>
      <c r="W20" s="287"/>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3"/>
      <c r="U21" s="123"/>
      <c r="V21" s="123"/>
      <c r="W21" s="123"/>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32</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62.46</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62.46</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62.46</v>
      </c>
      <c r="P27" s="680"/>
      <c r="Q27" s="680"/>
      <c r="R27" s="680"/>
      <c r="S27" s="44" t="s">
        <v>38</v>
      </c>
      <c r="T27" s="65"/>
      <c r="U27" s="65"/>
      <c r="X27" s="63" t="s">
        <v>39</v>
      </c>
      <c r="Y27" s="66"/>
      <c r="AG27" s="53"/>
      <c r="AH27" s="53"/>
      <c r="AI27" s="53"/>
      <c r="AJ27" s="53"/>
      <c r="AK27" s="650">
        <f>+AG18+O27</f>
        <v>62.46</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62.46</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62.46</v>
      </c>
      <c r="G29" s="641"/>
      <c r="H29" s="201" t="s">
        <v>155</v>
      </c>
      <c r="L29" s="653"/>
      <c r="O29" s="56"/>
      <c r="P29" s="134"/>
      <c r="Q29" s="51" t="s">
        <v>141</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62.46</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62.46</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
      <c r="H45" s="69"/>
      <c r="I45" s="69"/>
      <c r="J45" s="69"/>
      <c r="Q45" s="69"/>
      <c r="R45" s="69"/>
      <c r="S45" s="69"/>
      <c r="AX45" s="70"/>
      <c r="AY45" s="70"/>
      <c r="AZ45" s="70"/>
      <c r="BA45" s="70"/>
      <c r="BB45" s="70"/>
      <c r="BC45" s="70"/>
    </row>
    <row r="46" spans="2:61" ht="13">
      <c r="H46" s="69"/>
      <c r="I46" s="69"/>
      <c r="J46" s="69"/>
      <c r="Q46" s="69"/>
      <c r="R46" s="69"/>
      <c r="S46" s="69"/>
      <c r="AX46" s="70"/>
      <c r="AY46" s="70"/>
      <c r="AZ46" s="70"/>
      <c r="BA46" s="70"/>
      <c r="BB46" s="70"/>
      <c r="BC46" s="70"/>
    </row>
    <row r="47" spans="2:61" ht="13">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9" zoomScaleNormal="100" workbookViewId="0">
      <selection activeCell="Z28" sqref="Z28:AD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278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0.01</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0.01</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0.01</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0.01</v>
      </c>
      <c r="P27" s="680"/>
      <c r="Q27" s="680"/>
      <c r="R27" s="680"/>
      <c r="S27" s="44" t="s">
        <v>38</v>
      </c>
      <c r="T27" s="65"/>
      <c r="U27" s="65"/>
      <c r="X27" s="63" t="s">
        <v>39</v>
      </c>
      <c r="Y27" s="66"/>
      <c r="AG27" s="53"/>
      <c r="AH27" s="53"/>
      <c r="AI27" s="53"/>
      <c r="AJ27" s="53"/>
      <c r="AK27" s="650">
        <f>+AG18+O27</f>
        <v>0.01</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0.01</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0.01</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0.01</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0.01</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9"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279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9" zoomScaleNormal="100" workbookViewId="0">
      <selection activeCell="Z28" sqref="Z28:AD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12.28</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12.28</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12.28</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12.28</v>
      </c>
      <c r="P27" s="680"/>
      <c r="Q27" s="680"/>
      <c r="R27" s="680"/>
      <c r="S27" s="44" t="s">
        <v>38</v>
      </c>
      <c r="T27" s="65"/>
      <c r="U27" s="65"/>
      <c r="X27" s="63" t="s">
        <v>39</v>
      </c>
      <c r="Y27" s="66"/>
      <c r="AG27" s="53"/>
      <c r="AH27" s="53"/>
      <c r="AI27" s="53"/>
      <c r="AJ27" s="53"/>
      <c r="AK27" s="650">
        <f>+AG18+O27</f>
        <v>12.28</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12.28</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12.28</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12.28</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12.28</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282</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25" customHeight="1" thickBot="1">
      <c r="B7" s="677" t="s">
        <v>292</v>
      </c>
      <c r="C7" s="678"/>
      <c r="D7" s="674" t="s">
        <v>283</v>
      </c>
      <c r="E7" s="675"/>
      <c r="F7" s="675"/>
      <c r="G7" s="675"/>
      <c r="H7" s="676"/>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4"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8" ht="27" customHeight="1">
      <c r="F1" s="39"/>
      <c r="R1" s="86" t="s">
        <v>75</v>
      </c>
      <c r="S1" s="86" t="s">
        <v>325</v>
      </c>
    </row>
    <row r="2" spans="2:48"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8"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25" customHeight="1" thickBot="1">
      <c r="B7" s="677" t="s">
        <v>292</v>
      </c>
      <c r="C7" s="678"/>
      <c r="D7" s="674" t="s">
        <v>284</v>
      </c>
      <c r="E7" s="675"/>
      <c r="F7" s="675"/>
      <c r="G7" s="675"/>
      <c r="H7" s="676"/>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25" customHeight="1" thickTop="1" thickBot="1">
      <c r="B8" s="43" t="s">
        <v>82</v>
      </c>
      <c r="C8" s="691" t="s">
        <v>85</v>
      </c>
      <c r="D8" s="691"/>
      <c r="E8" s="691"/>
      <c r="F8" s="691"/>
      <c r="G8" s="691"/>
      <c r="H8" s="691"/>
      <c r="I8" s="691"/>
      <c r="J8" s="691"/>
      <c r="K8" s="138"/>
      <c r="L8" s="147"/>
      <c r="M8" s="147"/>
      <c r="N8" s="147"/>
      <c r="O8" s="147"/>
      <c r="P8" s="147"/>
      <c r="Q8" s="147"/>
      <c r="R8" s="147"/>
      <c r="S8" s="147"/>
      <c r="T8" s="147"/>
      <c r="U8" s="147"/>
      <c r="V8" s="147"/>
      <c r="W8" s="147"/>
      <c r="X8" s="147"/>
      <c r="Y8" s="147"/>
      <c r="Z8" s="147"/>
      <c r="AA8" s="147"/>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285</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286</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287</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293</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5"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8"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8"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1" zoomScaleNormal="100" workbookViewId="0">
      <selection activeCell="B2" sqref="B2:G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topLeftCell="A21" zoomScaleNormal="100" workbookViewId="0">
      <selection activeCell="Z28" sqref="Z28:AD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74</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735" t="str">
        <f>+表紙!F48</f>
        <v>日清オイリオグループ株式会社　横浜磯子事業場</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347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0.01</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13</v>
      </c>
      <c r="AV17" s="53"/>
    </row>
    <row r="18" spans="2:48" ht="24.75" customHeight="1" thickBot="1">
      <c r="J18" s="56"/>
      <c r="K18" s="53"/>
      <c r="L18" s="664"/>
      <c r="M18" s="56"/>
      <c r="O18" s="660"/>
      <c r="P18" s="713"/>
      <c r="Q18" s="713"/>
      <c r="R18" s="713"/>
      <c r="S18" s="52" t="s">
        <v>13</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13</v>
      </c>
      <c r="AR18" s="644" t="s">
        <v>136</v>
      </c>
      <c r="AS18" s="645"/>
      <c r="AT18" s="277"/>
      <c r="AU18" s="44" t="s">
        <v>13</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13</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0.01</v>
      </c>
      <c r="G24" s="641"/>
      <c r="H24" s="201" t="s">
        <v>155</v>
      </c>
      <c r="J24" s="56"/>
      <c r="K24" s="53"/>
      <c r="L24" s="665"/>
      <c r="O24" s="642"/>
      <c r="P24" s="657"/>
      <c r="Q24" s="657"/>
      <c r="R24" s="657"/>
      <c r="S24" s="44" t="s">
        <v>13</v>
      </c>
      <c r="T24"/>
      <c r="U24"/>
      <c r="V24"/>
      <c r="W24"/>
      <c r="AB24" s="53"/>
      <c r="AC24" s="53"/>
      <c r="AD24"/>
      <c r="AE24"/>
      <c r="AF24"/>
      <c r="AG24"/>
      <c r="AH24" s="293"/>
      <c r="AI24"/>
      <c r="AJ24" s="53"/>
      <c r="AK24" s="131"/>
      <c r="AL24" s="53"/>
      <c r="AM24" s="53"/>
      <c r="AP24" s="56"/>
      <c r="AQ24" s="136"/>
      <c r="AR24" s="650">
        <f>+ROUND(AT16,2)+ROUND(Z28,2)</f>
        <v>0.01</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0.01</v>
      </c>
      <c r="P27" s="680"/>
      <c r="Q27" s="680"/>
      <c r="R27" s="680"/>
      <c r="S27" s="44" t="s">
        <v>13</v>
      </c>
      <c r="T27" s="65"/>
      <c r="U27" s="65"/>
      <c r="X27" s="63" t="s">
        <v>30</v>
      </c>
      <c r="Y27" s="66"/>
      <c r="AG27" s="53"/>
      <c r="AH27" s="53"/>
      <c r="AI27" s="53"/>
      <c r="AJ27" s="53"/>
      <c r="AK27" s="650">
        <f>+AG18+O27</f>
        <v>0.01</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0.01</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0.01</v>
      </c>
      <c r="G29" s="641"/>
      <c r="H29" s="201" t="s">
        <v>155</v>
      </c>
      <c r="L29" s="653"/>
      <c r="O29" s="56"/>
      <c r="P29" s="134"/>
      <c r="Q29" s="51" t="s">
        <v>141</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0.01</v>
      </c>
      <c r="R30" s="680"/>
      <c r="S30" s="680"/>
      <c r="T30" s="680"/>
      <c r="U30" s="44" t="s">
        <v>13</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0.01</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13</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4" zoomScaleNormal="100" workbookViewId="0">
      <selection activeCell="F8" sqref="F8"/>
    </sheetView>
  </sheetViews>
  <sheetFormatPr defaultColWidth="9" defaultRowHeight="11"/>
  <cols>
    <col min="1" max="1" width="2.453125" style="6" customWidth="1"/>
    <col min="2" max="3" width="3.81640625" style="6" customWidth="1"/>
    <col min="4" max="4" width="4.453125" style="6" customWidth="1"/>
    <col min="5" max="5" width="3.81640625" style="6" customWidth="1"/>
    <col min="6" max="6" width="40.81640625" style="6" customWidth="1"/>
    <col min="7" max="22" width="12.36328125" style="6" customWidth="1"/>
    <col min="23" max="23" width="12.81640625" style="6" customWidth="1"/>
    <col min="24" max="24" width="12.6328125" style="6" customWidth="1"/>
    <col min="25" max="26" width="9.81640625" style="6" customWidth="1"/>
    <col min="27" max="27" width="11.81640625" style="6" customWidth="1"/>
    <col min="28" max="16384" width="9" style="6"/>
  </cols>
  <sheetData>
    <row r="1" spans="2:24" ht="21">
      <c r="C1" s="15" t="s">
        <v>352</v>
      </c>
      <c r="D1" s="15"/>
      <c r="E1" s="15"/>
    </row>
    <row r="2" spans="2:24" ht="22.5" customHeight="1">
      <c r="E2" s="342" t="s">
        <v>344</v>
      </c>
    </row>
    <row r="3" spans="2:24" ht="14.15" customHeight="1" thickBot="1">
      <c r="B3" s="753" t="s">
        <v>275</v>
      </c>
      <c r="C3" s="753"/>
      <c r="D3" s="753"/>
      <c r="E3" s="753"/>
      <c r="F3" s="753"/>
      <c r="G3" s="101"/>
      <c r="H3" s="101"/>
      <c r="I3" s="101"/>
      <c r="J3" s="101"/>
      <c r="K3" s="101"/>
      <c r="V3"/>
      <c r="W3"/>
      <c r="X3" s="102"/>
    </row>
    <row r="4" spans="2:24" ht="14.15" customHeight="1">
      <c r="B4" s="753"/>
      <c r="C4" s="753"/>
      <c r="D4" s="753"/>
      <c r="E4" s="753"/>
      <c r="F4" s="753"/>
      <c r="G4" s="101"/>
      <c r="H4" s="101"/>
      <c r="I4" s="101"/>
      <c r="J4" s="101"/>
      <c r="K4" s="101"/>
      <c r="V4" s="748" t="s">
        <v>328</v>
      </c>
      <c r="W4" s="103" t="s">
        <v>86</v>
      </c>
      <c r="X4" s="104" t="s">
        <v>87</v>
      </c>
    </row>
    <row r="5" spans="2:24" ht="14.15" customHeight="1" thickBot="1">
      <c r="C5" s="101"/>
      <c r="D5" s="101"/>
      <c r="E5" s="101"/>
      <c r="F5" s="101"/>
      <c r="G5" s="101"/>
      <c r="H5" s="101"/>
      <c r="I5" s="101"/>
      <c r="J5" s="101"/>
      <c r="K5" s="101"/>
      <c r="V5" s="749"/>
      <c r="W5" s="105" t="str">
        <f>+表紙!Q29</f>
        <v>〇</v>
      </c>
      <c r="X5" s="105" t="str">
        <f>+表紙!T29</f>
        <v/>
      </c>
    </row>
    <row r="6" spans="2:24" ht="15" customHeight="1" thickBot="1">
      <c r="B6" s="153" t="s">
        <v>362</v>
      </c>
      <c r="C6" s="153"/>
      <c r="D6" s="153"/>
      <c r="E6" s="153"/>
      <c r="F6" s="153"/>
      <c r="G6" s="153"/>
      <c r="H6" s="153"/>
      <c r="I6" s="153"/>
      <c r="J6" s="153"/>
      <c r="K6" s="153"/>
      <c r="L6" s="88"/>
      <c r="M6" s="756"/>
      <c r="N6" s="756"/>
      <c r="O6" s="88" t="s">
        <v>78</v>
      </c>
      <c r="P6" s="750" t="str">
        <f>+表紙!F48</f>
        <v>日清オイリオグループ株式会社　横浜磯子事業場</v>
      </c>
      <c r="Q6" s="750"/>
      <c r="R6" s="750"/>
      <c r="S6" s="750"/>
      <c r="T6" s="750"/>
      <c r="U6" s="750"/>
      <c r="V6" s="276"/>
      <c r="W6" s="114"/>
      <c r="X6" s="191" t="s">
        <v>77</v>
      </c>
    </row>
    <row r="7" spans="2:24" ht="14">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4" t="s">
        <v>170</v>
      </c>
      <c r="D9" s="754"/>
      <c r="E9" s="754"/>
      <c r="F9" s="755"/>
      <c r="G9" s="373">
        <f>IF(OR(ｱ.特管廃油!F24&gt;0,ｱ.特管廃油!F24&lt;0),ｱ.特管廃油!F24,IF(G$19&gt;0,"0",0))</f>
        <v>62.46</v>
      </c>
      <c r="H9" s="373">
        <f>IF(OR(ｲ.特管廃酸!F24&gt;0,ｲ.特管廃酸!F24&lt;0),ｲ.特管廃酸!F24,IF(H$19&gt;0,"0",0))</f>
        <v>0.01</v>
      </c>
      <c r="I9" s="373">
        <f>IF(OR(ｳ.特管廃ｱﾙｶﾘ!F24&gt;0,ｳ.特管廃ｱﾙｶﾘ!F24&lt;0),ｳ.特管廃ｱﾙｶﾘ!F24,IF(I$19&gt;0,"0",0))</f>
        <v>0</v>
      </c>
      <c r="J9" s="373">
        <f>IF(OR(ｴ.感染性廃棄物!$F24&gt;0,ｴ.感染性廃棄物!$F24&lt;0),ｴ.感染性廃棄物!F24,IF(J$19&gt;0,"0",0))</f>
        <v>12.28</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0.01</v>
      </c>
      <c r="X9" s="374">
        <f>IF(SUM(G9:W9)&gt;0,SUM(G9:W9),IF(X$19&gt;0,"0",0))</f>
        <v>74.760000000000005</v>
      </c>
    </row>
    <row r="10" spans="2:24" ht="24" customHeight="1">
      <c r="B10" s="157" t="s">
        <v>365</v>
      </c>
      <c r="C10" s="751" t="s">
        <v>213</v>
      </c>
      <c r="D10" s="751"/>
      <c r="E10" s="751"/>
      <c r="F10" s="752"/>
      <c r="G10" s="375" t="str">
        <f>IF(OR(ｱ.特管廃油!F25&gt;0,ｱ.特管廃油!F25&lt;0),ｱ.特管廃油!F25,IF(G$19&gt;0,"0",0))</f>
        <v>0</v>
      </c>
      <c r="H10" s="375" t="str">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t="str">
        <f>IF(OR(ﾁ.廃水銀等!F25&gt;0,ﾁ.廃水銀等!F25&lt;0),ﾁ.廃水銀等!F25,IF(W$19&gt;0,"0",0))</f>
        <v>0</v>
      </c>
      <c r="X10" s="376" t="str">
        <f t="shared" ref="X10:X18" si="0">IF(SUM(G10:W10)&gt;0,SUM(G10:W10),IF(X$19&gt;0,"0",0))</f>
        <v>0</v>
      </c>
    </row>
    <row r="11" spans="2:24" ht="24" customHeight="1">
      <c r="B11" s="157" t="s">
        <v>366</v>
      </c>
      <c r="C11" s="757" t="s">
        <v>214</v>
      </c>
      <c r="D11" s="757"/>
      <c r="E11" s="757"/>
      <c r="F11" s="758"/>
      <c r="G11" s="377" t="str">
        <f>IF(OR(ｱ.特管廃油!F26&gt;0,ｱ.特管廃油!F26&lt;0),ｱ.特管廃油!F26,IF(G$19&gt;0,"0",0))</f>
        <v>0</v>
      </c>
      <c r="H11" s="377" t="str">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t="str">
        <f>IF(OR(ﾁ.廃水銀等!F26&gt;0,ﾁ.廃水銀等!F26&lt;0),ﾁ.廃水銀等!F26,IF(W$19&gt;0,"0",0))</f>
        <v>0</v>
      </c>
      <c r="X11" s="378" t="str">
        <f t="shared" si="0"/>
        <v>0</v>
      </c>
    </row>
    <row r="12" spans="2:24" ht="24" customHeight="1">
      <c r="B12" s="456">
        <v>7</v>
      </c>
      <c r="C12" s="757" t="s">
        <v>215</v>
      </c>
      <c r="D12" s="757"/>
      <c r="E12" s="757"/>
      <c r="F12" s="758"/>
      <c r="G12" s="377" t="str">
        <f>IF(OR(ｱ.特管廃油!F27&gt;0,ｱ.特管廃油!F27&lt;0),ｱ.特管廃油!F27,IF(G$19&gt;0,"0",0))</f>
        <v>0</v>
      </c>
      <c r="H12" s="377" t="str">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t="str">
        <f>IF(OR(ﾁ.廃水銀等!F27&gt;0,ﾁ.廃水銀等!F27&lt;0),ﾁ.廃水銀等!F27,IF(W$19&gt;0,"0",0))</f>
        <v>0</v>
      </c>
      <c r="X12" s="378" t="str">
        <f t="shared" si="0"/>
        <v>0</v>
      </c>
    </row>
    <row r="13" spans="2:24" ht="24" customHeight="1">
      <c r="B13" s="157" t="s">
        <v>166</v>
      </c>
      <c r="C13" s="761" t="s">
        <v>216</v>
      </c>
      <c r="D13" s="762"/>
      <c r="E13" s="762"/>
      <c r="F13" s="763"/>
      <c r="G13" s="377" t="str">
        <f>IF(OR(ｱ.特管廃油!F28&gt;0,ｱ.特管廃油!F28&lt;0),ｱ.特管廃油!F28,IF(G$19&gt;0,"0",0))</f>
        <v>0</v>
      </c>
      <c r="H13" s="377" t="str">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t="str">
        <f>IF(OR(ﾁ.廃水銀等!F28&gt;0,ﾁ.廃水銀等!F28&lt;0),ﾁ.廃水銀等!F28,IF(W$19&gt;0,"0",0))</f>
        <v>0</v>
      </c>
      <c r="X13" s="378" t="str">
        <f t="shared" si="0"/>
        <v>0</v>
      </c>
    </row>
    <row r="14" spans="2:24" ht="24" customHeight="1">
      <c r="B14" s="157" t="s">
        <v>167</v>
      </c>
      <c r="C14" s="757" t="s">
        <v>217</v>
      </c>
      <c r="D14" s="757"/>
      <c r="E14" s="757"/>
      <c r="F14" s="758"/>
      <c r="G14" s="377">
        <f>IF(OR(ｱ.特管廃油!F29&gt;0,ｱ.特管廃油!F29&lt;0),ｱ.特管廃油!F29,IF(G$19&gt;0,"0",0))</f>
        <v>62.46</v>
      </c>
      <c r="H14" s="377">
        <f>IF(OR(ｲ.特管廃酸!F29&gt;0,ｲ.特管廃酸!F29&lt;0),ｲ.特管廃酸!F29,IF(H$19&gt;0,"0",0))</f>
        <v>0.01</v>
      </c>
      <c r="I14" s="377">
        <f>IF(OR(ｳ.特管廃ｱﾙｶﾘ!F29&gt;0,ｳ.特管廃ｱﾙｶﾘ!F29&lt;0),ｳ.特管廃ｱﾙｶﾘ!F29,IF(I$19&gt;0,"0",0))</f>
        <v>0</v>
      </c>
      <c r="J14" s="377">
        <f>IF(OR(ｴ.感染性廃棄物!$F29&gt;0,ｴ.感染性廃棄物!$F29&lt;0),ｴ.感染性廃棄物!F29,IF(J$19&gt;0,"0",0))</f>
        <v>12.28</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0.01</v>
      </c>
      <c r="X14" s="378">
        <f t="shared" si="0"/>
        <v>74.760000000000005</v>
      </c>
    </row>
    <row r="15" spans="2:24" ht="24" customHeight="1">
      <c r="B15" s="157" t="s">
        <v>168</v>
      </c>
      <c r="C15" s="757" t="s">
        <v>218</v>
      </c>
      <c r="D15" s="757"/>
      <c r="E15" s="757"/>
      <c r="F15" s="758"/>
      <c r="G15" s="377" t="str">
        <f>IF(OR(ｱ.特管廃油!F30&gt;0,ｱ.特管廃油!F30&lt;0),ｱ.特管廃油!F30,IF(G$19&gt;0,"0",0))</f>
        <v>0</v>
      </c>
      <c r="H15" s="377" t="str">
        <f>IF(OR(ｲ.特管廃酸!F30&gt;0,ｲ.特管廃酸!F30&lt;0),ｲ.特管廃酸!F30,IF(H$19&gt;0,"0",0))</f>
        <v>0</v>
      </c>
      <c r="I15" s="377">
        <f>IF(OR(ｳ.特管廃ｱﾙｶﾘ!F30&gt;0,ｳ.特管廃ｱﾙｶﾘ!F30&lt;0),ｳ.特管廃ｱﾙｶﾘ!F30,IF(I$19&gt;0,"0",0))</f>
        <v>0</v>
      </c>
      <c r="J15" s="377" t="str">
        <f>IF(OR(ｴ.感染性廃棄物!$F30&gt;0,ｴ.感染性廃棄物!$F30&lt;0),ｴ.感染性廃棄物!F30,IF(J$19&gt;0,"0",0))</f>
        <v>0</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t="str">
        <f>IF(OR(ﾁ.廃水銀等!F30&gt;0,ﾁ.廃水銀等!F30&lt;0),ﾁ.廃水銀等!F30,IF(W$19&gt;0,"0",0))</f>
        <v>0</v>
      </c>
      <c r="X15" s="378" t="str">
        <f t="shared" si="0"/>
        <v>0</v>
      </c>
    </row>
    <row r="16" spans="2:24" ht="24" customHeight="1">
      <c r="B16" s="157" t="s">
        <v>169</v>
      </c>
      <c r="C16" s="757" t="s">
        <v>219</v>
      </c>
      <c r="D16" s="757"/>
      <c r="E16" s="757"/>
      <c r="F16" s="758"/>
      <c r="G16" s="377">
        <f>IF(OR(ｱ.特管廃油!F31&gt;0,ｱ.特管廃油!F31&lt;0),ｱ.特管廃油!F31,IF(G$19&gt;0,"0",0))</f>
        <v>62.46</v>
      </c>
      <c r="H16" s="377">
        <f>IF(OR(ｲ.特管廃酸!F31&gt;0,ｲ.特管廃酸!F31&lt;0),ｲ.特管廃酸!F31,IF(H$19&gt;0,"0",0))</f>
        <v>0.01</v>
      </c>
      <c r="I16" s="377">
        <f>IF(OR(ｳ.特管廃ｱﾙｶﾘ!F31&gt;0,ｳ.特管廃ｱﾙｶﾘ!F31&lt;0),ｳ.特管廃ｱﾙｶﾘ!F31,IF(I$19&gt;0,"0",0))</f>
        <v>0</v>
      </c>
      <c r="J16" s="377">
        <f>IF(OR(ｴ.感染性廃棄物!$F31&gt;0,ｴ.感染性廃棄物!$F31&lt;0),ｴ.感染性廃棄物!F31,IF(J$19&gt;0,"0",0))</f>
        <v>12.28</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0.01</v>
      </c>
      <c r="X16" s="378">
        <f>IF(SUM(G16:W16)&gt;0,SUM(G16:W16),IF(X$19&gt;0,"0",0))</f>
        <v>74.760000000000005</v>
      </c>
    </row>
    <row r="17" spans="2:24" ht="24" customHeight="1">
      <c r="B17" s="157"/>
      <c r="C17" s="757" t="s">
        <v>374</v>
      </c>
      <c r="D17" s="757"/>
      <c r="E17" s="757"/>
      <c r="F17" s="758"/>
      <c r="G17" s="377" t="str">
        <f>IF(OR(ｱ.特管廃油!F32&gt;0,ｱ.特管廃油!F32&lt;0),ｱ.特管廃油!F32,IF(G$19&gt;0,"0",0))</f>
        <v>0</v>
      </c>
      <c r="H17" s="377" t="str">
        <f>IF(OR(ｲ.特管廃酸!F32&gt;0,ｲ.特管廃酸!F32&lt;0),ｲ.特管廃酸!F32,IF(H$19&gt;0,"0",0))</f>
        <v>0</v>
      </c>
      <c r="I17" s="377">
        <f>IF(OR(ｳ.特管廃ｱﾙｶﾘ!F32&gt;0,ｳ.特管廃ｱﾙｶﾘ!F32&lt;0),ｳ.特管廃ｱﾙｶﾘ!F32,IF(I$19&gt;0,"0",0))</f>
        <v>0</v>
      </c>
      <c r="J17" s="377" t="str">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t="str">
        <f>IF(OR(ﾁ.廃水銀等!F32&gt;0,ﾁ.廃水銀等!F32&lt;0),ﾁ.廃水銀等!F32,IF(W$19&gt;0,"0",0))</f>
        <v>0</v>
      </c>
      <c r="X17" s="378" t="str">
        <f t="shared" si="0"/>
        <v>0</v>
      </c>
    </row>
    <row r="18" spans="2:24" ht="24" customHeight="1" thickBot="1">
      <c r="B18" s="158"/>
      <c r="C18" s="204" t="s">
        <v>237</v>
      </c>
      <c r="D18" s="759" t="s">
        <v>399</v>
      </c>
      <c r="E18" s="759"/>
      <c r="F18" s="760"/>
      <c r="G18" s="379" t="str">
        <f>IF(OR(ｱ.特管廃油!F33&gt;0,ｱ.特管廃油!F33&lt;0),ｱ.特管廃油!F33,IF(G$19&gt;0,"0",0))</f>
        <v>0</v>
      </c>
      <c r="H18" s="379" t="str">
        <f>IF(OR(ｲ.特管廃酸!F33&gt;0,ｲ.特管廃酸!F33&lt;0),ｲ.特管廃酸!F33,IF(H$19&gt;0,"0",0))</f>
        <v>0</v>
      </c>
      <c r="I18" s="379">
        <f>IF(OR(ｳ.特管廃ｱﾙｶﾘ!F33&gt;0,ｳ.特管廃ｱﾙｶﾘ!F33&lt;0),ｳ.特管廃ｱﾙｶﾘ!F33,IF(I$19&gt;0,"0",0))</f>
        <v>0</v>
      </c>
      <c r="J18" s="379" t="str">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t="str">
        <f>IF(OR(ﾁ.廃水銀等!F33&gt;0,ﾁ.廃水銀等!F33&lt;0),ﾁ.廃水銀等!F33,IF(W$19&gt;0,"0",0))</f>
        <v>0</v>
      </c>
      <c r="X18" s="380" t="str">
        <f t="shared" si="0"/>
        <v>0</v>
      </c>
    </row>
    <row r="19" spans="2:24" ht="24" customHeight="1" thickTop="1">
      <c r="B19" s="154"/>
      <c r="C19" s="159" t="s">
        <v>340</v>
      </c>
      <c r="D19" s="770" t="s">
        <v>341</v>
      </c>
      <c r="E19" s="770"/>
      <c r="F19" s="771"/>
      <c r="G19" s="372">
        <f t="shared" ref="G19:V19" si="1">+G37+G25+G23+G22+G21-G20</f>
        <v>62.46</v>
      </c>
      <c r="H19" s="372">
        <f t="shared" si="1"/>
        <v>0.01</v>
      </c>
      <c r="I19" s="372">
        <f t="shared" si="1"/>
        <v>0</v>
      </c>
      <c r="J19" s="372">
        <f t="shared" si="1"/>
        <v>12.28</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0.01</v>
      </c>
      <c r="X19" s="381">
        <f>SUM(G19:W19)</f>
        <v>74.760000000000005</v>
      </c>
    </row>
    <row r="20" spans="2:24" ht="24" customHeight="1" thickBot="1">
      <c r="B20" s="155"/>
      <c r="C20" s="225" t="s">
        <v>171</v>
      </c>
      <c r="D20" s="787" t="s">
        <v>172</v>
      </c>
      <c r="E20" s="787"/>
      <c r="F20" s="788"/>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89" t="s">
        <v>248</v>
      </c>
      <c r="F21" s="790"/>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4" t="s">
        <v>322</v>
      </c>
      <c r="F22" s="77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3" t="s">
        <v>249</v>
      </c>
      <c r="F23" s="784"/>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5" t="s">
        <v>251</v>
      </c>
      <c r="F25" s="786"/>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1" t="s">
        <v>133</v>
      </c>
      <c r="D26" s="419" t="s">
        <v>21</v>
      </c>
      <c r="E26" s="772" t="s">
        <v>252</v>
      </c>
      <c r="F26" s="773"/>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1"/>
      <c r="D27" s="160" t="s">
        <v>25</v>
      </c>
      <c r="E27" s="772" t="s">
        <v>253</v>
      </c>
      <c r="F27" s="773"/>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2"/>
      <c r="D28" s="776"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2"/>
      <c r="D29" s="777"/>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5" customHeight="1">
      <c r="B30" s="157" t="s">
        <v>365</v>
      </c>
      <c r="C30" s="782"/>
      <c r="D30" s="778"/>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2"/>
      <c r="D31" s="114" t="s">
        <v>137</v>
      </c>
      <c r="E31" s="772" t="s">
        <v>257</v>
      </c>
      <c r="F31" s="773"/>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9" t="s">
        <v>132</v>
      </c>
      <c r="D37" s="114" t="s">
        <v>138</v>
      </c>
      <c r="E37" s="768" t="s">
        <v>174</v>
      </c>
      <c r="F37" s="769"/>
      <c r="G37" s="404">
        <f t="shared" ref="G37:V37" si="7">+G38+G42</f>
        <v>62.46</v>
      </c>
      <c r="H37" s="404">
        <f t="shared" si="7"/>
        <v>0.01</v>
      </c>
      <c r="I37" s="404">
        <f t="shared" si="7"/>
        <v>0</v>
      </c>
      <c r="J37" s="404">
        <f t="shared" si="7"/>
        <v>12.28</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0.01</v>
      </c>
      <c r="X37" s="405">
        <f t="shared" si="2"/>
        <v>74.760000000000005</v>
      </c>
    </row>
    <row r="38" spans="2:24" ht="24" customHeight="1">
      <c r="B38" s="155"/>
      <c r="C38" s="779"/>
      <c r="D38" s="214"/>
      <c r="E38" s="212" t="s">
        <v>231</v>
      </c>
      <c r="F38" s="417"/>
      <c r="G38" s="398">
        <f t="shared" ref="G38:V38" si="8">SUM(G39:G41)</f>
        <v>62.46</v>
      </c>
      <c r="H38" s="398">
        <f t="shared" si="8"/>
        <v>0.01</v>
      </c>
      <c r="I38" s="398">
        <f t="shared" si="8"/>
        <v>0</v>
      </c>
      <c r="J38" s="398">
        <f t="shared" si="8"/>
        <v>12.28</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0.01</v>
      </c>
      <c r="X38" s="399">
        <f t="shared" si="2"/>
        <v>74.760000000000005</v>
      </c>
    </row>
    <row r="39" spans="2:24" ht="24" customHeight="1">
      <c r="B39" s="155"/>
      <c r="C39" s="779"/>
      <c r="D39" s="215"/>
      <c r="E39" s="210"/>
      <c r="F39" s="208" t="s">
        <v>173</v>
      </c>
      <c r="G39" s="400">
        <f>+ｱ.特管廃油!$Z$28</f>
        <v>62.46</v>
      </c>
      <c r="H39" s="400">
        <f>+ｲ.特管廃酸!$Z$28</f>
        <v>0.01</v>
      </c>
      <c r="I39" s="400">
        <f>+ｳ.特管廃ｱﾙｶﾘ!$Z$28</f>
        <v>0</v>
      </c>
      <c r="J39" s="400">
        <f>+ｴ.感染性廃棄物!$Z$28</f>
        <v>12.28</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0.01</v>
      </c>
      <c r="X39" s="401">
        <f t="shared" si="2"/>
        <v>74.760000000000005</v>
      </c>
    </row>
    <row r="40" spans="2:24" ht="24" customHeight="1">
      <c r="B40" s="155"/>
      <c r="C40" s="779"/>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79"/>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0"/>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6" t="s">
        <v>258</v>
      </c>
      <c r="E43" s="766"/>
      <c r="F43" s="767"/>
      <c r="G43" s="406">
        <f>+ｱ.特管廃油!$AK$27</f>
        <v>62.46</v>
      </c>
      <c r="H43" s="406">
        <f>+ｲ.特管廃酸!$AK$27</f>
        <v>0.01</v>
      </c>
      <c r="I43" s="406">
        <f>+ｳ.特管廃ｱﾙｶﾘ!$AK$27</f>
        <v>0</v>
      </c>
      <c r="J43" s="406">
        <f>+ｴ.感染性廃棄物!$AK$27</f>
        <v>12.28</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0.01</v>
      </c>
      <c r="X43" s="407">
        <f t="shared" si="2"/>
        <v>74.760000000000005</v>
      </c>
    </row>
    <row r="44" spans="2:24" ht="24" customHeight="1">
      <c r="B44" s="155"/>
      <c r="C44" s="162"/>
      <c r="D44" s="160" t="s">
        <v>147</v>
      </c>
      <c r="E44" s="772" t="s">
        <v>176</v>
      </c>
      <c r="F44" s="773"/>
      <c r="G44" s="408">
        <f>+ｱ.特管廃油!$AK$30</f>
        <v>0</v>
      </c>
      <c r="H44" s="408">
        <f>+ｲ.特管廃酸!$AK$30</f>
        <v>0</v>
      </c>
      <c r="I44" s="408">
        <f>+ｳ.特管廃ｱﾙｶﾘ!$AK$30</f>
        <v>0</v>
      </c>
      <c r="J44" s="408">
        <f>+ｴ.感染性廃棄物!$AK$30</f>
        <v>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0</v>
      </c>
    </row>
    <row r="45" spans="2:24" ht="24" customHeight="1">
      <c r="B45" s="155"/>
      <c r="C45" s="162"/>
      <c r="D45" s="418" t="s">
        <v>149</v>
      </c>
      <c r="E45" s="774" t="s">
        <v>177</v>
      </c>
      <c r="F45" s="775"/>
      <c r="G45" s="410">
        <f>+ｱ.特管廃油!$AR$24</f>
        <v>62.46</v>
      </c>
      <c r="H45" s="410">
        <f>+ｲ.特管廃酸!$AR$24</f>
        <v>0.01</v>
      </c>
      <c r="I45" s="410">
        <f>+ｳ.特管廃ｱﾙｶﾘ!$AR$24</f>
        <v>0</v>
      </c>
      <c r="J45" s="410">
        <f>+ｴ.感染性廃棄物!$AR$24</f>
        <v>12.28</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0.01</v>
      </c>
      <c r="X45" s="411">
        <f t="shared" si="2"/>
        <v>74.760000000000005</v>
      </c>
    </row>
    <row r="46" spans="2:24" ht="24" customHeight="1">
      <c r="B46" s="155"/>
      <c r="C46" s="162"/>
      <c r="D46" s="422" t="s">
        <v>151</v>
      </c>
      <c r="E46" s="762" t="s">
        <v>400</v>
      </c>
      <c r="F46" s="763"/>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75" customHeight="1" thickBot="1">
      <c r="B47" s="156"/>
      <c r="C47" s="163"/>
      <c r="D47" s="161" t="s">
        <v>152</v>
      </c>
      <c r="E47" s="764" t="s">
        <v>401</v>
      </c>
      <c r="F47" s="765"/>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124.92</v>
      </c>
      <c r="H55" s="414">
        <f t="shared" ref="H55:W55" si="9">IF(H9="0",+H19+H20,+H9+H19+H20)</f>
        <v>0.02</v>
      </c>
      <c r="I55" s="414">
        <f t="shared" si="9"/>
        <v>0</v>
      </c>
      <c r="J55" s="414">
        <f t="shared" si="9"/>
        <v>24.56</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0.02</v>
      </c>
    </row>
    <row r="56" spans="6:23" s="414" customFormat="1" ht="13">
      <c r="F56" s="455"/>
    </row>
    <row r="57" spans="6:23" s="414" customFormat="1" ht="13">
      <c r="F57" s="455"/>
    </row>
    <row r="58" spans="6:23" s="414" customFormat="1" ht="13">
      <c r="F58" s="455"/>
    </row>
    <row r="59" spans="6:23" s="414" customFormat="1" ht="13">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90625" style="19" hidden="1" customWidth="1"/>
    <col min="2" max="2" width="3.36328125" style="19" customWidth="1"/>
    <col min="3" max="3" width="2.81640625" style="17" customWidth="1"/>
    <col min="4" max="4" width="3.36328125" style="17" customWidth="1"/>
    <col min="5" max="5" width="8.816406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16384" width="9" style="17"/>
  </cols>
  <sheetData>
    <row r="1" spans="1:23" ht="16.25" customHeight="1">
      <c r="C1" s="76" t="s">
        <v>260</v>
      </c>
    </row>
    <row r="2" spans="1:23" ht="16.25" customHeight="1">
      <c r="C2" s="76"/>
    </row>
    <row r="3" spans="1:23" ht="14" customHeight="1" thickBot="1">
      <c r="U3" s="96"/>
      <c r="V3" s="96"/>
      <c r="W3" s="96"/>
    </row>
    <row r="4" spans="1:23" ht="13">
      <c r="A4" s="17">
        <v>14</v>
      </c>
      <c r="P4" s="535" t="s">
        <v>326</v>
      </c>
      <c r="Q4" s="547" t="s">
        <v>86</v>
      </c>
      <c r="R4" s="548"/>
      <c r="S4" s="549"/>
      <c r="T4" s="228" t="s">
        <v>87</v>
      </c>
      <c r="U4" s="313"/>
      <c r="V4" s="313"/>
    </row>
    <row r="5" spans="1:23" ht="20.149999999999999" customHeight="1" thickBot="1">
      <c r="A5" s="19" t="e">
        <f>+#REF!</f>
        <v>#REF!</v>
      </c>
      <c r="C5" s="17" t="s">
        <v>298</v>
      </c>
      <c r="P5" s="749"/>
      <c r="Q5" s="798" t="str">
        <f>+表紙!Q29</f>
        <v>〇</v>
      </c>
      <c r="R5" s="799"/>
      <c r="S5" s="800"/>
      <c r="T5" s="273" t="str">
        <f>+表紙!T29</f>
        <v/>
      </c>
      <c r="U5" s="106"/>
      <c r="V5" s="106"/>
    </row>
    <row r="6" spans="1:23" ht="13.25" customHeight="1">
      <c r="C6" s="483" t="s">
        <v>389</v>
      </c>
      <c r="D6" s="483"/>
      <c r="E6" s="483"/>
      <c r="F6" s="483"/>
      <c r="G6" s="483"/>
      <c r="H6" s="483"/>
      <c r="I6" s="483"/>
      <c r="J6" s="483"/>
      <c r="K6" s="483"/>
      <c r="L6" s="483"/>
      <c r="M6" s="483"/>
      <c r="N6" s="483"/>
      <c r="O6" s="483"/>
      <c r="P6" s="483"/>
      <c r="Q6" s="483"/>
      <c r="R6" s="483"/>
      <c r="S6" s="483"/>
      <c r="T6" s="483"/>
      <c r="U6" s="483"/>
    </row>
    <row r="7" spans="1:23" ht="13.2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25" customHeight="1">
      <c r="C10" s="80"/>
      <c r="U10" s="81"/>
    </row>
    <row r="11" spans="1:23" ht="13">
      <c r="C11" s="80"/>
      <c r="P11" s="802" t="str">
        <f>+表紙!P35</f>
        <v>令和    8年   6月   30日</v>
      </c>
      <c r="Q11" s="803"/>
      <c r="R11" s="803"/>
      <c r="S11" s="803"/>
      <c r="T11" s="804"/>
      <c r="U11" s="302"/>
    </row>
    <row r="12" spans="1:23" ht="13.25" customHeight="1">
      <c r="C12" s="80"/>
      <c r="S12" s="38"/>
      <c r="T12" s="38"/>
      <c r="U12" s="82"/>
    </row>
    <row r="13" spans="1:23" ht="13">
      <c r="C13" s="867" t="str">
        <f>+表紙!C37</f>
        <v>横浜市長</v>
      </c>
      <c r="D13" s="868"/>
      <c r="E13" s="868"/>
      <c r="F13" s="868"/>
      <c r="G13" s="18" t="s">
        <v>5</v>
      </c>
      <c r="H13" s="18"/>
      <c r="U13" s="81"/>
    </row>
    <row r="14" spans="1:23" ht="13.25" customHeight="1">
      <c r="C14" s="80"/>
      <c r="U14" s="81"/>
    </row>
    <row r="15" spans="1:23" ht="13.25" customHeight="1">
      <c r="A15" s="19">
        <v>3</v>
      </c>
      <c r="C15" s="80"/>
      <c r="I15" s="73"/>
      <c r="J15" s="73" t="s">
        <v>239</v>
      </c>
      <c r="K15" s="73"/>
      <c r="U15" s="81"/>
    </row>
    <row r="16" spans="1:23" ht="26.25" customHeight="1">
      <c r="C16" s="80"/>
      <c r="I16" s="20"/>
      <c r="J16" s="20" t="s">
        <v>6</v>
      </c>
      <c r="K16" s="20"/>
      <c r="L16" s="801" t="str">
        <f>+表紙!L40</f>
        <v>横浜市磯子区新森町1番地</v>
      </c>
      <c r="M16" s="801"/>
      <c r="N16" s="801"/>
      <c r="O16" s="801"/>
      <c r="P16" s="801"/>
      <c r="Q16" s="801"/>
      <c r="R16" s="801"/>
      <c r="S16" s="801"/>
      <c r="T16" s="801"/>
      <c r="U16" s="303"/>
    </row>
    <row r="17" spans="1:22" ht="26.25" customHeight="1">
      <c r="C17" s="80"/>
      <c r="I17" s="20"/>
      <c r="J17" s="20" t="s">
        <v>7</v>
      </c>
      <c r="K17" s="20"/>
      <c r="L17" s="801" t="str">
        <f>+表紙!L41</f>
        <v>日清オイリオグループ株式会社　横浜磯子事業場　執行役員事業場長　川邊修</v>
      </c>
      <c r="M17" s="801"/>
      <c r="N17" s="801"/>
      <c r="O17" s="801"/>
      <c r="P17" s="801"/>
      <c r="Q17" s="801"/>
      <c r="R17" s="801"/>
      <c r="S17" s="801"/>
      <c r="T17" s="801"/>
      <c r="U17" s="303"/>
    </row>
    <row r="18" spans="1:22">
      <c r="C18" s="80"/>
      <c r="L18" s="17" t="s">
        <v>8</v>
      </c>
      <c r="U18" s="81"/>
    </row>
    <row r="19" spans="1:22">
      <c r="C19" s="80"/>
      <c r="L19" s="21"/>
      <c r="M19" s="21" t="s">
        <v>9</v>
      </c>
      <c r="N19" s="21"/>
      <c r="O19" s="822" t="str">
        <f>IF(+表紙!O43="","",+表紙!O43)</f>
        <v>045₋757-5030</v>
      </c>
      <c r="P19" s="822"/>
      <c r="Q19" s="822"/>
      <c r="R19" s="822"/>
      <c r="S19" s="822"/>
      <c r="T19" s="822"/>
      <c r="U19" s="304"/>
    </row>
    <row r="20" spans="1:22">
      <c r="C20" s="80"/>
      <c r="L20" s="21"/>
      <c r="M20" s="21"/>
      <c r="N20" s="21"/>
      <c r="U20" s="81"/>
    </row>
    <row r="21" spans="1:22">
      <c r="C21" s="80"/>
      <c r="U21" s="81"/>
    </row>
    <row r="22" spans="1:22" ht="30" customHeight="1">
      <c r="A22" s="19">
        <v>4</v>
      </c>
      <c r="C22" s="823" t="s">
        <v>369</v>
      </c>
      <c r="D22" s="824"/>
      <c r="E22" s="824"/>
      <c r="F22" s="824"/>
      <c r="G22" s="824"/>
      <c r="H22" s="824"/>
      <c r="I22" s="824"/>
      <c r="J22" s="824"/>
      <c r="K22" s="824"/>
      <c r="L22" s="824"/>
      <c r="M22" s="824"/>
      <c r="N22" s="824"/>
      <c r="O22" s="824"/>
      <c r="P22" s="824"/>
      <c r="Q22" s="824"/>
      <c r="R22" s="824"/>
      <c r="S22" s="824"/>
      <c r="T22" s="824"/>
      <c r="U22" s="825"/>
    </row>
    <row r="23" spans="1:22">
      <c r="C23" s="83"/>
      <c r="D23" s="22"/>
      <c r="E23" s="22"/>
      <c r="F23" s="22"/>
      <c r="G23" s="22"/>
      <c r="H23" s="22"/>
      <c r="I23" s="22"/>
      <c r="J23" s="22"/>
      <c r="K23" s="22"/>
      <c r="L23" s="22"/>
      <c r="M23" s="22"/>
      <c r="N23" s="22"/>
      <c r="O23" s="22"/>
      <c r="U23" s="81"/>
    </row>
    <row r="24" spans="1:22" ht="24.75" customHeight="1">
      <c r="C24" s="511" t="s">
        <v>10</v>
      </c>
      <c r="D24" s="512"/>
      <c r="E24" s="513"/>
      <c r="F24" s="830" t="str">
        <f>+表紙!F48</f>
        <v>日清オイリオグループ株式会社　横浜磯子事業場</v>
      </c>
      <c r="G24" s="831"/>
      <c r="H24" s="831"/>
      <c r="I24" s="832"/>
      <c r="J24" s="832"/>
      <c r="K24" s="832"/>
      <c r="L24" s="832"/>
      <c r="M24" s="832"/>
      <c r="N24" s="832"/>
      <c r="O24" s="832"/>
      <c r="P24" s="505" t="s">
        <v>402</v>
      </c>
      <c r="Q24" s="517"/>
      <c r="R24" s="517"/>
      <c r="S24" s="517"/>
      <c r="T24" s="517"/>
      <c r="U24" s="518"/>
    </row>
    <row r="25" spans="1:22" ht="21.75" customHeight="1">
      <c r="C25" s="514"/>
      <c r="D25" s="515"/>
      <c r="E25" s="516"/>
      <c r="F25" s="833"/>
      <c r="G25" s="834"/>
      <c r="H25" s="834"/>
      <c r="I25" s="834"/>
      <c r="J25" s="834"/>
      <c r="K25" s="834"/>
      <c r="L25" s="834"/>
      <c r="M25" s="834"/>
      <c r="N25" s="834"/>
      <c r="O25" s="834"/>
      <c r="P25" s="812">
        <f>表紙!P49</f>
        <v>2033</v>
      </c>
      <c r="Q25" s="813"/>
      <c r="R25" s="813"/>
      <c r="S25" s="813"/>
      <c r="T25" s="813"/>
      <c r="U25" s="814"/>
    </row>
    <row r="26" spans="1:22" ht="26.25" customHeight="1">
      <c r="C26" s="511" t="s">
        <v>11</v>
      </c>
      <c r="D26" s="562"/>
      <c r="E26" s="563"/>
      <c r="F26" s="835" t="str">
        <f>+表紙!F50</f>
        <v>横浜市磯子区新森町1番地</v>
      </c>
      <c r="G26" s="836"/>
      <c r="H26" s="836"/>
      <c r="I26" s="836"/>
      <c r="J26" s="836"/>
      <c r="K26" s="836"/>
      <c r="L26" s="836"/>
      <c r="M26" s="836"/>
      <c r="N26" s="116" t="s">
        <v>131</v>
      </c>
      <c r="O26"/>
      <c r="P26"/>
      <c r="Q26" s="815" t="str">
        <f>IF(+表紙!Q50="","",+表紙!Q50)</f>
        <v/>
      </c>
      <c r="R26" s="815"/>
      <c r="S26" s="815"/>
      <c r="T26" s="815"/>
      <c r="U26" s="816"/>
      <c r="V26" s="315"/>
    </row>
    <row r="27" spans="1:22" ht="26.25" customHeight="1">
      <c r="C27" s="564"/>
      <c r="D27" s="565"/>
      <c r="E27" s="566"/>
      <c r="F27" s="837"/>
      <c r="G27" s="838"/>
      <c r="H27" s="838"/>
      <c r="I27" s="838"/>
      <c r="J27" s="838"/>
      <c r="K27" s="838"/>
      <c r="L27" s="838"/>
      <c r="M27" s="838"/>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39"/>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7" t="str">
        <f>+表紙!F54</f>
        <v>Ｅ09－食料品製造業</v>
      </c>
      <c r="G30" s="818"/>
      <c r="H30" s="818"/>
      <c r="I30" s="818"/>
      <c r="J30" s="818"/>
      <c r="K30" s="818"/>
      <c r="L30" s="27" t="s">
        <v>48</v>
      </c>
      <c r="M30" s="27"/>
      <c r="N30" s="581" t="str">
        <f>IF(COUNTA(表紙!N54)=1,+表紙!N54,"")</f>
        <v>植物油脂及び油粕製造業</v>
      </c>
      <c r="O30" s="581"/>
      <c r="P30" s="581"/>
      <c r="Q30" s="581"/>
      <c r="R30" s="581"/>
      <c r="S30" s="581"/>
      <c r="T30" s="581"/>
      <c r="U30" s="819"/>
    </row>
    <row r="31" spans="1:22" ht="27" customHeight="1">
      <c r="C31" s="173"/>
      <c r="D31" s="229" t="s">
        <v>19</v>
      </c>
      <c r="E31" s="233" t="s">
        <v>179</v>
      </c>
      <c r="F31" s="478" t="s">
        <v>198</v>
      </c>
      <c r="G31" s="479"/>
      <c r="H31" s="479"/>
      <c r="I31" s="480"/>
      <c r="J31" s="500" t="s">
        <v>201</v>
      </c>
      <c r="K31" s="501"/>
      <c r="L31" s="501"/>
      <c r="M31" s="502"/>
      <c r="N31" s="805" t="str">
        <f>IF(+表紙!N55="","",+表紙!N55)</f>
        <v/>
      </c>
      <c r="O31" s="806"/>
      <c r="P31" s="806"/>
      <c r="Q31" s="806"/>
      <c r="R31" s="806"/>
      <c r="S31" s="25" t="str">
        <f>+表紙!S55</f>
        <v>百万円</v>
      </c>
      <c r="T31" s="320"/>
      <c r="U31" s="227"/>
    </row>
    <row r="32" spans="1:22" ht="27" customHeight="1">
      <c r="C32" s="173"/>
      <c r="D32" s="174"/>
      <c r="E32" s="175"/>
      <c r="F32" s="478" t="s">
        <v>199</v>
      </c>
      <c r="G32" s="479"/>
      <c r="H32" s="479"/>
      <c r="I32" s="480"/>
      <c r="J32" s="500" t="s">
        <v>204</v>
      </c>
      <c r="K32" s="501"/>
      <c r="L32" s="501"/>
      <c r="M32" s="502"/>
      <c r="N32" s="805" t="str">
        <f>IF(+表紙!N56="","",+表紙!N56)</f>
        <v/>
      </c>
      <c r="O32" s="806"/>
      <c r="P32" s="806"/>
      <c r="Q32" s="806"/>
      <c r="R32" s="806"/>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5" t="str">
        <f>IF(+表紙!N57="","",+表紙!N57)</f>
        <v/>
      </c>
      <c r="O33" s="806"/>
      <c r="P33" s="806"/>
      <c r="Q33" s="806"/>
      <c r="R33" s="806"/>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5" t="str">
        <f>IF(+表紙!N58="","",+表紙!N58)</f>
        <v/>
      </c>
      <c r="O34" s="806"/>
      <c r="P34" s="806"/>
      <c r="Q34" s="806"/>
      <c r="R34" s="806"/>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 customHeight="1">
      <c r="C36" s="173"/>
      <c r="D36" s="305"/>
      <c r="E36" s="300"/>
      <c r="F36" s="810" t="str">
        <f>IF(+表紙!F60="","",+表紙!F60)</f>
        <v/>
      </c>
      <c r="G36" s="811"/>
      <c r="H36" s="811"/>
      <c r="I36" s="811"/>
      <c r="J36" s="811"/>
      <c r="K36" s="811"/>
      <c r="L36" s="811"/>
      <c r="M36" s="811"/>
      <c r="N36" s="811"/>
      <c r="O36" s="811"/>
      <c r="P36" s="811"/>
      <c r="Q36" s="811"/>
      <c r="R36" s="811"/>
      <c r="S36" s="811"/>
      <c r="T36" s="811"/>
      <c r="U36" s="571"/>
    </row>
    <row r="37" spans="3:21" ht="18" customHeight="1">
      <c r="C37" s="234"/>
      <c r="D37" s="231" t="s">
        <v>24</v>
      </c>
      <c r="E37" s="230" t="s">
        <v>180</v>
      </c>
      <c r="F37" s="807">
        <f>IF(+表紙!F61="","",+表紙!F61)</f>
        <v>682</v>
      </c>
      <c r="G37" s="808"/>
      <c r="H37" s="808"/>
      <c r="I37" s="808"/>
      <c r="J37" s="808"/>
      <c r="K37" s="808"/>
      <c r="L37" s="808"/>
      <c r="M37" s="808"/>
      <c r="N37" s="808"/>
      <c r="O37" s="808"/>
      <c r="P37" s="808"/>
      <c r="Q37" s="808"/>
      <c r="R37" s="808"/>
      <c r="S37" s="808"/>
      <c r="T37" s="808"/>
      <c r="U37" s="809"/>
    </row>
    <row r="38" spans="3:21" ht="14" customHeight="1">
      <c r="C38" s="234"/>
      <c r="D38" s="368"/>
      <c r="E38" s="233"/>
      <c r="F38" s="491" t="str">
        <f>IF(COUNTA(表紙!F62)=1,+表紙!F62,"")</f>
        <v xml:space="preserve">・引火性廃油
発生→中間処理業者委託（油水分離）→再資源化
・強酸、感性性廃棄物、有害汚泥、有害廃酸
発生→中間処理業者委託（焼却）→最終処分業者（混合）→再資源化
</v>
      </c>
      <c r="G38" s="492"/>
      <c r="H38" s="492"/>
      <c r="I38" s="492"/>
      <c r="J38" s="492"/>
      <c r="K38" s="492"/>
      <c r="L38" s="492"/>
      <c r="M38" s="492"/>
      <c r="N38" s="492"/>
      <c r="O38" s="492"/>
      <c r="P38" s="492"/>
      <c r="Q38" s="492"/>
      <c r="R38" s="492"/>
      <c r="S38" s="492"/>
      <c r="T38" s="492"/>
      <c r="U38" s="493"/>
    </row>
    <row r="39" spans="3:21" ht="14" customHeight="1">
      <c r="C39" s="234"/>
      <c r="D39" s="369" t="s">
        <v>385</v>
      </c>
      <c r="E39" s="598" t="s">
        <v>386</v>
      </c>
      <c r="F39" s="494"/>
      <c r="G39" s="495"/>
      <c r="H39" s="495"/>
      <c r="I39" s="495"/>
      <c r="J39" s="495"/>
      <c r="K39" s="495"/>
      <c r="L39" s="495"/>
      <c r="M39" s="495"/>
      <c r="N39" s="495"/>
      <c r="O39" s="495"/>
      <c r="P39" s="495"/>
      <c r="Q39" s="495"/>
      <c r="R39" s="495"/>
      <c r="S39" s="495"/>
      <c r="T39" s="495"/>
      <c r="U39" s="496"/>
    </row>
    <row r="40" spans="3:21" ht="14" customHeight="1">
      <c r="C40" s="234"/>
      <c r="D40" s="369"/>
      <c r="E40" s="598"/>
      <c r="F40" s="494"/>
      <c r="G40" s="495"/>
      <c r="H40" s="495"/>
      <c r="I40" s="495"/>
      <c r="J40" s="495"/>
      <c r="K40" s="495"/>
      <c r="L40" s="495"/>
      <c r="M40" s="495"/>
      <c r="N40" s="495"/>
      <c r="O40" s="495"/>
      <c r="P40" s="495"/>
      <c r="Q40" s="495"/>
      <c r="R40" s="495"/>
      <c r="S40" s="495"/>
      <c r="T40" s="495"/>
      <c r="U40" s="496"/>
    </row>
    <row r="41" spans="3:21" ht="14" customHeight="1">
      <c r="C41" s="234"/>
      <c r="D41" s="369"/>
      <c r="E41" s="598"/>
      <c r="F41" s="494"/>
      <c r="G41" s="495"/>
      <c r="H41" s="495"/>
      <c r="I41" s="495"/>
      <c r="J41" s="495"/>
      <c r="K41" s="495"/>
      <c r="L41" s="495"/>
      <c r="M41" s="495"/>
      <c r="N41" s="495"/>
      <c r="O41" s="495"/>
      <c r="P41" s="495"/>
      <c r="Q41" s="495"/>
      <c r="R41" s="495"/>
      <c r="S41" s="495"/>
      <c r="T41" s="495"/>
      <c r="U41" s="496"/>
    </row>
    <row r="42" spans="3:21" ht="14" customHeight="1">
      <c r="C42" s="234"/>
      <c r="D42" s="369"/>
      <c r="E42" s="598"/>
      <c r="F42" s="494"/>
      <c r="G42" s="495"/>
      <c r="H42" s="495"/>
      <c r="I42" s="495"/>
      <c r="J42" s="495"/>
      <c r="K42" s="495"/>
      <c r="L42" s="495"/>
      <c r="M42" s="495"/>
      <c r="N42" s="495"/>
      <c r="O42" s="495"/>
      <c r="P42" s="495"/>
      <c r="Q42" s="495"/>
      <c r="R42" s="495"/>
      <c r="S42" s="495"/>
      <c r="T42" s="495"/>
      <c r="U42" s="496"/>
    </row>
    <row r="43" spans="3:21" ht="14" customHeight="1">
      <c r="C43" s="234"/>
      <c r="D43" s="369"/>
      <c r="E43" s="598"/>
      <c r="F43" s="494"/>
      <c r="G43" s="495"/>
      <c r="H43" s="495"/>
      <c r="I43" s="495"/>
      <c r="J43" s="495"/>
      <c r="K43" s="495"/>
      <c r="L43" s="495"/>
      <c r="M43" s="495"/>
      <c r="N43" s="495"/>
      <c r="O43" s="495"/>
      <c r="P43" s="495"/>
      <c r="Q43" s="495"/>
      <c r="R43" s="495"/>
      <c r="S43" s="495"/>
      <c r="T43" s="495"/>
      <c r="U43" s="496"/>
    </row>
    <row r="44" spans="3:21" ht="14" customHeight="1">
      <c r="C44" s="234"/>
      <c r="D44" s="599" t="s">
        <v>387</v>
      </c>
      <c r="E44" s="600"/>
      <c r="F44" s="494"/>
      <c r="G44" s="495"/>
      <c r="H44" s="495"/>
      <c r="I44" s="495"/>
      <c r="J44" s="495"/>
      <c r="K44" s="495"/>
      <c r="L44" s="495"/>
      <c r="M44" s="495"/>
      <c r="N44" s="495"/>
      <c r="O44" s="495"/>
      <c r="P44" s="495"/>
      <c r="Q44" s="495"/>
      <c r="R44" s="495"/>
      <c r="S44" s="495"/>
      <c r="T44" s="495"/>
      <c r="U44" s="496"/>
    </row>
    <row r="45" spans="3:21" ht="14" customHeight="1">
      <c r="C45" s="234"/>
      <c r="D45" s="601"/>
      <c r="E45" s="600"/>
      <c r="F45" s="494"/>
      <c r="G45" s="495"/>
      <c r="H45" s="495"/>
      <c r="I45" s="495"/>
      <c r="J45" s="495"/>
      <c r="K45" s="495"/>
      <c r="L45" s="495"/>
      <c r="M45" s="495"/>
      <c r="N45" s="495"/>
      <c r="O45" s="495"/>
      <c r="P45" s="495"/>
      <c r="Q45" s="495"/>
      <c r="R45" s="495"/>
      <c r="S45" s="495"/>
      <c r="T45" s="495"/>
      <c r="U45" s="496"/>
    </row>
    <row r="46" spans="3:21" ht="14" customHeight="1">
      <c r="C46" s="234"/>
      <c r="D46" s="601"/>
      <c r="E46" s="600"/>
      <c r="F46" s="494"/>
      <c r="G46" s="495"/>
      <c r="H46" s="495"/>
      <c r="I46" s="495"/>
      <c r="J46" s="495"/>
      <c r="K46" s="495"/>
      <c r="L46" s="495"/>
      <c r="M46" s="495"/>
      <c r="N46" s="495"/>
      <c r="O46" s="495"/>
      <c r="P46" s="495"/>
      <c r="Q46" s="495"/>
      <c r="R46" s="495"/>
      <c r="S46" s="495"/>
      <c r="T46" s="495"/>
      <c r="U46" s="496"/>
    </row>
    <row r="47" spans="3:21" ht="14" customHeight="1">
      <c r="C47" s="234"/>
      <c r="D47" s="601"/>
      <c r="E47" s="600"/>
      <c r="F47" s="494"/>
      <c r="G47" s="495"/>
      <c r="H47" s="495"/>
      <c r="I47" s="495"/>
      <c r="J47" s="495"/>
      <c r="K47" s="495"/>
      <c r="L47" s="495"/>
      <c r="M47" s="495"/>
      <c r="N47" s="495"/>
      <c r="O47" s="495"/>
      <c r="P47" s="495"/>
      <c r="Q47" s="495"/>
      <c r="R47" s="495"/>
      <c r="S47" s="495"/>
      <c r="T47" s="495"/>
      <c r="U47" s="496"/>
    </row>
    <row r="48" spans="3:21" ht="14"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25" customHeight="1">
      <c r="C50" s="579" t="s">
        <v>390</v>
      </c>
      <c r="D50" s="579"/>
      <c r="E50" s="579"/>
      <c r="F50" s="579"/>
      <c r="G50" s="579"/>
      <c r="H50" s="579"/>
      <c r="I50" s="579"/>
      <c r="J50" s="579"/>
      <c r="K50" s="579"/>
      <c r="L50" s="579"/>
      <c r="M50" s="579"/>
      <c r="N50" s="579"/>
      <c r="O50" s="579"/>
      <c r="P50" s="579"/>
      <c r="Q50" s="579"/>
      <c r="R50" s="579"/>
      <c r="S50" s="579"/>
      <c r="T50" s="579"/>
      <c r="U50" s="579"/>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 customHeight="1">
      <c r="C53" s="173"/>
      <c r="D53" s="467" t="str">
        <f>IF(COUNTA(表紙!D77)=1,+表紙!D77,"")</f>
        <v>各部署⇒環境保安課 課長⇒廃棄物管理責任者⇒事業場長⇒代表取締役社長</v>
      </c>
      <c r="E53" s="468"/>
      <c r="F53" s="468"/>
      <c r="G53" s="468"/>
      <c r="H53" s="468"/>
      <c r="I53" s="468"/>
      <c r="J53" s="468"/>
      <c r="K53" s="468"/>
      <c r="L53" s="468"/>
      <c r="M53" s="468"/>
      <c r="N53" s="468"/>
      <c r="O53" s="468"/>
      <c r="P53" s="468"/>
      <c r="Q53" s="468"/>
      <c r="R53" s="468"/>
      <c r="S53" s="468"/>
      <c r="T53" s="468"/>
      <c r="U53" s="469"/>
    </row>
    <row r="54" spans="3:21" ht="14" customHeight="1">
      <c r="C54" s="173"/>
      <c r="D54" s="467"/>
      <c r="E54" s="468"/>
      <c r="F54" s="468"/>
      <c r="G54" s="468"/>
      <c r="H54" s="468"/>
      <c r="I54" s="468"/>
      <c r="J54" s="468"/>
      <c r="K54" s="468"/>
      <c r="L54" s="468"/>
      <c r="M54" s="468"/>
      <c r="N54" s="468"/>
      <c r="O54" s="468"/>
      <c r="P54" s="468"/>
      <c r="Q54" s="468"/>
      <c r="R54" s="468"/>
      <c r="S54" s="468"/>
      <c r="T54" s="468"/>
      <c r="U54" s="469"/>
    </row>
    <row r="55" spans="3:21" ht="14" customHeight="1">
      <c r="C55" s="173"/>
      <c r="D55" s="467"/>
      <c r="E55" s="468"/>
      <c r="F55" s="468"/>
      <c r="G55" s="468"/>
      <c r="H55" s="468"/>
      <c r="I55" s="468"/>
      <c r="J55" s="468"/>
      <c r="K55" s="468"/>
      <c r="L55" s="468"/>
      <c r="M55" s="468"/>
      <c r="N55" s="468"/>
      <c r="O55" s="468"/>
      <c r="P55" s="468"/>
      <c r="Q55" s="468"/>
      <c r="R55" s="468"/>
      <c r="S55" s="468"/>
      <c r="T55" s="468"/>
      <c r="U55" s="469"/>
    </row>
    <row r="56" spans="3:21" ht="14" customHeight="1">
      <c r="C56" s="173"/>
      <c r="D56" s="467"/>
      <c r="E56" s="468"/>
      <c r="F56" s="468"/>
      <c r="G56" s="468"/>
      <c r="H56" s="468"/>
      <c r="I56" s="468"/>
      <c r="J56" s="468"/>
      <c r="K56" s="468"/>
      <c r="L56" s="468"/>
      <c r="M56" s="468"/>
      <c r="N56" s="468"/>
      <c r="O56" s="468"/>
      <c r="P56" s="468"/>
      <c r="Q56" s="468"/>
      <c r="R56" s="468"/>
      <c r="S56" s="468"/>
      <c r="T56" s="468"/>
      <c r="U56" s="469"/>
    </row>
    <row r="57" spans="3:21" ht="14" customHeight="1">
      <c r="C57" s="173"/>
      <c r="D57" s="467"/>
      <c r="E57" s="468"/>
      <c r="F57" s="468"/>
      <c r="G57" s="468"/>
      <c r="H57" s="468"/>
      <c r="I57" s="468"/>
      <c r="J57" s="468"/>
      <c r="K57" s="468"/>
      <c r="L57" s="468"/>
      <c r="M57" s="468"/>
      <c r="N57" s="468"/>
      <c r="O57" s="468"/>
      <c r="P57" s="468"/>
      <c r="Q57" s="468"/>
      <c r="R57" s="468"/>
      <c r="S57" s="468"/>
      <c r="T57" s="468"/>
      <c r="U57" s="469"/>
    </row>
    <row r="58" spans="3:21" ht="14" customHeight="1">
      <c r="C58" s="173"/>
      <c r="D58" s="467"/>
      <c r="E58" s="468"/>
      <c r="F58" s="468"/>
      <c r="G58" s="468"/>
      <c r="H58" s="468"/>
      <c r="I58" s="468"/>
      <c r="J58" s="468"/>
      <c r="K58" s="468"/>
      <c r="L58" s="468"/>
      <c r="M58" s="468"/>
      <c r="N58" s="468"/>
      <c r="O58" s="468"/>
      <c r="P58" s="468"/>
      <c r="Q58" s="468"/>
      <c r="R58" s="468"/>
      <c r="S58" s="468"/>
      <c r="T58" s="468"/>
      <c r="U58" s="469"/>
    </row>
    <row r="59" spans="3:21" ht="14" customHeight="1">
      <c r="C59" s="173"/>
      <c r="D59" s="467"/>
      <c r="E59" s="468"/>
      <c r="F59" s="468"/>
      <c r="G59" s="468"/>
      <c r="H59" s="468"/>
      <c r="I59" s="468"/>
      <c r="J59" s="468"/>
      <c r="K59" s="468"/>
      <c r="L59" s="468"/>
      <c r="M59" s="468"/>
      <c r="N59" s="468"/>
      <c r="O59" s="468"/>
      <c r="P59" s="468"/>
      <c r="Q59" s="468"/>
      <c r="R59" s="468"/>
      <c r="S59" s="468"/>
      <c r="T59" s="468"/>
      <c r="U59" s="469"/>
    </row>
    <row r="60" spans="3:21" ht="14" customHeight="1">
      <c r="C60" s="173"/>
      <c r="D60" s="467"/>
      <c r="E60" s="468"/>
      <c r="F60" s="468"/>
      <c r="G60" s="468"/>
      <c r="H60" s="468"/>
      <c r="I60" s="468"/>
      <c r="J60" s="468"/>
      <c r="K60" s="468"/>
      <c r="L60" s="468"/>
      <c r="M60" s="468"/>
      <c r="N60" s="468"/>
      <c r="O60" s="468"/>
      <c r="P60" s="468"/>
      <c r="Q60" s="468"/>
      <c r="R60" s="468"/>
      <c r="S60" s="468"/>
      <c r="T60" s="468"/>
      <c r="U60" s="469"/>
    </row>
    <row r="61" spans="3:21" ht="14" customHeight="1">
      <c r="C61" s="173"/>
      <c r="D61" s="467"/>
      <c r="E61" s="468"/>
      <c r="F61" s="468"/>
      <c r="G61" s="468"/>
      <c r="H61" s="468"/>
      <c r="I61" s="468"/>
      <c r="J61" s="468"/>
      <c r="K61" s="468"/>
      <c r="L61" s="468"/>
      <c r="M61" s="468"/>
      <c r="N61" s="468"/>
      <c r="O61" s="468"/>
      <c r="P61" s="468"/>
      <c r="Q61" s="468"/>
      <c r="R61" s="468"/>
      <c r="S61" s="468"/>
      <c r="T61" s="468"/>
      <c r="U61" s="469"/>
    </row>
    <row r="62" spans="3:21" ht="14"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6"/>
      <c r="D64" s="505" t="s">
        <v>17</v>
      </c>
      <c r="E64" s="569"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7"/>
      <c r="D65" s="506"/>
      <c r="E65" s="570"/>
      <c r="F65" s="165" t="s">
        <v>303</v>
      </c>
      <c r="G65" s="323"/>
      <c r="H65" s="323"/>
      <c r="I65" s="323"/>
      <c r="J65" s="323"/>
      <c r="K65" s="828">
        <f>+表紙!K89</f>
        <v>4</v>
      </c>
      <c r="L65" s="828"/>
      <c r="M65" s="828"/>
      <c r="N65" s="30" t="s">
        <v>47</v>
      </c>
      <c r="O65" s="30"/>
      <c r="P65" s="4"/>
      <c r="Q65" s="840" t="s">
        <v>323</v>
      </c>
      <c r="R65" s="840"/>
      <c r="S65" s="840"/>
      <c r="T65" s="840"/>
      <c r="U65" s="841"/>
      <c r="V65" s="301"/>
      <c r="W65" s="301"/>
    </row>
    <row r="66" spans="1:24" ht="18" customHeight="1">
      <c r="A66" s="19">
        <v>6</v>
      </c>
      <c r="C66" s="827"/>
      <c r="D66" s="506"/>
      <c r="E66" s="570"/>
      <c r="F66" s="171" t="s">
        <v>157</v>
      </c>
      <c r="G66" s="178"/>
      <c r="H66" s="178"/>
      <c r="I66" s="178"/>
      <c r="J66" s="178"/>
      <c r="K66" s="844">
        <f>+表紙!K90</f>
        <v>74.760000000000005</v>
      </c>
      <c r="L66" s="844"/>
      <c r="M66" s="844"/>
      <c r="N66" s="844"/>
      <c r="O66" s="844"/>
      <c r="P66" s="178" t="s">
        <v>13</v>
      </c>
      <c r="Q66" s="842"/>
      <c r="R66" s="842"/>
      <c r="S66" s="842"/>
      <c r="T66" s="842"/>
      <c r="U66" s="843"/>
      <c r="V66" s="301"/>
      <c r="W66" s="301"/>
      <c r="X66" s="95"/>
    </row>
    <row r="67" spans="1:24" ht="14" customHeight="1">
      <c r="C67" s="827"/>
      <c r="D67" s="506"/>
      <c r="E67" s="570"/>
      <c r="F67" s="238"/>
      <c r="G67" s="238"/>
      <c r="H67" s="238"/>
      <c r="I67" s="239"/>
      <c r="J67" s="239"/>
      <c r="K67" s="239"/>
      <c r="L67" s="239"/>
      <c r="M67" s="239"/>
      <c r="N67" s="239"/>
      <c r="O67" s="240"/>
      <c r="P67" s="149"/>
      <c r="Q67" s="149"/>
      <c r="R67" s="149"/>
      <c r="S67" s="149"/>
      <c r="T67" s="149"/>
      <c r="U67" s="241"/>
      <c r="V67" s="95"/>
    </row>
    <row r="68" spans="1:24" ht="18" hidden="1" customHeight="1">
      <c r="C68" s="827"/>
      <c r="D68" s="506"/>
      <c r="E68" s="570"/>
      <c r="F68" s="310"/>
      <c r="G68" s="330"/>
      <c r="H68" s="309"/>
      <c r="I68" s="309"/>
      <c r="J68" s="330"/>
      <c r="K68" s="309"/>
      <c r="L68" s="311"/>
      <c r="M68" s="330"/>
      <c r="N68" s="309"/>
      <c r="O68" s="312"/>
      <c r="P68" s="330"/>
      <c r="Q68" s="309"/>
      <c r="R68" s="312"/>
      <c r="S68" s="829"/>
      <c r="T68" s="829"/>
      <c r="U68" s="333"/>
      <c r="V68" s="164"/>
    </row>
    <row r="69" spans="1:24" ht="15" customHeight="1">
      <c r="C69" s="827"/>
      <c r="D69" s="506"/>
      <c r="E69" s="570"/>
      <c r="F69" s="165" t="s">
        <v>183</v>
      </c>
      <c r="G69" s="242"/>
      <c r="H69" s="242"/>
      <c r="I69" s="30"/>
      <c r="J69" s="30"/>
      <c r="K69" s="30"/>
      <c r="L69" s="31"/>
      <c r="M69" s="31"/>
      <c r="N69" s="31"/>
      <c r="O69" s="32"/>
      <c r="P69" s="32"/>
      <c r="Q69" s="32"/>
      <c r="R69" s="32"/>
      <c r="S69" s="30"/>
      <c r="T69" s="30"/>
      <c r="U69" s="33"/>
      <c r="V69" s="164"/>
    </row>
    <row r="70" spans="1:24" ht="14" customHeight="1">
      <c r="C70" s="827"/>
      <c r="D70" s="506"/>
      <c r="E70" s="570"/>
      <c r="F70" s="792" t="str">
        <f>IF(COUNTA(表紙!F94)=1,+表紙!F94,"")</f>
        <v/>
      </c>
      <c r="G70" s="793"/>
      <c r="H70" s="793"/>
      <c r="I70" s="793"/>
      <c r="J70" s="793"/>
      <c r="K70" s="793"/>
      <c r="L70" s="793"/>
      <c r="M70" s="793"/>
      <c r="N70" s="793"/>
      <c r="O70" s="793"/>
      <c r="P70" s="793"/>
      <c r="Q70" s="793"/>
      <c r="R70" s="793"/>
      <c r="S70" s="793"/>
      <c r="T70" s="793"/>
      <c r="U70" s="794"/>
      <c r="V70" s="164"/>
    </row>
    <row r="71" spans="1:24" ht="14" customHeight="1">
      <c r="C71" s="237"/>
      <c r="D71" s="506"/>
      <c r="E71" s="570"/>
      <c r="F71" s="792"/>
      <c r="G71" s="793"/>
      <c r="H71" s="793"/>
      <c r="I71" s="793"/>
      <c r="J71" s="793"/>
      <c r="K71" s="793"/>
      <c r="L71" s="793"/>
      <c r="M71" s="793"/>
      <c r="N71" s="793"/>
      <c r="O71" s="793"/>
      <c r="P71" s="793"/>
      <c r="Q71" s="793"/>
      <c r="R71" s="793"/>
      <c r="S71" s="793"/>
      <c r="T71" s="793"/>
      <c r="U71" s="794"/>
      <c r="V71" s="164"/>
    </row>
    <row r="72" spans="1:24" ht="14" customHeight="1">
      <c r="C72" s="237"/>
      <c r="D72" s="506"/>
      <c r="E72" s="570"/>
      <c r="F72" s="792"/>
      <c r="G72" s="793"/>
      <c r="H72" s="793"/>
      <c r="I72" s="793"/>
      <c r="J72" s="793"/>
      <c r="K72" s="793"/>
      <c r="L72" s="793"/>
      <c r="M72" s="793"/>
      <c r="N72" s="793"/>
      <c r="O72" s="793"/>
      <c r="P72" s="793"/>
      <c r="Q72" s="793"/>
      <c r="R72" s="793"/>
      <c r="S72" s="793"/>
      <c r="T72" s="793"/>
      <c r="U72" s="794"/>
      <c r="V72" s="164"/>
    </row>
    <row r="73" spans="1:24" ht="14" customHeight="1">
      <c r="C73" s="237"/>
      <c r="D73" s="506"/>
      <c r="E73" s="570"/>
      <c r="F73" s="792"/>
      <c r="G73" s="793"/>
      <c r="H73" s="793"/>
      <c r="I73" s="793"/>
      <c r="J73" s="793"/>
      <c r="K73" s="793"/>
      <c r="L73" s="793"/>
      <c r="M73" s="793"/>
      <c r="N73" s="793"/>
      <c r="O73" s="793"/>
      <c r="P73" s="793"/>
      <c r="Q73" s="793"/>
      <c r="R73" s="793"/>
      <c r="S73" s="793"/>
      <c r="T73" s="793"/>
      <c r="U73" s="794"/>
      <c r="V73" s="164"/>
    </row>
    <row r="74" spans="1:24" ht="14" customHeight="1">
      <c r="C74" s="237"/>
      <c r="D74" s="506"/>
      <c r="E74" s="570"/>
      <c r="F74" s="792"/>
      <c r="G74" s="793"/>
      <c r="H74" s="793"/>
      <c r="I74" s="793"/>
      <c r="J74" s="793"/>
      <c r="K74" s="793"/>
      <c r="L74" s="793"/>
      <c r="M74" s="793"/>
      <c r="N74" s="793"/>
      <c r="O74" s="793"/>
      <c r="P74" s="793"/>
      <c r="Q74" s="793"/>
      <c r="R74" s="793"/>
      <c r="S74" s="793"/>
      <c r="T74" s="793"/>
      <c r="U74" s="794"/>
      <c r="V74" s="164"/>
    </row>
    <row r="75" spans="1:24" ht="14" customHeight="1">
      <c r="C75" s="237"/>
      <c r="D75" s="506"/>
      <c r="E75" s="570"/>
      <c r="F75" s="792"/>
      <c r="G75" s="793"/>
      <c r="H75" s="793"/>
      <c r="I75" s="793"/>
      <c r="J75" s="793"/>
      <c r="K75" s="793"/>
      <c r="L75" s="793"/>
      <c r="M75" s="793"/>
      <c r="N75" s="793"/>
      <c r="O75" s="793"/>
      <c r="P75" s="793"/>
      <c r="Q75" s="793"/>
      <c r="R75" s="793"/>
      <c r="S75" s="793"/>
      <c r="T75" s="793"/>
      <c r="U75" s="794"/>
      <c r="V75" s="164"/>
    </row>
    <row r="76" spans="1:24" ht="14" customHeight="1">
      <c r="C76" s="237"/>
      <c r="D76" s="506"/>
      <c r="E76" s="570"/>
      <c r="F76" s="792"/>
      <c r="G76" s="793"/>
      <c r="H76" s="793"/>
      <c r="I76" s="793"/>
      <c r="J76" s="793"/>
      <c r="K76" s="793"/>
      <c r="L76" s="793"/>
      <c r="M76" s="793"/>
      <c r="N76" s="793"/>
      <c r="O76" s="793"/>
      <c r="P76" s="793"/>
      <c r="Q76" s="793"/>
      <c r="R76" s="793"/>
      <c r="S76" s="793"/>
      <c r="T76" s="793"/>
      <c r="U76" s="794"/>
      <c r="V76" s="164"/>
    </row>
    <row r="77" spans="1:24" ht="14" customHeight="1">
      <c r="C77" s="237"/>
      <c r="D77" s="506"/>
      <c r="E77" s="570"/>
      <c r="F77" s="792"/>
      <c r="G77" s="793"/>
      <c r="H77" s="793"/>
      <c r="I77" s="793"/>
      <c r="J77" s="793"/>
      <c r="K77" s="793"/>
      <c r="L77" s="793"/>
      <c r="M77" s="793"/>
      <c r="N77" s="793"/>
      <c r="O77" s="793"/>
      <c r="P77" s="793"/>
      <c r="Q77" s="793"/>
      <c r="R77" s="793"/>
      <c r="S77" s="793"/>
      <c r="T77" s="793"/>
      <c r="U77" s="794"/>
      <c r="V77" s="164"/>
    </row>
    <row r="78" spans="1:24" ht="14" customHeight="1">
      <c r="C78" s="237"/>
      <c r="D78" s="507"/>
      <c r="E78" s="571"/>
      <c r="F78" s="795"/>
      <c r="G78" s="796"/>
      <c r="H78" s="796"/>
      <c r="I78" s="796"/>
      <c r="J78" s="796"/>
      <c r="K78" s="796"/>
      <c r="L78" s="796"/>
      <c r="M78" s="796"/>
      <c r="N78" s="796"/>
      <c r="O78" s="796"/>
      <c r="P78" s="796"/>
      <c r="Q78" s="796"/>
      <c r="R78" s="796"/>
      <c r="S78" s="796"/>
      <c r="T78" s="796"/>
      <c r="U78" s="797"/>
      <c r="V78" s="164"/>
    </row>
    <row r="79" spans="1:24" ht="15" customHeight="1">
      <c r="C79" s="820"/>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1"/>
      <c r="D80" s="520"/>
      <c r="E80" s="509"/>
      <c r="F80" s="165" t="s">
        <v>303</v>
      </c>
      <c r="G80" s="32"/>
      <c r="H80" s="32"/>
      <c r="I80" s="32"/>
      <c r="J80" s="32"/>
      <c r="K80" s="828">
        <f>+表紙!K104</f>
        <v>4</v>
      </c>
      <c r="L80" s="828"/>
      <c r="M80" s="828"/>
      <c r="N80" s="30" t="s">
        <v>47</v>
      </c>
      <c r="O80" s="30"/>
      <c r="P80" s="4"/>
      <c r="Q80" s="840" t="s">
        <v>324</v>
      </c>
      <c r="R80" s="840"/>
      <c r="S80" s="840"/>
      <c r="T80" s="840"/>
      <c r="U80" s="841"/>
      <c r="V80" s="301"/>
      <c r="W80" s="301"/>
      <c r="X80" s="150"/>
    </row>
    <row r="81" spans="1:24" ht="18" customHeight="1">
      <c r="A81" s="19">
        <v>8</v>
      </c>
      <c r="C81" s="821"/>
      <c r="D81" s="520"/>
      <c r="E81" s="509"/>
      <c r="F81" s="171" t="s">
        <v>157</v>
      </c>
      <c r="G81" s="178"/>
      <c r="H81" s="178"/>
      <c r="I81" s="178"/>
      <c r="J81" s="178"/>
      <c r="K81" s="844">
        <f>+表紙!K105</f>
        <v>74.760000000000005</v>
      </c>
      <c r="L81" s="844"/>
      <c r="M81" s="844"/>
      <c r="N81" s="844"/>
      <c r="O81" s="844"/>
      <c r="P81" s="240" t="s">
        <v>13</v>
      </c>
      <c r="Q81" s="842"/>
      <c r="R81" s="842"/>
      <c r="S81" s="842"/>
      <c r="T81" s="842"/>
      <c r="U81" s="843"/>
      <c r="V81" s="301"/>
      <c r="W81" s="301"/>
      <c r="X81" s="95"/>
    </row>
    <row r="82" spans="1:24" ht="14" customHeight="1">
      <c r="C82" s="821"/>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1"/>
      <c r="D83" s="520"/>
      <c r="E83" s="509"/>
      <c r="F83" s="310"/>
      <c r="G83" s="330"/>
      <c r="H83" s="309"/>
      <c r="I83" s="309"/>
      <c r="J83" s="330"/>
      <c r="K83" s="309"/>
      <c r="L83" s="311"/>
      <c r="M83" s="330"/>
      <c r="N83" s="309"/>
      <c r="O83" s="312"/>
      <c r="P83" s="330"/>
      <c r="Q83" s="309"/>
      <c r="R83" s="312"/>
      <c r="S83" s="829"/>
      <c r="T83" s="829"/>
      <c r="U83" s="333"/>
      <c r="V83" s="164"/>
    </row>
    <row r="84" spans="1:24" ht="15" customHeight="1">
      <c r="C84" s="821"/>
      <c r="D84" s="520"/>
      <c r="E84" s="509"/>
      <c r="F84" s="165" t="s">
        <v>184</v>
      </c>
      <c r="G84" s="242"/>
      <c r="H84" s="242"/>
      <c r="I84" s="30"/>
      <c r="J84" s="30"/>
      <c r="K84" s="30"/>
      <c r="L84" s="31"/>
      <c r="M84" s="31"/>
      <c r="N84" s="31"/>
      <c r="O84" s="32"/>
      <c r="P84" s="32"/>
      <c r="Q84" s="32"/>
      <c r="R84" s="32"/>
      <c r="S84" s="30"/>
      <c r="T84" s="30"/>
      <c r="U84" s="33"/>
      <c r="V84" s="164"/>
    </row>
    <row r="85" spans="1:24" ht="14" customHeight="1">
      <c r="C85" s="821"/>
      <c r="D85" s="520"/>
      <c r="E85" s="509"/>
      <c r="F85" s="792" t="str">
        <f>IF(COUNTA(表紙!F109)=1,+表紙!F109,"")</f>
        <v/>
      </c>
      <c r="G85" s="793"/>
      <c r="H85" s="793"/>
      <c r="I85" s="793"/>
      <c r="J85" s="793"/>
      <c r="K85" s="793"/>
      <c r="L85" s="793"/>
      <c r="M85" s="793"/>
      <c r="N85" s="793"/>
      <c r="O85" s="793"/>
      <c r="P85" s="793"/>
      <c r="Q85" s="793"/>
      <c r="R85" s="793"/>
      <c r="S85" s="793"/>
      <c r="T85" s="793"/>
      <c r="U85" s="794"/>
      <c r="V85" s="164"/>
    </row>
    <row r="86" spans="1:24" ht="14" customHeight="1">
      <c r="C86" s="244"/>
      <c r="D86" s="520"/>
      <c r="E86" s="509"/>
      <c r="F86" s="792"/>
      <c r="G86" s="793"/>
      <c r="H86" s="793"/>
      <c r="I86" s="793"/>
      <c r="J86" s="793"/>
      <c r="K86" s="793"/>
      <c r="L86" s="793"/>
      <c r="M86" s="793"/>
      <c r="N86" s="793"/>
      <c r="O86" s="793"/>
      <c r="P86" s="793"/>
      <c r="Q86" s="793"/>
      <c r="R86" s="793"/>
      <c r="S86" s="793"/>
      <c r="T86" s="793"/>
      <c r="U86" s="794"/>
      <c r="V86" s="164"/>
    </row>
    <row r="87" spans="1:24" ht="14" customHeight="1">
      <c r="C87" s="244"/>
      <c r="D87" s="520"/>
      <c r="E87" s="509"/>
      <c r="F87" s="792"/>
      <c r="G87" s="793"/>
      <c r="H87" s="793"/>
      <c r="I87" s="793"/>
      <c r="J87" s="793"/>
      <c r="K87" s="793"/>
      <c r="L87" s="793"/>
      <c r="M87" s="793"/>
      <c r="N87" s="793"/>
      <c r="O87" s="793"/>
      <c r="P87" s="793"/>
      <c r="Q87" s="793"/>
      <c r="R87" s="793"/>
      <c r="S87" s="793"/>
      <c r="T87" s="793"/>
      <c r="U87" s="794"/>
      <c r="V87" s="164"/>
    </row>
    <row r="88" spans="1:24" ht="14" customHeight="1">
      <c r="C88" s="244"/>
      <c r="D88" s="520"/>
      <c r="E88" s="509"/>
      <c r="F88" s="792"/>
      <c r="G88" s="793"/>
      <c r="H88" s="793"/>
      <c r="I88" s="793"/>
      <c r="J88" s="793"/>
      <c r="K88" s="793"/>
      <c r="L88" s="793"/>
      <c r="M88" s="793"/>
      <c r="N88" s="793"/>
      <c r="O88" s="793"/>
      <c r="P88" s="793"/>
      <c r="Q88" s="793"/>
      <c r="R88" s="793"/>
      <c r="S88" s="793"/>
      <c r="T88" s="793"/>
      <c r="U88" s="794"/>
      <c r="V88" s="164"/>
    </row>
    <row r="89" spans="1:24" ht="14" customHeight="1">
      <c r="C89" s="244"/>
      <c r="D89" s="520"/>
      <c r="E89" s="509"/>
      <c r="F89" s="792"/>
      <c r="G89" s="793"/>
      <c r="H89" s="793"/>
      <c r="I89" s="793"/>
      <c r="J89" s="793"/>
      <c r="K89" s="793"/>
      <c r="L89" s="793"/>
      <c r="M89" s="793"/>
      <c r="N89" s="793"/>
      <c r="O89" s="793"/>
      <c r="P89" s="793"/>
      <c r="Q89" s="793"/>
      <c r="R89" s="793"/>
      <c r="S89" s="793"/>
      <c r="T89" s="793"/>
      <c r="U89" s="794"/>
      <c r="V89" s="164"/>
    </row>
    <row r="90" spans="1:24" ht="14" customHeight="1">
      <c r="C90" s="244"/>
      <c r="D90" s="520"/>
      <c r="E90" s="509"/>
      <c r="F90" s="792"/>
      <c r="G90" s="793"/>
      <c r="H90" s="793"/>
      <c r="I90" s="793"/>
      <c r="J90" s="793"/>
      <c r="K90" s="793"/>
      <c r="L90" s="793"/>
      <c r="M90" s="793"/>
      <c r="N90" s="793"/>
      <c r="O90" s="793"/>
      <c r="P90" s="793"/>
      <c r="Q90" s="793"/>
      <c r="R90" s="793"/>
      <c r="S90" s="793"/>
      <c r="T90" s="793"/>
      <c r="U90" s="794"/>
      <c r="V90" s="164"/>
    </row>
    <row r="91" spans="1:24" ht="14" customHeight="1">
      <c r="C91" s="244"/>
      <c r="D91" s="520"/>
      <c r="E91" s="509"/>
      <c r="F91" s="792"/>
      <c r="G91" s="793"/>
      <c r="H91" s="793"/>
      <c r="I91" s="793"/>
      <c r="J91" s="793"/>
      <c r="K91" s="793"/>
      <c r="L91" s="793"/>
      <c r="M91" s="793"/>
      <c r="N91" s="793"/>
      <c r="O91" s="793"/>
      <c r="P91" s="793"/>
      <c r="Q91" s="793"/>
      <c r="R91" s="793"/>
      <c r="S91" s="793"/>
      <c r="T91" s="793"/>
      <c r="U91" s="794"/>
      <c r="V91" s="164"/>
    </row>
    <row r="92" spans="1:24" ht="14" customHeight="1">
      <c r="C92" s="244"/>
      <c r="D92" s="520"/>
      <c r="E92" s="509"/>
      <c r="F92" s="792"/>
      <c r="G92" s="793"/>
      <c r="H92" s="793"/>
      <c r="I92" s="793"/>
      <c r="J92" s="793"/>
      <c r="K92" s="793"/>
      <c r="L92" s="793"/>
      <c r="M92" s="793"/>
      <c r="N92" s="793"/>
      <c r="O92" s="793"/>
      <c r="P92" s="793"/>
      <c r="Q92" s="793"/>
      <c r="R92" s="793"/>
      <c r="S92" s="793"/>
      <c r="T92" s="793"/>
      <c r="U92" s="794"/>
      <c r="V92" s="164"/>
    </row>
    <row r="93" spans="1:24" ht="14" customHeight="1">
      <c r="C93" s="246"/>
      <c r="D93" s="521"/>
      <c r="E93" s="510"/>
      <c r="F93" s="795"/>
      <c r="G93" s="796"/>
      <c r="H93" s="796"/>
      <c r="I93" s="796"/>
      <c r="J93" s="796"/>
      <c r="K93" s="796"/>
      <c r="L93" s="796"/>
      <c r="M93" s="796"/>
      <c r="N93" s="796"/>
      <c r="O93" s="796"/>
      <c r="P93" s="796"/>
      <c r="Q93" s="796"/>
      <c r="R93" s="796"/>
      <c r="S93" s="796"/>
      <c r="T93" s="796"/>
      <c r="U93" s="797"/>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4" customHeight="1">
      <c r="C96" s="218"/>
      <c r="D96" s="520"/>
      <c r="E96" s="509"/>
      <c r="F96" s="792" t="str">
        <f>IF(COUNTA(表紙!F120)=1,+表紙!F120,"")</f>
        <v/>
      </c>
      <c r="G96" s="793"/>
      <c r="H96" s="793"/>
      <c r="I96" s="793"/>
      <c r="J96" s="793"/>
      <c r="K96" s="793"/>
      <c r="L96" s="793"/>
      <c r="M96" s="793"/>
      <c r="N96" s="793"/>
      <c r="O96" s="793"/>
      <c r="P96" s="793"/>
      <c r="Q96" s="793"/>
      <c r="R96" s="793"/>
      <c r="S96" s="793"/>
      <c r="T96" s="793"/>
      <c r="U96" s="794"/>
      <c r="V96" s="164"/>
    </row>
    <row r="97" spans="3:24" ht="14" customHeight="1">
      <c r="C97" s="218"/>
      <c r="D97" s="520"/>
      <c r="E97" s="509"/>
      <c r="F97" s="792"/>
      <c r="G97" s="793"/>
      <c r="H97" s="793"/>
      <c r="I97" s="793"/>
      <c r="J97" s="793"/>
      <c r="K97" s="793"/>
      <c r="L97" s="793"/>
      <c r="M97" s="793"/>
      <c r="N97" s="793"/>
      <c r="O97" s="793"/>
      <c r="P97" s="793"/>
      <c r="Q97" s="793"/>
      <c r="R97" s="793"/>
      <c r="S97" s="793"/>
      <c r="T97" s="793"/>
      <c r="U97" s="794"/>
      <c r="V97" s="164"/>
    </row>
    <row r="98" spans="3:24" ht="14" customHeight="1">
      <c r="C98" s="218"/>
      <c r="D98" s="520"/>
      <c r="E98" s="509"/>
      <c r="F98" s="792"/>
      <c r="G98" s="793"/>
      <c r="H98" s="793"/>
      <c r="I98" s="793"/>
      <c r="J98" s="793"/>
      <c r="K98" s="793"/>
      <c r="L98" s="793"/>
      <c r="M98" s="793"/>
      <c r="N98" s="793"/>
      <c r="O98" s="793"/>
      <c r="P98" s="793"/>
      <c r="Q98" s="793"/>
      <c r="R98" s="793"/>
      <c r="S98" s="793"/>
      <c r="T98" s="793"/>
      <c r="U98" s="794"/>
      <c r="V98" s="164"/>
    </row>
    <row r="99" spans="3:24" ht="14" customHeight="1">
      <c r="C99" s="218"/>
      <c r="D99" s="520"/>
      <c r="E99" s="509"/>
      <c r="F99" s="792"/>
      <c r="G99" s="793"/>
      <c r="H99" s="793"/>
      <c r="I99" s="793"/>
      <c r="J99" s="793"/>
      <c r="K99" s="793"/>
      <c r="L99" s="793"/>
      <c r="M99" s="793"/>
      <c r="N99" s="793"/>
      <c r="O99" s="793"/>
      <c r="P99" s="793"/>
      <c r="Q99" s="793"/>
      <c r="R99" s="793"/>
      <c r="S99" s="793"/>
      <c r="T99" s="793"/>
      <c r="U99" s="794"/>
      <c r="V99" s="164"/>
    </row>
    <row r="100" spans="3:24" ht="14" customHeight="1">
      <c r="C100" s="218"/>
      <c r="D100" s="521"/>
      <c r="E100" s="510"/>
      <c r="F100" s="795"/>
      <c r="G100" s="796"/>
      <c r="H100" s="796"/>
      <c r="I100" s="796"/>
      <c r="J100" s="796"/>
      <c r="K100" s="796"/>
      <c r="L100" s="796"/>
      <c r="M100" s="796"/>
      <c r="N100" s="796"/>
      <c r="O100" s="796"/>
      <c r="P100" s="796"/>
      <c r="Q100" s="796"/>
      <c r="R100" s="796"/>
      <c r="S100" s="796"/>
      <c r="T100" s="796"/>
      <c r="U100" s="797"/>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4" customHeight="1">
      <c r="C102" s="253"/>
      <c r="D102" s="520"/>
      <c r="E102" s="509"/>
      <c r="F102" s="845" t="str">
        <f>IF(COUNTA(表紙!F126)=1,+表紙!F126,"")</f>
        <v/>
      </c>
      <c r="G102" s="846"/>
      <c r="H102" s="846"/>
      <c r="I102" s="846"/>
      <c r="J102" s="846"/>
      <c r="K102" s="846"/>
      <c r="L102" s="846"/>
      <c r="M102" s="846"/>
      <c r="N102" s="846"/>
      <c r="O102" s="846"/>
      <c r="P102" s="846"/>
      <c r="Q102" s="846"/>
      <c r="R102" s="846"/>
      <c r="S102" s="846"/>
      <c r="T102" s="846"/>
      <c r="U102" s="847"/>
      <c r="V102" s="164"/>
    </row>
    <row r="103" spans="3:24" ht="14" customHeight="1">
      <c r="C103" s="218"/>
      <c r="D103" s="520"/>
      <c r="E103" s="509"/>
      <c r="F103" s="845"/>
      <c r="G103" s="846"/>
      <c r="H103" s="846"/>
      <c r="I103" s="846"/>
      <c r="J103" s="846"/>
      <c r="K103" s="846"/>
      <c r="L103" s="846"/>
      <c r="M103" s="846"/>
      <c r="N103" s="846"/>
      <c r="O103" s="846"/>
      <c r="P103" s="846"/>
      <c r="Q103" s="846"/>
      <c r="R103" s="846"/>
      <c r="S103" s="846"/>
      <c r="T103" s="846"/>
      <c r="U103" s="847"/>
      <c r="V103" s="164"/>
    </row>
    <row r="104" spans="3:24" ht="14" customHeight="1">
      <c r="C104" s="253"/>
      <c r="D104" s="520"/>
      <c r="E104" s="509"/>
      <c r="F104" s="845"/>
      <c r="G104" s="846"/>
      <c r="H104" s="846"/>
      <c r="I104" s="846"/>
      <c r="J104" s="846"/>
      <c r="K104" s="846"/>
      <c r="L104" s="846"/>
      <c r="M104" s="846"/>
      <c r="N104" s="846"/>
      <c r="O104" s="846"/>
      <c r="P104" s="846"/>
      <c r="Q104" s="846"/>
      <c r="R104" s="846"/>
      <c r="S104" s="846"/>
      <c r="T104" s="846"/>
      <c r="U104" s="847"/>
      <c r="V104" s="164"/>
    </row>
    <row r="105" spans="3:24" ht="14" customHeight="1">
      <c r="C105" s="253"/>
      <c r="D105" s="520"/>
      <c r="E105" s="509"/>
      <c r="F105" s="845"/>
      <c r="G105" s="846"/>
      <c r="H105" s="846"/>
      <c r="I105" s="846"/>
      <c r="J105" s="846"/>
      <c r="K105" s="846"/>
      <c r="L105" s="846"/>
      <c r="M105" s="846"/>
      <c r="N105" s="846"/>
      <c r="O105" s="846"/>
      <c r="P105" s="846"/>
      <c r="Q105" s="846"/>
      <c r="R105" s="846"/>
      <c r="S105" s="846"/>
      <c r="T105" s="846"/>
      <c r="U105" s="847"/>
      <c r="V105" s="164"/>
    </row>
    <row r="106" spans="3:24" ht="14" customHeight="1">
      <c r="C106" s="256"/>
      <c r="D106" s="521"/>
      <c r="E106" s="510"/>
      <c r="F106" s="848"/>
      <c r="G106" s="849"/>
      <c r="H106" s="849"/>
      <c r="I106" s="849"/>
      <c r="J106" s="849"/>
      <c r="K106" s="849"/>
      <c r="L106" s="849"/>
      <c r="M106" s="849"/>
      <c r="N106" s="849"/>
      <c r="O106" s="849"/>
      <c r="P106" s="849"/>
      <c r="Q106" s="849"/>
      <c r="R106" s="849"/>
      <c r="S106" s="849"/>
      <c r="T106" s="849"/>
      <c r="U106" s="850"/>
      <c r="V106" s="164"/>
    </row>
    <row r="107" spans="3:24" ht="14" customHeight="1">
      <c r="C107" s="579" t="s">
        <v>388</v>
      </c>
      <c r="D107" s="579"/>
      <c r="E107" s="579"/>
      <c r="F107" s="579"/>
      <c r="G107" s="579"/>
      <c r="H107" s="579"/>
      <c r="I107" s="579"/>
      <c r="J107" s="579"/>
      <c r="K107" s="579"/>
      <c r="L107" s="579"/>
      <c r="M107" s="579"/>
      <c r="N107" s="579"/>
      <c r="O107" s="579"/>
      <c r="P107" s="579"/>
      <c r="Q107" s="579"/>
      <c r="R107" s="579"/>
      <c r="S107" s="579"/>
      <c r="T107" s="579"/>
      <c r="U107" s="579"/>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8"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89"/>
      <c r="F110" s="580" t="s">
        <v>308</v>
      </c>
      <c r="G110" s="581"/>
      <c r="H110" s="581"/>
      <c r="I110" s="581"/>
      <c r="J110" s="581"/>
      <c r="K110" s="791" t="str">
        <f>+表紙!K134</f>
        <v>0</v>
      </c>
      <c r="L110" s="791"/>
      <c r="M110" s="791"/>
      <c r="N110" s="791"/>
      <c r="O110" s="791"/>
      <c r="P110" s="183" t="s">
        <v>13</v>
      </c>
      <c r="Q110" s="582" t="s">
        <v>331</v>
      </c>
      <c r="R110" s="582"/>
      <c r="S110" s="582"/>
      <c r="T110" s="582"/>
      <c r="U110" s="583"/>
      <c r="V110" s="301"/>
      <c r="W110" s="301"/>
      <c r="X110" s="164"/>
    </row>
    <row r="111" spans="3:24" ht="14" customHeight="1">
      <c r="C111" s="182"/>
      <c r="D111" s="520"/>
      <c r="E111" s="589"/>
      <c r="F111" s="32" t="s">
        <v>183</v>
      </c>
      <c r="G111" s="32"/>
      <c r="H111" s="32"/>
      <c r="I111" s="254"/>
      <c r="J111" s="254"/>
      <c r="K111" s="254"/>
      <c r="L111" s="254"/>
      <c r="M111" s="254"/>
      <c r="N111" s="254"/>
      <c r="O111" s="254"/>
      <c r="P111" s="254"/>
      <c r="Q111" s="254"/>
      <c r="R111" s="254"/>
      <c r="S111" s="254"/>
      <c r="T111" s="254"/>
      <c r="U111" s="328"/>
      <c r="V111" s="164"/>
    </row>
    <row r="112" spans="3:24" ht="14" customHeight="1">
      <c r="C112" s="182"/>
      <c r="D112" s="520"/>
      <c r="E112" s="589"/>
      <c r="F112" s="792" t="str">
        <f>IF(COUNTA(表紙!F136)=1,+表紙!F136,"")</f>
        <v/>
      </c>
      <c r="G112" s="793"/>
      <c r="H112" s="793"/>
      <c r="I112" s="793"/>
      <c r="J112" s="793"/>
      <c r="K112" s="793"/>
      <c r="L112" s="793"/>
      <c r="M112" s="793"/>
      <c r="N112" s="793"/>
      <c r="O112" s="793"/>
      <c r="P112" s="793"/>
      <c r="Q112" s="793"/>
      <c r="R112" s="793"/>
      <c r="S112" s="793"/>
      <c r="T112" s="793"/>
      <c r="U112" s="794"/>
      <c r="V112" s="164"/>
    </row>
    <row r="113" spans="3:24" ht="14" customHeight="1">
      <c r="C113" s="182"/>
      <c r="D113" s="520"/>
      <c r="E113" s="589"/>
      <c r="F113" s="792"/>
      <c r="G113" s="793"/>
      <c r="H113" s="793"/>
      <c r="I113" s="793"/>
      <c r="J113" s="793"/>
      <c r="K113" s="793"/>
      <c r="L113" s="793"/>
      <c r="M113" s="793"/>
      <c r="N113" s="793"/>
      <c r="O113" s="793"/>
      <c r="P113" s="793"/>
      <c r="Q113" s="793"/>
      <c r="R113" s="793"/>
      <c r="S113" s="793"/>
      <c r="T113" s="793"/>
      <c r="U113" s="794"/>
      <c r="V113" s="164"/>
    </row>
    <row r="114" spans="3:24" ht="14" customHeight="1">
      <c r="C114" s="182"/>
      <c r="D114" s="520"/>
      <c r="E114" s="589"/>
      <c r="F114" s="792"/>
      <c r="G114" s="793"/>
      <c r="H114" s="793"/>
      <c r="I114" s="793"/>
      <c r="J114" s="793"/>
      <c r="K114" s="793"/>
      <c r="L114" s="793"/>
      <c r="M114" s="793"/>
      <c r="N114" s="793"/>
      <c r="O114" s="793"/>
      <c r="P114" s="793"/>
      <c r="Q114" s="793"/>
      <c r="R114" s="793"/>
      <c r="S114" s="793"/>
      <c r="T114" s="793"/>
      <c r="U114" s="794"/>
      <c r="V114" s="164"/>
    </row>
    <row r="115" spans="3:24" ht="14" customHeight="1">
      <c r="C115" s="182"/>
      <c r="D115" s="520"/>
      <c r="E115" s="589"/>
      <c r="F115" s="792"/>
      <c r="G115" s="793"/>
      <c r="H115" s="793"/>
      <c r="I115" s="793"/>
      <c r="J115" s="793"/>
      <c r="K115" s="793"/>
      <c r="L115" s="793"/>
      <c r="M115" s="793"/>
      <c r="N115" s="793"/>
      <c r="O115" s="793"/>
      <c r="P115" s="793"/>
      <c r="Q115" s="793"/>
      <c r="R115" s="793"/>
      <c r="S115" s="793"/>
      <c r="T115" s="793"/>
      <c r="U115" s="794"/>
      <c r="V115" s="164"/>
    </row>
    <row r="116" spans="3:24" ht="14" customHeight="1">
      <c r="C116" s="182"/>
      <c r="D116" s="520"/>
      <c r="E116" s="589"/>
      <c r="F116" s="792"/>
      <c r="G116" s="793"/>
      <c r="H116" s="793"/>
      <c r="I116" s="793"/>
      <c r="J116" s="793"/>
      <c r="K116" s="793"/>
      <c r="L116" s="793"/>
      <c r="M116" s="793"/>
      <c r="N116" s="793"/>
      <c r="O116" s="793"/>
      <c r="P116" s="793"/>
      <c r="Q116" s="793"/>
      <c r="R116" s="793"/>
      <c r="S116" s="793"/>
      <c r="T116" s="793"/>
      <c r="U116" s="794"/>
      <c r="V116" s="164"/>
    </row>
    <row r="117" spans="3:24" ht="14" customHeight="1">
      <c r="C117" s="182"/>
      <c r="D117" s="520"/>
      <c r="E117" s="589"/>
      <c r="F117" s="792"/>
      <c r="G117" s="793"/>
      <c r="H117" s="793"/>
      <c r="I117" s="793"/>
      <c r="J117" s="793"/>
      <c r="K117" s="793"/>
      <c r="L117" s="793"/>
      <c r="M117" s="793"/>
      <c r="N117" s="793"/>
      <c r="O117" s="793"/>
      <c r="P117" s="793"/>
      <c r="Q117" s="793"/>
      <c r="R117" s="793"/>
      <c r="S117" s="793"/>
      <c r="T117" s="793"/>
      <c r="U117" s="794"/>
      <c r="V117" s="164"/>
    </row>
    <row r="118" spans="3:24" ht="14" customHeight="1">
      <c r="C118" s="182"/>
      <c r="D118" s="520"/>
      <c r="E118" s="589"/>
      <c r="F118" s="792"/>
      <c r="G118" s="793"/>
      <c r="H118" s="793"/>
      <c r="I118" s="793"/>
      <c r="J118" s="793"/>
      <c r="K118" s="793"/>
      <c r="L118" s="793"/>
      <c r="M118" s="793"/>
      <c r="N118" s="793"/>
      <c r="O118" s="793"/>
      <c r="P118" s="793"/>
      <c r="Q118" s="793"/>
      <c r="R118" s="793"/>
      <c r="S118" s="793"/>
      <c r="T118" s="793"/>
      <c r="U118" s="794"/>
      <c r="V118" s="164"/>
    </row>
    <row r="119" spans="3:24" ht="14" customHeight="1">
      <c r="C119" s="182"/>
      <c r="D119" s="521"/>
      <c r="E119" s="590"/>
      <c r="F119" s="795"/>
      <c r="G119" s="796"/>
      <c r="H119" s="796"/>
      <c r="I119" s="796"/>
      <c r="J119" s="796"/>
      <c r="K119" s="796"/>
      <c r="L119" s="796"/>
      <c r="M119" s="796"/>
      <c r="N119" s="796"/>
      <c r="O119" s="796"/>
      <c r="P119" s="796"/>
      <c r="Q119" s="796"/>
      <c r="R119" s="796"/>
      <c r="S119" s="796"/>
      <c r="T119" s="796"/>
      <c r="U119" s="797"/>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0" t="s">
        <v>309</v>
      </c>
      <c r="G121" s="581"/>
      <c r="H121" s="581"/>
      <c r="I121" s="581"/>
      <c r="J121" s="581"/>
      <c r="K121" s="791">
        <f>+表紙!K145</f>
        <v>0</v>
      </c>
      <c r="L121" s="791"/>
      <c r="M121" s="791"/>
      <c r="N121" s="791"/>
      <c r="O121" s="791"/>
      <c r="P121" s="178" t="s">
        <v>13</v>
      </c>
      <c r="Q121" s="582" t="s">
        <v>332</v>
      </c>
      <c r="R121" s="582"/>
      <c r="S121" s="582"/>
      <c r="T121" s="582"/>
      <c r="U121" s="583"/>
      <c r="V121" s="301"/>
      <c r="W121" s="301"/>
      <c r="X121" s="164"/>
    </row>
    <row r="122" spans="3:24" ht="14"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4" customHeight="1">
      <c r="C123" s="182"/>
      <c r="D123" s="520"/>
      <c r="E123" s="509"/>
      <c r="F123" s="792" t="str">
        <f>IF(COUNTA(表紙!F147)=1,+表紙!F147,"")</f>
        <v/>
      </c>
      <c r="G123" s="793"/>
      <c r="H123" s="793"/>
      <c r="I123" s="793"/>
      <c r="J123" s="793"/>
      <c r="K123" s="793"/>
      <c r="L123" s="793"/>
      <c r="M123" s="793"/>
      <c r="N123" s="793"/>
      <c r="O123" s="793"/>
      <c r="P123" s="793"/>
      <c r="Q123" s="793"/>
      <c r="R123" s="793"/>
      <c r="S123" s="793"/>
      <c r="T123" s="793"/>
      <c r="U123" s="794"/>
      <c r="V123" s="164"/>
    </row>
    <row r="124" spans="3:24" ht="14" customHeight="1">
      <c r="C124" s="182"/>
      <c r="D124" s="520"/>
      <c r="E124" s="509"/>
      <c r="F124" s="792"/>
      <c r="G124" s="793"/>
      <c r="H124" s="793"/>
      <c r="I124" s="793"/>
      <c r="J124" s="793"/>
      <c r="K124" s="793"/>
      <c r="L124" s="793"/>
      <c r="M124" s="793"/>
      <c r="N124" s="793"/>
      <c r="O124" s="793"/>
      <c r="P124" s="793"/>
      <c r="Q124" s="793"/>
      <c r="R124" s="793"/>
      <c r="S124" s="793"/>
      <c r="T124" s="793"/>
      <c r="U124" s="794"/>
      <c r="V124" s="164"/>
    </row>
    <row r="125" spans="3:24" ht="14" customHeight="1">
      <c r="C125" s="182"/>
      <c r="D125" s="520"/>
      <c r="E125" s="509"/>
      <c r="F125" s="792"/>
      <c r="G125" s="793"/>
      <c r="H125" s="793"/>
      <c r="I125" s="793"/>
      <c r="J125" s="793"/>
      <c r="K125" s="793"/>
      <c r="L125" s="793"/>
      <c r="M125" s="793"/>
      <c r="N125" s="793"/>
      <c r="O125" s="793"/>
      <c r="P125" s="793"/>
      <c r="Q125" s="793"/>
      <c r="R125" s="793"/>
      <c r="S125" s="793"/>
      <c r="T125" s="793"/>
      <c r="U125" s="794"/>
      <c r="V125" s="164"/>
    </row>
    <row r="126" spans="3:24" ht="14" customHeight="1">
      <c r="C126" s="182"/>
      <c r="D126" s="520"/>
      <c r="E126" s="509"/>
      <c r="F126" s="792"/>
      <c r="G126" s="793"/>
      <c r="H126" s="793"/>
      <c r="I126" s="793"/>
      <c r="J126" s="793"/>
      <c r="K126" s="793"/>
      <c r="L126" s="793"/>
      <c r="M126" s="793"/>
      <c r="N126" s="793"/>
      <c r="O126" s="793"/>
      <c r="P126" s="793"/>
      <c r="Q126" s="793"/>
      <c r="R126" s="793"/>
      <c r="S126" s="793"/>
      <c r="T126" s="793"/>
      <c r="U126" s="794"/>
      <c r="V126" s="164"/>
    </row>
    <row r="127" spans="3:24" ht="14" customHeight="1">
      <c r="C127" s="182"/>
      <c r="D127" s="520"/>
      <c r="E127" s="509"/>
      <c r="F127" s="792"/>
      <c r="G127" s="793"/>
      <c r="H127" s="793"/>
      <c r="I127" s="793"/>
      <c r="J127" s="793"/>
      <c r="K127" s="793"/>
      <c r="L127" s="793"/>
      <c r="M127" s="793"/>
      <c r="N127" s="793"/>
      <c r="O127" s="793"/>
      <c r="P127" s="793"/>
      <c r="Q127" s="793"/>
      <c r="R127" s="793"/>
      <c r="S127" s="793"/>
      <c r="T127" s="793"/>
      <c r="U127" s="794"/>
      <c r="V127" s="164"/>
    </row>
    <row r="128" spans="3:24" ht="14" customHeight="1">
      <c r="C128" s="182"/>
      <c r="D128" s="520"/>
      <c r="E128" s="509"/>
      <c r="F128" s="792"/>
      <c r="G128" s="793"/>
      <c r="H128" s="793"/>
      <c r="I128" s="793"/>
      <c r="J128" s="793"/>
      <c r="K128" s="793"/>
      <c r="L128" s="793"/>
      <c r="M128" s="793"/>
      <c r="N128" s="793"/>
      <c r="O128" s="793"/>
      <c r="P128" s="793"/>
      <c r="Q128" s="793"/>
      <c r="R128" s="793"/>
      <c r="S128" s="793"/>
      <c r="T128" s="793"/>
      <c r="U128" s="794"/>
      <c r="V128" s="164"/>
    </row>
    <row r="129" spans="3:24" ht="14" customHeight="1">
      <c r="C129" s="182"/>
      <c r="D129" s="520"/>
      <c r="E129" s="509"/>
      <c r="F129" s="792"/>
      <c r="G129" s="793"/>
      <c r="H129" s="793"/>
      <c r="I129" s="793"/>
      <c r="J129" s="793"/>
      <c r="K129" s="793"/>
      <c r="L129" s="793"/>
      <c r="M129" s="793"/>
      <c r="N129" s="793"/>
      <c r="O129" s="793"/>
      <c r="P129" s="793"/>
      <c r="Q129" s="793"/>
      <c r="R129" s="793"/>
      <c r="S129" s="793"/>
      <c r="T129" s="793"/>
      <c r="U129" s="794"/>
      <c r="V129" s="164"/>
    </row>
    <row r="130" spans="3:24" ht="14" customHeight="1">
      <c r="C130" s="184"/>
      <c r="D130" s="521"/>
      <c r="E130" s="510"/>
      <c r="F130" s="795"/>
      <c r="G130" s="796"/>
      <c r="H130" s="796"/>
      <c r="I130" s="796"/>
      <c r="J130" s="796"/>
      <c r="K130" s="796"/>
      <c r="L130" s="796"/>
      <c r="M130" s="796"/>
      <c r="N130" s="796"/>
      <c r="O130" s="796"/>
      <c r="P130" s="796"/>
      <c r="Q130" s="796"/>
      <c r="R130" s="796"/>
      <c r="S130" s="796"/>
      <c r="T130" s="796"/>
      <c r="U130" s="797"/>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 customHeight="1">
      <c r="C133" s="182"/>
      <c r="D133" s="520"/>
      <c r="E133" s="509"/>
      <c r="F133" s="580" t="s">
        <v>311</v>
      </c>
      <c r="G133" s="581"/>
      <c r="H133" s="581"/>
      <c r="I133" s="581"/>
      <c r="J133" s="581"/>
      <c r="K133" s="791" t="str">
        <f>+表紙!K157</f>
        <v>0</v>
      </c>
      <c r="L133" s="791"/>
      <c r="M133" s="791"/>
      <c r="N133" s="791"/>
      <c r="O133" s="791"/>
      <c r="P133" s="183" t="s">
        <v>13</v>
      </c>
      <c r="Q133" s="582" t="s">
        <v>187</v>
      </c>
      <c r="R133" s="582"/>
      <c r="S133" s="582"/>
      <c r="T133" s="582"/>
      <c r="U133" s="583"/>
      <c r="V133" s="301"/>
      <c r="W133" s="301"/>
      <c r="X133" s="164"/>
    </row>
    <row r="134" spans="3:24" ht="38" customHeight="1">
      <c r="C134" s="182"/>
      <c r="D134" s="520"/>
      <c r="E134" s="509"/>
      <c r="F134" s="580" t="s">
        <v>312</v>
      </c>
      <c r="G134" s="581"/>
      <c r="H134" s="581"/>
      <c r="I134" s="581"/>
      <c r="J134" s="581"/>
      <c r="K134" s="791" t="str">
        <f>+表紙!K158</f>
        <v>0</v>
      </c>
      <c r="L134" s="791"/>
      <c r="M134" s="791"/>
      <c r="N134" s="791"/>
      <c r="O134" s="791"/>
      <c r="P134" s="183" t="s">
        <v>13</v>
      </c>
      <c r="Q134" s="582" t="s">
        <v>186</v>
      </c>
      <c r="R134" s="582"/>
      <c r="S134" s="582"/>
      <c r="T134" s="582"/>
      <c r="U134" s="583"/>
      <c r="V134" s="301"/>
      <c r="W134" s="301"/>
      <c r="X134" s="164"/>
    </row>
    <row r="135" spans="3:24" ht="14"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4" customHeight="1">
      <c r="C136" s="182"/>
      <c r="D136" s="520"/>
      <c r="E136" s="509"/>
      <c r="F136" s="792" t="str">
        <f>IF(COUNTA(表紙!F160)=1,+表紙!F160,"")</f>
        <v/>
      </c>
      <c r="G136" s="793"/>
      <c r="H136" s="793"/>
      <c r="I136" s="793"/>
      <c r="J136" s="793"/>
      <c r="K136" s="793"/>
      <c r="L136" s="793"/>
      <c r="M136" s="793"/>
      <c r="N136" s="793"/>
      <c r="O136" s="793"/>
      <c r="P136" s="793"/>
      <c r="Q136" s="793"/>
      <c r="R136" s="793"/>
      <c r="S136" s="793"/>
      <c r="T136" s="793"/>
      <c r="U136" s="794"/>
      <c r="V136" s="164"/>
    </row>
    <row r="137" spans="3:24" ht="14" customHeight="1">
      <c r="C137" s="182"/>
      <c r="D137" s="520"/>
      <c r="E137" s="509"/>
      <c r="F137" s="792"/>
      <c r="G137" s="793"/>
      <c r="H137" s="793"/>
      <c r="I137" s="793"/>
      <c r="J137" s="793"/>
      <c r="K137" s="793"/>
      <c r="L137" s="793"/>
      <c r="M137" s="793"/>
      <c r="N137" s="793"/>
      <c r="O137" s="793"/>
      <c r="P137" s="793"/>
      <c r="Q137" s="793"/>
      <c r="R137" s="793"/>
      <c r="S137" s="793"/>
      <c r="T137" s="793"/>
      <c r="U137" s="794"/>
      <c r="V137" s="164"/>
    </row>
    <row r="138" spans="3:24" ht="14" customHeight="1">
      <c r="C138" s="182"/>
      <c r="D138" s="520"/>
      <c r="E138" s="509"/>
      <c r="F138" s="792"/>
      <c r="G138" s="793"/>
      <c r="H138" s="793"/>
      <c r="I138" s="793"/>
      <c r="J138" s="793"/>
      <c r="K138" s="793"/>
      <c r="L138" s="793"/>
      <c r="M138" s="793"/>
      <c r="N138" s="793"/>
      <c r="O138" s="793"/>
      <c r="P138" s="793"/>
      <c r="Q138" s="793"/>
      <c r="R138" s="793"/>
      <c r="S138" s="793"/>
      <c r="T138" s="793"/>
      <c r="U138" s="794"/>
      <c r="V138" s="164"/>
    </row>
    <row r="139" spans="3:24" ht="14" customHeight="1">
      <c r="C139" s="182"/>
      <c r="D139" s="520"/>
      <c r="E139" s="509"/>
      <c r="F139" s="792"/>
      <c r="G139" s="793"/>
      <c r="H139" s="793"/>
      <c r="I139" s="793"/>
      <c r="J139" s="793"/>
      <c r="K139" s="793"/>
      <c r="L139" s="793"/>
      <c r="M139" s="793"/>
      <c r="N139" s="793"/>
      <c r="O139" s="793"/>
      <c r="P139" s="793"/>
      <c r="Q139" s="793"/>
      <c r="R139" s="793"/>
      <c r="S139" s="793"/>
      <c r="T139" s="793"/>
      <c r="U139" s="794"/>
      <c r="V139" s="164"/>
    </row>
    <row r="140" spans="3:24" ht="14" customHeight="1">
      <c r="C140" s="182"/>
      <c r="D140" s="520"/>
      <c r="E140" s="509"/>
      <c r="F140" s="792"/>
      <c r="G140" s="793"/>
      <c r="H140" s="793"/>
      <c r="I140" s="793"/>
      <c r="J140" s="793"/>
      <c r="K140" s="793"/>
      <c r="L140" s="793"/>
      <c r="M140" s="793"/>
      <c r="N140" s="793"/>
      <c r="O140" s="793"/>
      <c r="P140" s="793"/>
      <c r="Q140" s="793"/>
      <c r="R140" s="793"/>
      <c r="S140" s="793"/>
      <c r="T140" s="793"/>
      <c r="U140" s="794"/>
      <c r="V140" s="164"/>
    </row>
    <row r="141" spans="3:24" ht="14" customHeight="1">
      <c r="C141" s="182"/>
      <c r="D141" s="520"/>
      <c r="E141" s="509"/>
      <c r="F141" s="792"/>
      <c r="G141" s="793"/>
      <c r="H141" s="793"/>
      <c r="I141" s="793"/>
      <c r="J141" s="793"/>
      <c r="K141" s="793"/>
      <c r="L141" s="793"/>
      <c r="M141" s="793"/>
      <c r="N141" s="793"/>
      <c r="O141" s="793"/>
      <c r="P141" s="793"/>
      <c r="Q141" s="793"/>
      <c r="R141" s="793"/>
      <c r="S141" s="793"/>
      <c r="T141" s="793"/>
      <c r="U141" s="794"/>
      <c r="V141" s="164"/>
    </row>
    <row r="142" spans="3:24" ht="14" customHeight="1">
      <c r="C142" s="182"/>
      <c r="D142" s="520"/>
      <c r="E142" s="509"/>
      <c r="F142" s="792"/>
      <c r="G142" s="793"/>
      <c r="H142" s="793"/>
      <c r="I142" s="793"/>
      <c r="J142" s="793"/>
      <c r="K142" s="793"/>
      <c r="L142" s="793"/>
      <c r="M142" s="793"/>
      <c r="N142" s="793"/>
      <c r="O142" s="793"/>
      <c r="P142" s="793"/>
      <c r="Q142" s="793"/>
      <c r="R142" s="793"/>
      <c r="S142" s="793"/>
      <c r="T142" s="793"/>
      <c r="U142" s="794"/>
      <c r="V142" s="164"/>
    </row>
    <row r="143" spans="3:24" ht="14" customHeight="1">
      <c r="C143" s="182"/>
      <c r="D143" s="521"/>
      <c r="E143" s="510"/>
      <c r="F143" s="795"/>
      <c r="G143" s="796"/>
      <c r="H143" s="796"/>
      <c r="I143" s="796"/>
      <c r="J143" s="796"/>
      <c r="K143" s="796"/>
      <c r="L143" s="796"/>
      <c r="M143" s="796"/>
      <c r="N143" s="796"/>
      <c r="O143" s="796"/>
      <c r="P143" s="796"/>
      <c r="Q143" s="796"/>
      <c r="R143" s="796"/>
      <c r="S143" s="796"/>
      <c r="T143" s="796"/>
      <c r="U143" s="797"/>
      <c r="V143" s="164"/>
    </row>
    <row r="144" spans="3:24" ht="14"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 customHeight="1">
      <c r="C145" s="182"/>
      <c r="D145" s="520"/>
      <c r="E145" s="509"/>
      <c r="F145" s="580" t="s">
        <v>313</v>
      </c>
      <c r="G145" s="581"/>
      <c r="H145" s="581"/>
      <c r="I145" s="581"/>
      <c r="J145" s="581"/>
      <c r="K145" s="791">
        <f>+表紙!K169</f>
        <v>0</v>
      </c>
      <c r="L145" s="791"/>
      <c r="M145" s="791"/>
      <c r="N145" s="791"/>
      <c r="O145" s="791"/>
      <c r="P145" s="183" t="s">
        <v>13</v>
      </c>
      <c r="Q145" s="582" t="s">
        <v>333</v>
      </c>
      <c r="R145" s="582"/>
      <c r="S145" s="582"/>
      <c r="T145" s="582"/>
      <c r="U145" s="583"/>
      <c r="V145" s="301"/>
      <c r="W145" s="301"/>
      <c r="X145" s="164"/>
    </row>
    <row r="146" spans="3:24" ht="38" customHeight="1">
      <c r="C146" s="182"/>
      <c r="D146" s="520"/>
      <c r="E146" s="509"/>
      <c r="F146" s="580" t="s">
        <v>314</v>
      </c>
      <c r="G146" s="581"/>
      <c r="H146" s="581"/>
      <c r="I146" s="581"/>
      <c r="J146" s="581"/>
      <c r="K146" s="791">
        <f>+表紙!K170</f>
        <v>0</v>
      </c>
      <c r="L146" s="791"/>
      <c r="M146" s="791"/>
      <c r="N146" s="791"/>
      <c r="O146" s="791"/>
      <c r="P146" s="183" t="s">
        <v>13</v>
      </c>
      <c r="Q146" s="582" t="s">
        <v>334</v>
      </c>
      <c r="R146" s="582"/>
      <c r="S146" s="582"/>
      <c r="T146" s="582"/>
      <c r="U146" s="583"/>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4" customHeight="1">
      <c r="C148" s="182"/>
      <c r="D148" s="520"/>
      <c r="E148" s="509"/>
      <c r="F148" s="792" t="str">
        <f>IF(COUNTA(表紙!F172)=1,+表紙!F172,"")</f>
        <v/>
      </c>
      <c r="G148" s="793"/>
      <c r="H148" s="793"/>
      <c r="I148" s="793"/>
      <c r="J148" s="793"/>
      <c r="K148" s="793"/>
      <c r="L148" s="793"/>
      <c r="M148" s="793"/>
      <c r="N148" s="793"/>
      <c r="O148" s="793"/>
      <c r="P148" s="793"/>
      <c r="Q148" s="793"/>
      <c r="R148" s="793"/>
      <c r="S148" s="793"/>
      <c r="T148" s="793"/>
      <c r="U148" s="794"/>
      <c r="V148" s="164"/>
    </row>
    <row r="149" spans="3:24" ht="14" customHeight="1">
      <c r="C149" s="182"/>
      <c r="D149" s="520"/>
      <c r="E149" s="509"/>
      <c r="F149" s="792"/>
      <c r="G149" s="793"/>
      <c r="H149" s="793"/>
      <c r="I149" s="793"/>
      <c r="J149" s="793"/>
      <c r="K149" s="793"/>
      <c r="L149" s="793"/>
      <c r="M149" s="793"/>
      <c r="N149" s="793"/>
      <c r="O149" s="793"/>
      <c r="P149" s="793"/>
      <c r="Q149" s="793"/>
      <c r="R149" s="793"/>
      <c r="S149" s="793"/>
      <c r="T149" s="793"/>
      <c r="U149" s="794"/>
      <c r="V149" s="164"/>
    </row>
    <row r="150" spans="3:24" ht="14" customHeight="1">
      <c r="C150" s="182"/>
      <c r="D150" s="520"/>
      <c r="E150" s="509"/>
      <c r="F150" s="792"/>
      <c r="G150" s="793"/>
      <c r="H150" s="793"/>
      <c r="I150" s="793"/>
      <c r="J150" s="793"/>
      <c r="K150" s="793"/>
      <c r="L150" s="793"/>
      <c r="M150" s="793"/>
      <c r="N150" s="793"/>
      <c r="O150" s="793"/>
      <c r="P150" s="793"/>
      <c r="Q150" s="793"/>
      <c r="R150" s="793"/>
      <c r="S150" s="793"/>
      <c r="T150" s="793"/>
      <c r="U150" s="794"/>
      <c r="V150" s="164"/>
    </row>
    <row r="151" spans="3:24" ht="14" customHeight="1">
      <c r="C151" s="182"/>
      <c r="D151" s="520"/>
      <c r="E151" s="509"/>
      <c r="F151" s="792"/>
      <c r="G151" s="793"/>
      <c r="H151" s="793"/>
      <c r="I151" s="793"/>
      <c r="J151" s="793"/>
      <c r="K151" s="793"/>
      <c r="L151" s="793"/>
      <c r="M151" s="793"/>
      <c r="N151" s="793"/>
      <c r="O151" s="793"/>
      <c r="P151" s="793"/>
      <c r="Q151" s="793"/>
      <c r="R151" s="793"/>
      <c r="S151" s="793"/>
      <c r="T151" s="793"/>
      <c r="U151" s="794"/>
      <c r="V151" s="164"/>
    </row>
    <row r="152" spans="3:24" ht="14" customHeight="1">
      <c r="C152" s="182"/>
      <c r="D152" s="520"/>
      <c r="E152" s="509"/>
      <c r="F152" s="792"/>
      <c r="G152" s="793"/>
      <c r="H152" s="793"/>
      <c r="I152" s="793"/>
      <c r="J152" s="793"/>
      <c r="K152" s="793"/>
      <c r="L152" s="793"/>
      <c r="M152" s="793"/>
      <c r="N152" s="793"/>
      <c r="O152" s="793"/>
      <c r="P152" s="793"/>
      <c r="Q152" s="793"/>
      <c r="R152" s="793"/>
      <c r="S152" s="793"/>
      <c r="T152" s="793"/>
      <c r="U152" s="794"/>
      <c r="V152" s="164"/>
    </row>
    <row r="153" spans="3:24" ht="14" customHeight="1">
      <c r="C153" s="182"/>
      <c r="D153" s="520"/>
      <c r="E153" s="509"/>
      <c r="F153" s="792"/>
      <c r="G153" s="793"/>
      <c r="H153" s="793"/>
      <c r="I153" s="793"/>
      <c r="J153" s="793"/>
      <c r="K153" s="793"/>
      <c r="L153" s="793"/>
      <c r="M153" s="793"/>
      <c r="N153" s="793"/>
      <c r="O153" s="793"/>
      <c r="P153" s="793"/>
      <c r="Q153" s="793"/>
      <c r="R153" s="793"/>
      <c r="S153" s="793"/>
      <c r="T153" s="793"/>
      <c r="U153" s="794"/>
      <c r="V153" s="164"/>
    </row>
    <row r="154" spans="3:24" ht="14" customHeight="1">
      <c r="C154" s="182"/>
      <c r="D154" s="520"/>
      <c r="E154" s="509"/>
      <c r="F154" s="792"/>
      <c r="G154" s="793"/>
      <c r="H154" s="793"/>
      <c r="I154" s="793"/>
      <c r="J154" s="793"/>
      <c r="K154" s="793"/>
      <c r="L154" s="793"/>
      <c r="M154" s="793"/>
      <c r="N154" s="793"/>
      <c r="O154" s="793"/>
      <c r="P154" s="793"/>
      <c r="Q154" s="793"/>
      <c r="R154" s="793"/>
      <c r="S154" s="793"/>
      <c r="T154" s="793"/>
      <c r="U154" s="794"/>
      <c r="V154" s="164"/>
    </row>
    <row r="155" spans="3:24" ht="14" customHeight="1">
      <c r="C155" s="184"/>
      <c r="D155" s="521"/>
      <c r="E155" s="510"/>
      <c r="F155" s="795"/>
      <c r="G155" s="796"/>
      <c r="H155" s="796"/>
      <c r="I155" s="796"/>
      <c r="J155" s="796"/>
      <c r="K155" s="796"/>
      <c r="L155" s="796"/>
      <c r="M155" s="796"/>
      <c r="N155" s="796"/>
      <c r="O155" s="796"/>
      <c r="P155" s="796"/>
      <c r="Q155" s="796"/>
      <c r="R155" s="796"/>
      <c r="S155" s="796"/>
      <c r="T155" s="796"/>
      <c r="U155" s="797"/>
      <c r="V155" s="164"/>
    </row>
    <row r="156" spans="3:24" ht="18" customHeight="1">
      <c r="C156" s="579" t="s">
        <v>391</v>
      </c>
      <c r="D156" s="579"/>
      <c r="E156" s="579"/>
      <c r="F156" s="579"/>
      <c r="G156" s="579"/>
      <c r="H156" s="579"/>
      <c r="I156" s="579"/>
      <c r="J156" s="579"/>
      <c r="K156" s="579"/>
      <c r="L156" s="579"/>
      <c r="M156" s="579"/>
      <c r="N156" s="579"/>
      <c r="O156" s="579"/>
      <c r="P156" s="579"/>
      <c r="Q156" s="579"/>
      <c r="R156" s="579"/>
      <c r="S156" s="579"/>
      <c r="T156" s="579"/>
      <c r="U156" s="579"/>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8"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89"/>
      <c r="F159" s="580" t="s">
        <v>319</v>
      </c>
      <c r="G159" s="581"/>
      <c r="H159" s="581"/>
      <c r="I159" s="581"/>
      <c r="J159" s="581"/>
      <c r="K159" s="791" t="str">
        <f>+表紙!K183</f>
        <v>0</v>
      </c>
      <c r="L159" s="791"/>
      <c r="M159" s="791"/>
      <c r="N159" s="791"/>
      <c r="O159" s="791"/>
      <c r="P159" s="183" t="s">
        <v>13</v>
      </c>
      <c r="Q159" s="582" t="s">
        <v>335</v>
      </c>
      <c r="R159" s="582"/>
      <c r="S159" s="582"/>
      <c r="T159" s="582"/>
      <c r="U159" s="583"/>
      <c r="V159" s="301"/>
      <c r="W159" s="301"/>
      <c r="X159" s="164"/>
    </row>
    <row r="160" spans="3:24" ht="14" customHeight="1">
      <c r="C160" s="182"/>
      <c r="D160" s="520"/>
      <c r="E160" s="589"/>
      <c r="F160" s="165" t="s">
        <v>183</v>
      </c>
      <c r="G160" s="32"/>
      <c r="H160" s="32"/>
      <c r="I160" s="254"/>
      <c r="J160" s="254"/>
      <c r="K160" s="254"/>
      <c r="L160" s="254"/>
      <c r="M160" s="254"/>
      <c r="N160" s="254"/>
      <c r="O160" s="254"/>
      <c r="P160" s="254"/>
      <c r="Q160" s="254"/>
      <c r="R160" s="254"/>
      <c r="S160" s="254"/>
      <c r="T160" s="316"/>
      <c r="U160" s="328"/>
      <c r="V160" s="164"/>
    </row>
    <row r="161" spans="3:24" ht="14" customHeight="1">
      <c r="C161" s="182"/>
      <c r="D161" s="520"/>
      <c r="E161" s="589"/>
      <c r="F161" s="792" t="str">
        <f>IF(COUNTA(表紙!F185)=1,+表紙!F185,"")</f>
        <v/>
      </c>
      <c r="G161" s="793"/>
      <c r="H161" s="793"/>
      <c r="I161" s="793"/>
      <c r="J161" s="793"/>
      <c r="K161" s="793"/>
      <c r="L161" s="793"/>
      <c r="M161" s="793"/>
      <c r="N161" s="793"/>
      <c r="O161" s="793"/>
      <c r="P161" s="793"/>
      <c r="Q161" s="793"/>
      <c r="R161" s="793"/>
      <c r="S161" s="793"/>
      <c r="T161" s="793"/>
      <c r="U161" s="794"/>
      <c r="V161" s="164"/>
    </row>
    <row r="162" spans="3:24" ht="14" customHeight="1">
      <c r="C162" s="182"/>
      <c r="D162" s="520"/>
      <c r="E162" s="589"/>
      <c r="F162" s="792"/>
      <c r="G162" s="793"/>
      <c r="H162" s="793"/>
      <c r="I162" s="793"/>
      <c r="J162" s="793"/>
      <c r="K162" s="793"/>
      <c r="L162" s="793"/>
      <c r="M162" s="793"/>
      <c r="N162" s="793"/>
      <c r="O162" s="793"/>
      <c r="P162" s="793"/>
      <c r="Q162" s="793"/>
      <c r="R162" s="793"/>
      <c r="S162" s="793"/>
      <c r="T162" s="793"/>
      <c r="U162" s="794"/>
      <c r="V162" s="164"/>
    </row>
    <row r="163" spans="3:24" ht="14" customHeight="1">
      <c r="C163" s="182"/>
      <c r="D163" s="520"/>
      <c r="E163" s="589"/>
      <c r="F163" s="792"/>
      <c r="G163" s="793"/>
      <c r="H163" s="793"/>
      <c r="I163" s="793"/>
      <c r="J163" s="793"/>
      <c r="K163" s="793"/>
      <c r="L163" s="793"/>
      <c r="M163" s="793"/>
      <c r="N163" s="793"/>
      <c r="O163" s="793"/>
      <c r="P163" s="793"/>
      <c r="Q163" s="793"/>
      <c r="R163" s="793"/>
      <c r="S163" s="793"/>
      <c r="T163" s="793"/>
      <c r="U163" s="794"/>
      <c r="V163" s="164"/>
    </row>
    <row r="164" spans="3:24" ht="14" customHeight="1">
      <c r="C164" s="182"/>
      <c r="D164" s="520"/>
      <c r="E164" s="589"/>
      <c r="F164" s="792"/>
      <c r="G164" s="793"/>
      <c r="H164" s="793"/>
      <c r="I164" s="793"/>
      <c r="J164" s="793"/>
      <c r="K164" s="793"/>
      <c r="L164" s="793"/>
      <c r="M164" s="793"/>
      <c r="N164" s="793"/>
      <c r="O164" s="793"/>
      <c r="P164" s="793"/>
      <c r="Q164" s="793"/>
      <c r="R164" s="793"/>
      <c r="S164" s="793"/>
      <c r="T164" s="793"/>
      <c r="U164" s="794"/>
      <c r="V164" s="164"/>
    </row>
    <row r="165" spans="3:24" ht="14" customHeight="1">
      <c r="C165" s="182"/>
      <c r="D165" s="520"/>
      <c r="E165" s="589"/>
      <c r="F165" s="792"/>
      <c r="G165" s="793"/>
      <c r="H165" s="793"/>
      <c r="I165" s="793"/>
      <c r="J165" s="793"/>
      <c r="K165" s="793"/>
      <c r="L165" s="793"/>
      <c r="M165" s="793"/>
      <c r="N165" s="793"/>
      <c r="O165" s="793"/>
      <c r="P165" s="793"/>
      <c r="Q165" s="793"/>
      <c r="R165" s="793"/>
      <c r="S165" s="793"/>
      <c r="T165" s="793"/>
      <c r="U165" s="794"/>
      <c r="V165" s="164"/>
    </row>
    <row r="166" spans="3:24" ht="14" customHeight="1">
      <c r="C166" s="182"/>
      <c r="D166" s="520"/>
      <c r="E166" s="589"/>
      <c r="F166" s="792"/>
      <c r="G166" s="793"/>
      <c r="H166" s="793"/>
      <c r="I166" s="793"/>
      <c r="J166" s="793"/>
      <c r="K166" s="793"/>
      <c r="L166" s="793"/>
      <c r="M166" s="793"/>
      <c r="N166" s="793"/>
      <c r="O166" s="793"/>
      <c r="P166" s="793"/>
      <c r="Q166" s="793"/>
      <c r="R166" s="793"/>
      <c r="S166" s="793"/>
      <c r="T166" s="793"/>
      <c r="U166" s="794"/>
      <c r="V166" s="164"/>
    </row>
    <row r="167" spans="3:24" ht="14" customHeight="1">
      <c r="C167" s="182"/>
      <c r="D167" s="520"/>
      <c r="E167" s="589"/>
      <c r="F167" s="792"/>
      <c r="G167" s="793"/>
      <c r="H167" s="793"/>
      <c r="I167" s="793"/>
      <c r="J167" s="793"/>
      <c r="K167" s="793"/>
      <c r="L167" s="793"/>
      <c r="M167" s="793"/>
      <c r="N167" s="793"/>
      <c r="O167" s="793"/>
      <c r="P167" s="793"/>
      <c r="Q167" s="793"/>
      <c r="R167" s="793"/>
      <c r="S167" s="793"/>
      <c r="T167" s="793"/>
      <c r="U167" s="794"/>
      <c r="V167" s="164"/>
    </row>
    <row r="168" spans="3:24" ht="14" customHeight="1">
      <c r="C168" s="182"/>
      <c r="D168" s="520"/>
      <c r="E168" s="589"/>
      <c r="F168" s="792"/>
      <c r="G168" s="793"/>
      <c r="H168" s="793"/>
      <c r="I168" s="793"/>
      <c r="J168" s="793"/>
      <c r="K168" s="793"/>
      <c r="L168" s="793"/>
      <c r="M168" s="793"/>
      <c r="N168" s="793"/>
      <c r="O168" s="793"/>
      <c r="P168" s="793"/>
      <c r="Q168" s="793"/>
      <c r="R168" s="793"/>
      <c r="S168" s="793"/>
      <c r="T168" s="793"/>
      <c r="U168" s="794"/>
      <c r="V168" s="164"/>
    </row>
    <row r="169" spans="3:24" ht="14" customHeight="1">
      <c r="C169" s="182"/>
      <c r="D169" s="521"/>
      <c r="E169" s="590"/>
      <c r="F169" s="795"/>
      <c r="G169" s="796"/>
      <c r="H169" s="796"/>
      <c r="I169" s="796"/>
      <c r="J169" s="796"/>
      <c r="K169" s="796"/>
      <c r="L169" s="796"/>
      <c r="M169" s="796"/>
      <c r="N169" s="796"/>
      <c r="O169" s="796"/>
      <c r="P169" s="796"/>
      <c r="Q169" s="796"/>
      <c r="R169" s="796"/>
      <c r="S169" s="796"/>
      <c r="T169" s="796"/>
      <c r="U169" s="797"/>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0" t="s">
        <v>320</v>
      </c>
      <c r="G171" s="581"/>
      <c r="H171" s="581"/>
      <c r="I171" s="581"/>
      <c r="J171" s="581"/>
      <c r="K171" s="791">
        <f>+表紙!K195</f>
        <v>0</v>
      </c>
      <c r="L171" s="791"/>
      <c r="M171" s="791"/>
      <c r="N171" s="791"/>
      <c r="O171" s="791"/>
      <c r="P171" s="178" t="s">
        <v>13</v>
      </c>
      <c r="Q171" s="582" t="s">
        <v>336</v>
      </c>
      <c r="R171" s="582"/>
      <c r="S171" s="582"/>
      <c r="T171" s="582"/>
      <c r="U171" s="583"/>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4" customHeight="1">
      <c r="C173" s="182"/>
      <c r="D173" s="520"/>
      <c r="E173" s="509"/>
      <c r="F173" s="792" t="str">
        <f>IF(COUNTA(表紙!F197)=1,+表紙!F197,"")</f>
        <v/>
      </c>
      <c r="G173" s="793"/>
      <c r="H173" s="793"/>
      <c r="I173" s="793"/>
      <c r="J173" s="793"/>
      <c r="K173" s="793"/>
      <c r="L173" s="793"/>
      <c r="M173" s="793"/>
      <c r="N173" s="793"/>
      <c r="O173" s="793"/>
      <c r="P173" s="793"/>
      <c r="Q173" s="793"/>
      <c r="R173" s="793"/>
      <c r="S173" s="793"/>
      <c r="T173" s="793"/>
      <c r="U173" s="794"/>
      <c r="V173" s="164"/>
    </row>
    <row r="174" spans="3:24" ht="14" customHeight="1">
      <c r="C174" s="182"/>
      <c r="D174" s="520"/>
      <c r="E174" s="509"/>
      <c r="F174" s="792"/>
      <c r="G174" s="793"/>
      <c r="H174" s="793"/>
      <c r="I174" s="793"/>
      <c r="J174" s="793"/>
      <c r="K174" s="793"/>
      <c r="L174" s="793"/>
      <c r="M174" s="793"/>
      <c r="N174" s="793"/>
      <c r="O174" s="793"/>
      <c r="P174" s="793"/>
      <c r="Q174" s="793"/>
      <c r="R174" s="793"/>
      <c r="S174" s="793"/>
      <c r="T174" s="793"/>
      <c r="U174" s="794"/>
      <c r="V174" s="164"/>
    </row>
    <row r="175" spans="3:24" ht="14" customHeight="1">
      <c r="C175" s="182"/>
      <c r="D175" s="520"/>
      <c r="E175" s="509"/>
      <c r="F175" s="792"/>
      <c r="G175" s="793"/>
      <c r="H175" s="793"/>
      <c r="I175" s="793"/>
      <c r="J175" s="793"/>
      <c r="K175" s="793"/>
      <c r="L175" s="793"/>
      <c r="M175" s="793"/>
      <c r="N175" s="793"/>
      <c r="O175" s="793"/>
      <c r="P175" s="793"/>
      <c r="Q175" s="793"/>
      <c r="R175" s="793"/>
      <c r="S175" s="793"/>
      <c r="T175" s="793"/>
      <c r="U175" s="794"/>
      <c r="V175" s="164"/>
    </row>
    <row r="176" spans="3:24" ht="14" customHeight="1">
      <c r="C176" s="182"/>
      <c r="D176" s="520"/>
      <c r="E176" s="509"/>
      <c r="F176" s="792"/>
      <c r="G176" s="793"/>
      <c r="H176" s="793"/>
      <c r="I176" s="793"/>
      <c r="J176" s="793"/>
      <c r="K176" s="793"/>
      <c r="L176" s="793"/>
      <c r="M176" s="793"/>
      <c r="N176" s="793"/>
      <c r="O176" s="793"/>
      <c r="P176" s="793"/>
      <c r="Q176" s="793"/>
      <c r="R176" s="793"/>
      <c r="S176" s="793"/>
      <c r="T176" s="793"/>
      <c r="U176" s="794"/>
      <c r="V176" s="164"/>
    </row>
    <row r="177" spans="3:24" ht="14" customHeight="1">
      <c r="C177" s="182"/>
      <c r="D177" s="520"/>
      <c r="E177" s="509"/>
      <c r="F177" s="792"/>
      <c r="G177" s="793"/>
      <c r="H177" s="793"/>
      <c r="I177" s="793"/>
      <c r="J177" s="793"/>
      <c r="K177" s="793"/>
      <c r="L177" s="793"/>
      <c r="M177" s="793"/>
      <c r="N177" s="793"/>
      <c r="O177" s="793"/>
      <c r="P177" s="793"/>
      <c r="Q177" s="793"/>
      <c r="R177" s="793"/>
      <c r="S177" s="793"/>
      <c r="T177" s="793"/>
      <c r="U177" s="794"/>
      <c r="V177" s="164"/>
    </row>
    <row r="178" spans="3:24" ht="14" customHeight="1">
      <c r="C178" s="182"/>
      <c r="D178" s="520"/>
      <c r="E178" s="509"/>
      <c r="F178" s="792"/>
      <c r="G178" s="793"/>
      <c r="H178" s="793"/>
      <c r="I178" s="793"/>
      <c r="J178" s="793"/>
      <c r="K178" s="793"/>
      <c r="L178" s="793"/>
      <c r="M178" s="793"/>
      <c r="N178" s="793"/>
      <c r="O178" s="793"/>
      <c r="P178" s="793"/>
      <c r="Q178" s="793"/>
      <c r="R178" s="793"/>
      <c r="S178" s="793"/>
      <c r="T178" s="793"/>
      <c r="U178" s="794"/>
      <c r="V178" s="164"/>
    </row>
    <row r="179" spans="3:24" ht="14" customHeight="1">
      <c r="C179" s="182"/>
      <c r="D179" s="520"/>
      <c r="E179" s="509"/>
      <c r="F179" s="792"/>
      <c r="G179" s="793"/>
      <c r="H179" s="793"/>
      <c r="I179" s="793"/>
      <c r="J179" s="793"/>
      <c r="K179" s="793"/>
      <c r="L179" s="793"/>
      <c r="M179" s="793"/>
      <c r="N179" s="793"/>
      <c r="O179" s="793"/>
      <c r="P179" s="793"/>
      <c r="Q179" s="793"/>
      <c r="R179" s="793"/>
      <c r="S179" s="793"/>
      <c r="T179" s="793"/>
      <c r="U179" s="794"/>
      <c r="V179" s="164"/>
    </row>
    <row r="180" spans="3:24" ht="14" customHeight="1">
      <c r="C180" s="182"/>
      <c r="D180" s="520"/>
      <c r="E180" s="509"/>
      <c r="F180" s="792"/>
      <c r="G180" s="793"/>
      <c r="H180" s="793"/>
      <c r="I180" s="793"/>
      <c r="J180" s="793"/>
      <c r="K180" s="793"/>
      <c r="L180" s="793"/>
      <c r="M180" s="793"/>
      <c r="N180" s="793"/>
      <c r="O180" s="793"/>
      <c r="P180" s="793"/>
      <c r="Q180" s="793"/>
      <c r="R180" s="793"/>
      <c r="S180" s="793"/>
      <c r="T180" s="793"/>
      <c r="U180" s="794"/>
      <c r="V180" s="164"/>
    </row>
    <row r="181" spans="3:24" ht="14" customHeight="1">
      <c r="C181" s="184"/>
      <c r="D181" s="521"/>
      <c r="E181" s="510"/>
      <c r="F181" s="795"/>
      <c r="G181" s="796"/>
      <c r="H181" s="796"/>
      <c r="I181" s="796"/>
      <c r="J181" s="796"/>
      <c r="K181" s="796"/>
      <c r="L181" s="796"/>
      <c r="M181" s="796"/>
      <c r="N181" s="796"/>
      <c r="O181" s="796"/>
      <c r="P181" s="796"/>
      <c r="Q181" s="796"/>
      <c r="R181" s="796"/>
      <c r="S181" s="796"/>
      <c r="T181" s="796"/>
      <c r="U181" s="797"/>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25" customHeight="1">
      <c r="C184" s="182"/>
      <c r="D184" s="520"/>
      <c r="E184" s="509"/>
      <c r="F184" s="602" t="s">
        <v>188</v>
      </c>
      <c r="G184" s="603"/>
      <c r="H184" s="603"/>
      <c r="I184" s="603"/>
      <c r="J184" s="603"/>
      <c r="K184" s="791">
        <f>+表紙!K208</f>
        <v>74.760000000000005</v>
      </c>
      <c r="L184" s="791"/>
      <c r="M184" s="791"/>
      <c r="N184" s="791"/>
      <c r="O184" s="791"/>
      <c r="P184" s="185" t="s">
        <v>13</v>
      </c>
      <c r="Q184" s="604" t="s">
        <v>212</v>
      </c>
      <c r="R184" s="605"/>
      <c r="S184" s="605"/>
      <c r="T184" s="605"/>
      <c r="U184" s="606"/>
      <c r="V184" s="301"/>
      <c r="W184" s="301"/>
      <c r="X184" s="164"/>
    </row>
    <row r="185" spans="3:24" ht="43.25" customHeight="1">
      <c r="C185" s="182"/>
      <c r="D185" s="520"/>
      <c r="E185" s="509"/>
      <c r="F185" s="258"/>
      <c r="G185" s="580" t="s">
        <v>164</v>
      </c>
      <c r="H185" s="581"/>
      <c r="I185" s="581"/>
      <c r="J185" s="581"/>
      <c r="K185" s="791" t="str">
        <f>+表紙!K209</f>
        <v>0</v>
      </c>
      <c r="L185" s="791"/>
      <c r="M185" s="791"/>
      <c r="N185" s="791"/>
      <c r="O185" s="791"/>
      <c r="P185" s="243" t="s">
        <v>13</v>
      </c>
      <c r="Q185" s="607"/>
      <c r="R185" s="608"/>
      <c r="S185" s="608"/>
      <c r="T185" s="608"/>
      <c r="U185" s="609"/>
      <c r="V185" s="301"/>
      <c r="W185" s="301"/>
      <c r="X185" s="164"/>
    </row>
    <row r="186" spans="3:24" ht="43.25" customHeight="1">
      <c r="C186" s="182"/>
      <c r="D186" s="520"/>
      <c r="E186" s="509"/>
      <c r="F186" s="258"/>
      <c r="G186" s="580" t="s">
        <v>165</v>
      </c>
      <c r="H186" s="581"/>
      <c r="I186" s="581"/>
      <c r="J186" s="581"/>
      <c r="K186" s="791">
        <f>+表紙!K210</f>
        <v>74.760000000000005</v>
      </c>
      <c r="L186" s="791"/>
      <c r="M186" s="791"/>
      <c r="N186" s="791"/>
      <c r="O186" s="791"/>
      <c r="P186" s="243" t="s">
        <v>13</v>
      </c>
      <c r="Q186" s="607"/>
      <c r="R186" s="608"/>
      <c r="S186" s="608"/>
      <c r="T186" s="608"/>
      <c r="U186" s="609"/>
      <c r="V186" s="301"/>
      <c r="W186" s="301"/>
      <c r="X186" s="164"/>
    </row>
    <row r="187" spans="3:24" ht="43.25" customHeight="1">
      <c r="C187" s="182"/>
      <c r="D187" s="520"/>
      <c r="E187" s="509"/>
      <c r="F187" s="258"/>
      <c r="G187" s="580" t="s">
        <v>374</v>
      </c>
      <c r="H187" s="581"/>
      <c r="I187" s="581"/>
      <c r="J187" s="581"/>
      <c r="K187" s="791" t="str">
        <f>+表紙!K211</f>
        <v>0</v>
      </c>
      <c r="L187" s="791"/>
      <c r="M187" s="791"/>
      <c r="N187" s="791"/>
      <c r="O187" s="791"/>
      <c r="P187" s="243" t="s">
        <v>13</v>
      </c>
      <c r="Q187" s="607"/>
      <c r="R187" s="608"/>
      <c r="S187" s="608"/>
      <c r="T187" s="608"/>
      <c r="U187" s="609"/>
      <c r="V187" s="301"/>
      <c r="W187" s="301"/>
      <c r="X187" s="164"/>
    </row>
    <row r="188" spans="3:24" ht="43.25" customHeight="1">
      <c r="C188" s="182"/>
      <c r="D188" s="520"/>
      <c r="E188" s="509"/>
      <c r="F188" s="259"/>
      <c r="G188" s="580" t="s">
        <v>375</v>
      </c>
      <c r="H188" s="581"/>
      <c r="I188" s="581"/>
      <c r="J188" s="581"/>
      <c r="K188" s="791" t="str">
        <f>+表紙!K212</f>
        <v>0</v>
      </c>
      <c r="L188" s="791"/>
      <c r="M188" s="791"/>
      <c r="N188" s="791"/>
      <c r="O188" s="791"/>
      <c r="P188" s="243" t="s">
        <v>13</v>
      </c>
      <c r="Q188" s="610"/>
      <c r="R188" s="611"/>
      <c r="S188" s="611"/>
      <c r="T188" s="611"/>
      <c r="U188" s="612"/>
      <c r="V188" s="301"/>
      <c r="W188" s="301"/>
      <c r="X188" s="164"/>
    </row>
    <row r="189" spans="3:24" ht="14"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4" customHeight="1">
      <c r="C190" s="182"/>
      <c r="D190" s="520"/>
      <c r="E190" s="509"/>
      <c r="F190" s="792" t="str">
        <f>IF(COUNTA(表紙!F214)=1,+表紙!F214,"")</f>
        <v/>
      </c>
      <c r="G190" s="793"/>
      <c r="H190" s="793"/>
      <c r="I190" s="793"/>
      <c r="J190" s="793"/>
      <c r="K190" s="793"/>
      <c r="L190" s="793"/>
      <c r="M190" s="793"/>
      <c r="N190" s="793"/>
      <c r="O190" s="793"/>
      <c r="P190" s="793"/>
      <c r="Q190" s="793"/>
      <c r="R190" s="793"/>
      <c r="S190" s="793"/>
      <c r="T190" s="793"/>
      <c r="U190" s="794"/>
      <c r="V190" s="164"/>
    </row>
    <row r="191" spans="3:24" ht="14" customHeight="1">
      <c r="C191" s="182"/>
      <c r="D191" s="520"/>
      <c r="E191" s="509"/>
      <c r="F191" s="792"/>
      <c r="G191" s="793"/>
      <c r="H191" s="793"/>
      <c r="I191" s="793"/>
      <c r="J191" s="793"/>
      <c r="K191" s="793"/>
      <c r="L191" s="793"/>
      <c r="M191" s="793"/>
      <c r="N191" s="793"/>
      <c r="O191" s="793"/>
      <c r="P191" s="793"/>
      <c r="Q191" s="793"/>
      <c r="R191" s="793"/>
      <c r="S191" s="793"/>
      <c r="T191" s="793"/>
      <c r="U191" s="794"/>
      <c r="V191" s="164"/>
    </row>
    <row r="192" spans="3:24" ht="14" customHeight="1">
      <c r="C192" s="182"/>
      <c r="D192" s="520"/>
      <c r="E192" s="509"/>
      <c r="F192" s="792"/>
      <c r="G192" s="793"/>
      <c r="H192" s="793"/>
      <c r="I192" s="793"/>
      <c r="J192" s="793"/>
      <c r="K192" s="793"/>
      <c r="L192" s="793"/>
      <c r="M192" s="793"/>
      <c r="N192" s="793"/>
      <c r="O192" s="793"/>
      <c r="P192" s="793"/>
      <c r="Q192" s="793"/>
      <c r="R192" s="793"/>
      <c r="S192" s="793"/>
      <c r="T192" s="793"/>
      <c r="U192" s="794"/>
      <c r="V192" s="164"/>
    </row>
    <row r="193" spans="3:24" ht="14" customHeight="1">
      <c r="C193" s="182"/>
      <c r="D193" s="520"/>
      <c r="E193" s="509"/>
      <c r="F193" s="792"/>
      <c r="G193" s="793"/>
      <c r="H193" s="793"/>
      <c r="I193" s="793"/>
      <c r="J193" s="793"/>
      <c r="K193" s="793"/>
      <c r="L193" s="793"/>
      <c r="M193" s="793"/>
      <c r="N193" s="793"/>
      <c r="O193" s="793"/>
      <c r="P193" s="793"/>
      <c r="Q193" s="793"/>
      <c r="R193" s="793"/>
      <c r="S193" s="793"/>
      <c r="T193" s="793"/>
      <c r="U193" s="794"/>
      <c r="V193" s="164"/>
    </row>
    <row r="194" spans="3:24" ht="14" customHeight="1">
      <c r="C194" s="182"/>
      <c r="D194" s="520"/>
      <c r="E194" s="509"/>
      <c r="F194" s="792"/>
      <c r="G194" s="793"/>
      <c r="H194" s="793"/>
      <c r="I194" s="793"/>
      <c r="J194" s="793"/>
      <c r="K194" s="793"/>
      <c r="L194" s="793"/>
      <c r="M194" s="793"/>
      <c r="N194" s="793"/>
      <c r="O194" s="793"/>
      <c r="P194" s="793"/>
      <c r="Q194" s="793"/>
      <c r="R194" s="793"/>
      <c r="S194" s="793"/>
      <c r="T194" s="793"/>
      <c r="U194" s="794"/>
      <c r="V194" s="164"/>
    </row>
    <row r="195" spans="3:24" ht="14" customHeight="1">
      <c r="C195" s="182"/>
      <c r="D195" s="520"/>
      <c r="E195" s="509"/>
      <c r="F195" s="792"/>
      <c r="G195" s="793"/>
      <c r="H195" s="793"/>
      <c r="I195" s="793"/>
      <c r="J195" s="793"/>
      <c r="K195" s="793"/>
      <c r="L195" s="793"/>
      <c r="M195" s="793"/>
      <c r="N195" s="793"/>
      <c r="O195" s="793"/>
      <c r="P195" s="793"/>
      <c r="Q195" s="793"/>
      <c r="R195" s="793"/>
      <c r="S195" s="793"/>
      <c r="T195" s="793"/>
      <c r="U195" s="794"/>
      <c r="V195" s="164"/>
    </row>
    <row r="196" spans="3:24" ht="14" customHeight="1">
      <c r="C196" s="182"/>
      <c r="D196" s="520"/>
      <c r="E196" s="509"/>
      <c r="F196" s="792"/>
      <c r="G196" s="793"/>
      <c r="H196" s="793"/>
      <c r="I196" s="793"/>
      <c r="J196" s="793"/>
      <c r="K196" s="793"/>
      <c r="L196" s="793"/>
      <c r="M196" s="793"/>
      <c r="N196" s="793"/>
      <c r="O196" s="793"/>
      <c r="P196" s="793"/>
      <c r="Q196" s="793"/>
      <c r="R196" s="793"/>
      <c r="S196" s="793"/>
      <c r="T196" s="793"/>
      <c r="U196" s="794"/>
      <c r="V196" s="164"/>
    </row>
    <row r="197" spans="3:24" ht="14" customHeight="1">
      <c r="C197" s="182"/>
      <c r="D197" s="520"/>
      <c r="E197" s="509"/>
      <c r="F197" s="792"/>
      <c r="G197" s="793"/>
      <c r="H197" s="793"/>
      <c r="I197" s="793"/>
      <c r="J197" s="793"/>
      <c r="K197" s="793"/>
      <c r="L197" s="793"/>
      <c r="M197" s="793"/>
      <c r="N197" s="793"/>
      <c r="O197" s="793"/>
      <c r="P197" s="793"/>
      <c r="Q197" s="793"/>
      <c r="R197" s="793"/>
      <c r="S197" s="793"/>
      <c r="T197" s="793"/>
      <c r="U197" s="794"/>
      <c r="V197" s="164"/>
    </row>
    <row r="198" spans="3:24" ht="14" customHeight="1">
      <c r="C198" s="184"/>
      <c r="D198" s="521"/>
      <c r="E198" s="510"/>
      <c r="F198" s="795"/>
      <c r="G198" s="796"/>
      <c r="H198" s="796"/>
      <c r="I198" s="796"/>
      <c r="J198" s="796"/>
      <c r="K198" s="796"/>
      <c r="L198" s="796"/>
      <c r="M198" s="796"/>
      <c r="N198" s="796"/>
      <c r="O198" s="796"/>
      <c r="P198" s="796"/>
      <c r="Q198" s="796"/>
      <c r="R198" s="796"/>
      <c r="S198" s="796"/>
      <c r="T198" s="796"/>
      <c r="U198" s="797"/>
      <c r="V198" s="164"/>
    </row>
    <row r="199" spans="3:24" ht="18" customHeight="1">
      <c r="C199" s="579" t="s">
        <v>392</v>
      </c>
      <c r="D199" s="579"/>
      <c r="E199" s="579"/>
      <c r="F199" s="579"/>
      <c r="G199" s="579"/>
      <c r="H199" s="579"/>
      <c r="I199" s="579"/>
      <c r="J199" s="579"/>
      <c r="K199" s="579"/>
      <c r="L199" s="579"/>
      <c r="M199" s="579"/>
      <c r="N199" s="579"/>
      <c r="O199" s="579"/>
      <c r="P199" s="579"/>
      <c r="Q199" s="579"/>
      <c r="R199" s="579"/>
      <c r="S199" s="579"/>
      <c r="T199" s="579"/>
      <c r="U199" s="579"/>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2" t="s">
        <v>188</v>
      </c>
      <c r="G201" s="603"/>
      <c r="H201" s="603"/>
      <c r="I201" s="603"/>
      <c r="J201" s="603"/>
      <c r="K201" s="791">
        <f>+表紙!K225</f>
        <v>74.760000000000005</v>
      </c>
      <c r="L201" s="791"/>
      <c r="M201" s="791"/>
      <c r="N201" s="791"/>
      <c r="O201" s="791"/>
      <c r="P201" s="185" t="s">
        <v>13</v>
      </c>
      <c r="Q201" s="604" t="s">
        <v>338</v>
      </c>
      <c r="R201" s="605"/>
      <c r="S201" s="605"/>
      <c r="T201" s="605"/>
      <c r="U201" s="606"/>
      <c r="V201" s="91"/>
      <c r="W201" s="91"/>
      <c r="X201" s="164"/>
    </row>
    <row r="202" spans="3:24" ht="45" customHeight="1">
      <c r="C202" s="182"/>
      <c r="D202" s="520"/>
      <c r="E202" s="509"/>
      <c r="F202" s="258"/>
      <c r="G202" s="580" t="s">
        <v>164</v>
      </c>
      <c r="H202" s="581"/>
      <c r="I202" s="581"/>
      <c r="J202" s="581"/>
      <c r="K202" s="791">
        <f>+表紙!K226</f>
        <v>0</v>
      </c>
      <c r="L202" s="791"/>
      <c r="M202" s="791"/>
      <c r="N202" s="791"/>
      <c r="O202" s="791"/>
      <c r="P202" s="243" t="s">
        <v>13</v>
      </c>
      <c r="Q202" s="607"/>
      <c r="R202" s="608"/>
      <c r="S202" s="608"/>
      <c r="T202" s="608"/>
      <c r="U202" s="609"/>
      <c r="V202" s="91"/>
      <c r="W202" s="91"/>
      <c r="X202" s="164"/>
    </row>
    <row r="203" spans="3:24" ht="45" customHeight="1">
      <c r="C203" s="182"/>
      <c r="D203" s="520"/>
      <c r="E203" s="509"/>
      <c r="F203" s="258"/>
      <c r="G203" s="580" t="s">
        <v>165</v>
      </c>
      <c r="H203" s="581"/>
      <c r="I203" s="581"/>
      <c r="J203" s="581"/>
      <c r="K203" s="791">
        <f>+表紙!K227</f>
        <v>74.760000000000005</v>
      </c>
      <c r="L203" s="791"/>
      <c r="M203" s="791"/>
      <c r="N203" s="791"/>
      <c r="O203" s="791"/>
      <c r="P203" s="243" t="s">
        <v>13</v>
      </c>
      <c r="Q203" s="607"/>
      <c r="R203" s="608"/>
      <c r="S203" s="608"/>
      <c r="T203" s="608"/>
      <c r="U203" s="609"/>
      <c r="V203" s="91"/>
      <c r="W203" s="91"/>
      <c r="X203" s="164"/>
    </row>
    <row r="204" spans="3:24" ht="45" customHeight="1">
      <c r="C204" s="182"/>
      <c r="D204" s="520"/>
      <c r="E204" s="509"/>
      <c r="F204" s="258"/>
      <c r="G204" s="580" t="s">
        <v>374</v>
      </c>
      <c r="H204" s="581"/>
      <c r="I204" s="581"/>
      <c r="J204" s="581"/>
      <c r="K204" s="791">
        <f>+表紙!K228</f>
        <v>0</v>
      </c>
      <c r="L204" s="791"/>
      <c r="M204" s="791"/>
      <c r="N204" s="791"/>
      <c r="O204" s="791"/>
      <c r="P204" s="243" t="s">
        <v>13</v>
      </c>
      <c r="Q204" s="607"/>
      <c r="R204" s="608"/>
      <c r="S204" s="608"/>
      <c r="T204" s="608"/>
      <c r="U204" s="609"/>
      <c r="V204" s="91"/>
      <c r="W204" s="91"/>
      <c r="X204" s="164"/>
    </row>
    <row r="205" spans="3:24" ht="45" customHeight="1">
      <c r="C205" s="182"/>
      <c r="D205" s="520"/>
      <c r="E205" s="509"/>
      <c r="F205" s="259"/>
      <c r="G205" s="580" t="s">
        <v>375</v>
      </c>
      <c r="H205" s="581"/>
      <c r="I205" s="581"/>
      <c r="J205" s="581"/>
      <c r="K205" s="791">
        <f>+表紙!K229</f>
        <v>0</v>
      </c>
      <c r="L205" s="791"/>
      <c r="M205" s="791"/>
      <c r="N205" s="791"/>
      <c r="O205" s="791"/>
      <c r="P205" s="243" t="s">
        <v>13</v>
      </c>
      <c r="Q205" s="610"/>
      <c r="R205" s="611"/>
      <c r="S205" s="611"/>
      <c r="T205" s="611"/>
      <c r="U205" s="612"/>
      <c r="V205" s="91"/>
      <c r="W205" s="91"/>
      <c r="X205" s="164"/>
    </row>
    <row r="206" spans="3:24" ht="14"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4" customHeight="1">
      <c r="C207" s="182"/>
      <c r="D207" s="520"/>
      <c r="E207" s="509"/>
      <c r="F207" s="792" t="str">
        <f>IF(COUNTA(表紙!F231)=1,+表紙!F231,"")</f>
        <v/>
      </c>
      <c r="G207" s="793"/>
      <c r="H207" s="793"/>
      <c r="I207" s="793"/>
      <c r="J207" s="793"/>
      <c r="K207" s="793"/>
      <c r="L207" s="793"/>
      <c r="M207" s="793"/>
      <c r="N207" s="793"/>
      <c r="O207" s="793"/>
      <c r="P207" s="793"/>
      <c r="Q207" s="793"/>
      <c r="R207" s="793"/>
      <c r="S207" s="793"/>
      <c r="T207" s="793"/>
      <c r="U207" s="794"/>
      <c r="V207" s="164"/>
    </row>
    <row r="208" spans="3:24" ht="14" customHeight="1">
      <c r="C208" s="182"/>
      <c r="D208" s="520"/>
      <c r="E208" s="509"/>
      <c r="F208" s="792"/>
      <c r="G208" s="793"/>
      <c r="H208" s="793"/>
      <c r="I208" s="793"/>
      <c r="J208" s="793"/>
      <c r="K208" s="793"/>
      <c r="L208" s="793"/>
      <c r="M208" s="793"/>
      <c r="N208" s="793"/>
      <c r="O208" s="793"/>
      <c r="P208" s="793"/>
      <c r="Q208" s="793"/>
      <c r="R208" s="793"/>
      <c r="S208" s="793"/>
      <c r="T208" s="793"/>
      <c r="U208" s="794"/>
      <c r="V208" s="164"/>
    </row>
    <row r="209" spans="3:25" ht="14" customHeight="1">
      <c r="C209" s="182"/>
      <c r="D209" s="520"/>
      <c r="E209" s="509"/>
      <c r="F209" s="792"/>
      <c r="G209" s="793"/>
      <c r="H209" s="793"/>
      <c r="I209" s="793"/>
      <c r="J209" s="793"/>
      <c r="K209" s="793"/>
      <c r="L209" s="793"/>
      <c r="M209" s="793"/>
      <c r="N209" s="793"/>
      <c r="O209" s="793"/>
      <c r="P209" s="793"/>
      <c r="Q209" s="793"/>
      <c r="R209" s="793"/>
      <c r="S209" s="793"/>
      <c r="T209" s="793"/>
      <c r="U209" s="794"/>
      <c r="V209" s="164"/>
    </row>
    <row r="210" spans="3:25" ht="14" customHeight="1">
      <c r="C210" s="182"/>
      <c r="D210" s="520"/>
      <c r="E210" s="509"/>
      <c r="F210" s="792"/>
      <c r="G210" s="793"/>
      <c r="H210" s="793"/>
      <c r="I210" s="793"/>
      <c r="J210" s="793"/>
      <c r="K210" s="793"/>
      <c r="L210" s="793"/>
      <c r="M210" s="793"/>
      <c r="N210" s="793"/>
      <c r="O210" s="793"/>
      <c r="P210" s="793"/>
      <c r="Q210" s="793"/>
      <c r="R210" s="793"/>
      <c r="S210" s="793"/>
      <c r="T210" s="793"/>
      <c r="U210" s="794"/>
      <c r="V210" s="164"/>
    </row>
    <row r="211" spans="3:25" ht="14" customHeight="1">
      <c r="C211" s="182"/>
      <c r="D211" s="520"/>
      <c r="E211" s="509"/>
      <c r="F211" s="792"/>
      <c r="G211" s="793"/>
      <c r="H211" s="793"/>
      <c r="I211" s="793"/>
      <c r="J211" s="793"/>
      <c r="K211" s="793"/>
      <c r="L211" s="793"/>
      <c r="M211" s="793"/>
      <c r="N211" s="793"/>
      <c r="O211" s="793"/>
      <c r="P211" s="793"/>
      <c r="Q211" s="793"/>
      <c r="R211" s="793"/>
      <c r="S211" s="793"/>
      <c r="T211" s="793"/>
      <c r="U211" s="794"/>
      <c r="V211" s="164"/>
    </row>
    <row r="212" spans="3:25" ht="14" customHeight="1">
      <c r="C212" s="182"/>
      <c r="D212" s="520"/>
      <c r="E212" s="509"/>
      <c r="F212" s="792"/>
      <c r="G212" s="793"/>
      <c r="H212" s="793"/>
      <c r="I212" s="793"/>
      <c r="J212" s="793"/>
      <c r="K212" s="793"/>
      <c r="L212" s="793"/>
      <c r="M212" s="793"/>
      <c r="N212" s="793"/>
      <c r="O212" s="793"/>
      <c r="P212" s="793"/>
      <c r="Q212" s="793"/>
      <c r="R212" s="793"/>
      <c r="S212" s="793"/>
      <c r="T212" s="793"/>
      <c r="U212" s="794"/>
      <c r="V212" s="164"/>
    </row>
    <row r="213" spans="3:25" ht="14" customHeight="1">
      <c r="C213" s="182"/>
      <c r="D213" s="520"/>
      <c r="E213" s="509"/>
      <c r="F213" s="792"/>
      <c r="G213" s="793"/>
      <c r="H213" s="793"/>
      <c r="I213" s="793"/>
      <c r="J213" s="793"/>
      <c r="K213" s="793"/>
      <c r="L213" s="793"/>
      <c r="M213" s="793"/>
      <c r="N213" s="793"/>
      <c r="O213" s="793"/>
      <c r="P213" s="793"/>
      <c r="Q213" s="793"/>
      <c r="R213" s="793"/>
      <c r="S213" s="793"/>
      <c r="T213" s="793"/>
      <c r="U213" s="794"/>
      <c r="V213" s="164"/>
    </row>
    <row r="214" spans="3:25" ht="14" customHeight="1">
      <c r="C214" s="182"/>
      <c r="D214" s="520"/>
      <c r="E214" s="509"/>
      <c r="F214" s="792"/>
      <c r="G214" s="793"/>
      <c r="H214" s="793"/>
      <c r="I214" s="793"/>
      <c r="J214" s="793"/>
      <c r="K214" s="793"/>
      <c r="L214" s="793"/>
      <c r="M214" s="793"/>
      <c r="N214" s="793"/>
      <c r="O214" s="793"/>
      <c r="P214" s="793"/>
      <c r="Q214" s="793"/>
      <c r="R214" s="793"/>
      <c r="S214" s="793"/>
      <c r="T214" s="793"/>
      <c r="U214" s="794"/>
      <c r="V214" s="164"/>
    </row>
    <row r="215" spans="3:25" ht="14" customHeight="1">
      <c r="C215" s="182"/>
      <c r="D215" s="520"/>
      <c r="E215" s="509"/>
      <c r="F215" s="792"/>
      <c r="G215" s="793"/>
      <c r="H215" s="793"/>
      <c r="I215" s="793"/>
      <c r="J215" s="793"/>
      <c r="K215" s="793"/>
      <c r="L215" s="793"/>
      <c r="M215" s="793"/>
      <c r="N215" s="793"/>
      <c r="O215" s="793"/>
      <c r="P215" s="793"/>
      <c r="Q215" s="793"/>
      <c r="R215" s="793"/>
      <c r="S215" s="793"/>
      <c r="T215" s="793"/>
      <c r="U215" s="794"/>
      <c r="V215" s="164"/>
    </row>
    <row r="216" spans="3:25" ht="14" customHeight="1">
      <c r="C216" s="615" t="s">
        <v>368</v>
      </c>
      <c r="D216" s="851"/>
      <c r="E216" s="852"/>
      <c r="F216" s="638" t="str">
        <f>表紙!F240</f>
        <v>【前年度（令和７年度）実績】　　</v>
      </c>
      <c r="G216" s="859">
        <f>表紙!G240</f>
        <v>0</v>
      </c>
      <c r="H216" s="859">
        <f>表紙!H240</f>
        <v>0</v>
      </c>
      <c r="I216" s="859">
        <f>表紙!I240</f>
        <v>0</v>
      </c>
      <c r="J216" s="859">
        <f>表紙!J240</f>
        <v>0</v>
      </c>
      <c r="K216" s="859">
        <f>表紙!K240</f>
        <v>0</v>
      </c>
      <c r="L216" s="859">
        <f>表紙!L240</f>
        <v>0</v>
      </c>
      <c r="M216" s="350"/>
      <c r="N216" s="350"/>
      <c r="O216" s="350"/>
      <c r="P216" s="350"/>
      <c r="Q216" s="350"/>
      <c r="R216" s="350"/>
      <c r="S216" s="350"/>
      <c r="T216" s="350"/>
      <c r="U216" s="362"/>
      <c r="V216" s="164"/>
      <c r="W216" s="150"/>
      <c r="X216" s="150"/>
      <c r="Y216" s="150"/>
    </row>
    <row r="217" spans="3:25" ht="39.9" customHeight="1">
      <c r="C217" s="618"/>
      <c r="D217" s="853"/>
      <c r="E217" s="854"/>
      <c r="F217" s="632" t="s">
        <v>363</v>
      </c>
      <c r="G217" s="860"/>
      <c r="H217" s="860"/>
      <c r="I217" s="860"/>
      <c r="J217" s="860"/>
      <c r="K217" s="861"/>
      <c r="L217" s="862"/>
      <c r="M217" s="863">
        <f>IF(COUNTA(+表紙!M241)&gt;0,+表紙!M241,"")</f>
        <v>74.760000000000005</v>
      </c>
      <c r="N217" s="864"/>
      <c r="O217" s="864"/>
      <c r="P217" s="864"/>
      <c r="Q217" s="864"/>
      <c r="R217" s="864"/>
      <c r="S217" s="864"/>
      <c r="T217" s="361" t="s">
        <v>155</v>
      </c>
      <c r="U217" s="363"/>
      <c r="V217" s="164"/>
      <c r="W217" s="150"/>
      <c r="X217" s="150"/>
      <c r="Y217" s="150"/>
    </row>
    <row r="218" spans="3:25" ht="14" customHeight="1">
      <c r="C218" s="855"/>
      <c r="D218" s="853"/>
      <c r="E218" s="85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 customHeight="1">
      <c r="C219" s="856"/>
      <c r="D219" s="857"/>
      <c r="E219" s="858"/>
      <c r="F219" s="796" t="str">
        <f>IF(COUNTA(表紙!F243)=1,+表紙!F243,"")</f>
        <v/>
      </c>
      <c r="G219" s="865"/>
      <c r="H219" s="865"/>
      <c r="I219" s="865"/>
      <c r="J219" s="865"/>
      <c r="K219" s="865"/>
      <c r="L219" s="865"/>
      <c r="M219" s="865"/>
      <c r="N219" s="865"/>
      <c r="O219" s="865"/>
      <c r="P219" s="865"/>
      <c r="Q219" s="865"/>
      <c r="R219" s="865"/>
      <c r="S219" s="865"/>
      <c r="T219" s="865"/>
      <c r="U219" s="866"/>
      <c r="V219" s="164"/>
      <c r="W219" s="150"/>
      <c r="X219" s="150"/>
      <c r="Y219" s="150"/>
    </row>
    <row r="220" spans="3:25" ht="60" customHeight="1">
      <c r="C220" s="870" t="s">
        <v>15</v>
      </c>
      <c r="D220" s="871"/>
      <c r="E220" s="872"/>
      <c r="F220" s="335"/>
      <c r="G220" s="22"/>
      <c r="H220" s="22"/>
      <c r="I220" s="325"/>
      <c r="J220" s="325"/>
      <c r="K220" s="325"/>
      <c r="L220" s="329"/>
      <c r="M220" s="329"/>
      <c r="N220" s="329"/>
      <c r="O220" s="183"/>
      <c r="P220" s="183"/>
      <c r="Q220" s="183"/>
      <c r="R220" s="183"/>
      <c r="S220" s="325"/>
      <c r="T220" s="325"/>
      <c r="U220" s="326"/>
    </row>
    <row r="221" spans="3:25" ht="20"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 customHeight="1">
      <c r="C226" s="869" t="s">
        <v>189</v>
      </c>
      <c r="D226" s="869"/>
      <c r="E226" s="869"/>
      <c r="F226" s="869"/>
      <c r="G226" s="869"/>
      <c r="H226" s="869"/>
      <c r="I226" s="869"/>
      <c r="J226" s="869"/>
      <c r="K226" s="869"/>
      <c r="L226" s="869"/>
      <c r="M226" s="869"/>
      <c r="N226" s="869"/>
      <c r="O226" s="869"/>
      <c r="P226" s="869"/>
      <c r="Q226" s="869"/>
      <c r="R226" s="869"/>
      <c r="S226" s="869"/>
      <c r="T226" s="869"/>
      <c r="U226" s="869"/>
    </row>
    <row r="227" spans="1:21" ht="13">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3" t="str">
        <f>表紙!D249</f>
        <v>　この様式は、前年度（令和７年度）の特別管理産業廃棄物の発生量が50トン以上の事業場ごとに１枚作成し、提出してください。</v>
      </c>
      <c r="E229" s="613" t="str">
        <f>表紙!E253</f>
        <v>　①欄には、日本標準産業分類（中分類）の区分を記入してください。</v>
      </c>
      <c r="F229" s="613">
        <f>表紙!F253</f>
        <v>0</v>
      </c>
      <c r="G229" s="613">
        <f>表紙!G253</f>
        <v>0</v>
      </c>
      <c r="H229" s="613">
        <f>表紙!H253</f>
        <v>0</v>
      </c>
      <c r="I229" s="613">
        <f>表紙!I253</f>
        <v>0</v>
      </c>
      <c r="J229" s="613">
        <f>表紙!J253</f>
        <v>0</v>
      </c>
      <c r="K229" s="613">
        <f>表紙!K253</f>
        <v>0</v>
      </c>
      <c r="L229" s="613">
        <f>表紙!L253</f>
        <v>0</v>
      </c>
      <c r="M229" s="613">
        <f>表紙!M253</f>
        <v>0</v>
      </c>
      <c r="N229" s="613">
        <f>表紙!N253</f>
        <v>0</v>
      </c>
      <c r="O229" s="613">
        <f>表紙!O253</f>
        <v>0</v>
      </c>
      <c r="P229" s="613">
        <f>表紙!P253</f>
        <v>0</v>
      </c>
      <c r="Q229" s="613">
        <f>表紙!Q253</f>
        <v>0</v>
      </c>
      <c r="R229" s="613">
        <f>表紙!R253</f>
        <v>0</v>
      </c>
      <c r="S229" s="613">
        <f>表紙!S253</f>
        <v>0</v>
      </c>
      <c r="T229" s="613">
        <f>表紙!T253</f>
        <v>0</v>
      </c>
      <c r="U229" s="614">
        <f>表紙!U253</f>
        <v>0</v>
      </c>
    </row>
    <row r="230" spans="1:21" ht="41" customHeight="1">
      <c r="C230" s="187"/>
      <c r="D230" s="613"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3">
        <f>表紙!F254</f>
        <v>0</v>
      </c>
      <c r="G230" s="613">
        <f>表紙!G254</f>
        <v>0</v>
      </c>
      <c r="H230" s="613">
        <f>表紙!H254</f>
        <v>0</v>
      </c>
      <c r="I230" s="613">
        <f>表紙!I254</f>
        <v>0</v>
      </c>
      <c r="J230" s="613">
        <f>表紙!J254</f>
        <v>0</v>
      </c>
      <c r="K230" s="613">
        <f>表紙!K254</f>
        <v>0</v>
      </c>
      <c r="L230" s="613">
        <f>表紙!L254</f>
        <v>0</v>
      </c>
      <c r="M230" s="613">
        <f>表紙!M254</f>
        <v>0</v>
      </c>
      <c r="N230" s="613">
        <f>表紙!N254</f>
        <v>0</v>
      </c>
      <c r="O230" s="613">
        <f>表紙!O254</f>
        <v>0</v>
      </c>
      <c r="P230" s="613">
        <f>表紙!P254</f>
        <v>0</v>
      </c>
      <c r="Q230" s="613">
        <f>表紙!Q254</f>
        <v>0</v>
      </c>
      <c r="R230" s="613">
        <f>表紙!R254</f>
        <v>0</v>
      </c>
      <c r="S230" s="613">
        <f>表紙!S254</f>
        <v>0</v>
      </c>
      <c r="T230" s="613">
        <f>表紙!T254</f>
        <v>0</v>
      </c>
      <c r="U230" s="614">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3">
        <f>表紙!F254</f>
        <v>0</v>
      </c>
      <c r="G234" s="613">
        <f>表紙!G254</f>
        <v>0</v>
      </c>
      <c r="H234" s="613">
        <f>表紙!H254</f>
        <v>0</v>
      </c>
      <c r="I234" s="613">
        <f>表紙!I254</f>
        <v>0</v>
      </c>
      <c r="J234" s="613">
        <f>表紙!J254</f>
        <v>0</v>
      </c>
      <c r="K234" s="613">
        <f>表紙!K254</f>
        <v>0</v>
      </c>
      <c r="L234" s="613">
        <f>表紙!L254</f>
        <v>0</v>
      </c>
      <c r="M234" s="613">
        <f>表紙!M254</f>
        <v>0</v>
      </c>
      <c r="N234" s="613">
        <f>表紙!N254</f>
        <v>0</v>
      </c>
      <c r="O234" s="613">
        <f>表紙!O254</f>
        <v>0</v>
      </c>
      <c r="P234" s="613">
        <f>表紙!P254</f>
        <v>0</v>
      </c>
      <c r="Q234" s="613">
        <f>表紙!Q254</f>
        <v>0</v>
      </c>
      <c r="R234" s="613">
        <f>表紙!R254</f>
        <v>0</v>
      </c>
      <c r="S234" s="613">
        <f>表紙!S254</f>
        <v>0</v>
      </c>
      <c r="T234" s="613">
        <f>表紙!T254</f>
        <v>0</v>
      </c>
      <c r="U234" s="614">
        <f>表紙!U254</f>
        <v>0</v>
      </c>
    </row>
    <row r="235" spans="1:21" ht="30" customHeight="1">
      <c r="A235" s="17"/>
      <c r="B235" s="17"/>
      <c r="C235" s="187"/>
      <c r="D235" s="189" t="s">
        <v>194</v>
      </c>
      <c r="E235" s="613"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3">
        <f>表紙!F255</f>
        <v>0</v>
      </c>
      <c r="G235" s="613">
        <f>表紙!G255</f>
        <v>0</v>
      </c>
      <c r="H235" s="613">
        <f>表紙!H255</f>
        <v>0</v>
      </c>
      <c r="I235" s="613">
        <f>表紙!I255</f>
        <v>0</v>
      </c>
      <c r="J235" s="613">
        <f>表紙!J255</f>
        <v>0</v>
      </c>
      <c r="K235" s="613">
        <f>表紙!K255</f>
        <v>0</v>
      </c>
      <c r="L235" s="613">
        <f>表紙!L255</f>
        <v>0</v>
      </c>
      <c r="M235" s="613">
        <f>表紙!M255</f>
        <v>0</v>
      </c>
      <c r="N235" s="613">
        <f>表紙!N255</f>
        <v>0</v>
      </c>
      <c r="O235" s="613">
        <f>表紙!O255</f>
        <v>0</v>
      </c>
      <c r="P235" s="613">
        <f>表紙!P255</f>
        <v>0</v>
      </c>
      <c r="Q235" s="613">
        <f>表紙!Q255</f>
        <v>0</v>
      </c>
      <c r="R235" s="613">
        <f>表紙!R255</f>
        <v>0</v>
      </c>
      <c r="S235" s="613">
        <f>表紙!S255</f>
        <v>0</v>
      </c>
      <c r="T235" s="613">
        <f>表紙!T255</f>
        <v>0</v>
      </c>
      <c r="U235" s="614">
        <f>表紙!U255</f>
        <v>0</v>
      </c>
    </row>
    <row r="236" spans="1:21" ht="53" customHeight="1">
      <c r="A236" s="17"/>
      <c r="B236" s="17"/>
      <c r="C236" s="187">
        <v>4</v>
      </c>
      <c r="D236" s="613"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3">
        <f>表紙!E256</f>
        <v>0</v>
      </c>
      <c r="F236" s="613">
        <f>表紙!F256</f>
        <v>0</v>
      </c>
      <c r="G236" s="613">
        <f>表紙!G256</f>
        <v>0</v>
      </c>
      <c r="H236" s="613">
        <f>表紙!H256</f>
        <v>0</v>
      </c>
      <c r="I236" s="613">
        <f>表紙!I256</f>
        <v>0</v>
      </c>
      <c r="J236" s="613">
        <f>表紙!J256</f>
        <v>0</v>
      </c>
      <c r="K236" s="613">
        <f>表紙!K256</f>
        <v>0</v>
      </c>
      <c r="L236" s="613">
        <f>表紙!L256</f>
        <v>0</v>
      </c>
      <c r="M236" s="613">
        <f>表紙!M256</f>
        <v>0</v>
      </c>
      <c r="N236" s="613">
        <f>表紙!N256</f>
        <v>0</v>
      </c>
      <c r="O236" s="613">
        <f>表紙!O256</f>
        <v>0</v>
      </c>
      <c r="P236" s="613">
        <f>表紙!P256</f>
        <v>0</v>
      </c>
      <c r="Q236" s="613">
        <f>表紙!Q256</f>
        <v>0</v>
      </c>
      <c r="R236" s="613">
        <f>表紙!R256</f>
        <v>0</v>
      </c>
      <c r="S236" s="613">
        <f>表紙!S256</f>
        <v>0</v>
      </c>
      <c r="T236" s="613">
        <f>表紙!T256</f>
        <v>0</v>
      </c>
      <c r="U236" s="614">
        <f>表紙!U256</f>
        <v>0</v>
      </c>
    </row>
    <row r="237" spans="1:21" ht="41" customHeight="1">
      <c r="A237" s="17"/>
      <c r="B237" s="17"/>
      <c r="C237" s="187">
        <v>5</v>
      </c>
      <c r="D237" s="613"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3">
        <f>表紙!E257</f>
        <v>0</v>
      </c>
      <c r="F237" s="613">
        <f>表紙!F257</f>
        <v>0</v>
      </c>
      <c r="G237" s="613">
        <f>表紙!G257</f>
        <v>0</v>
      </c>
      <c r="H237" s="613">
        <f>表紙!H257</f>
        <v>0</v>
      </c>
      <c r="I237" s="613">
        <f>表紙!I257</f>
        <v>0</v>
      </c>
      <c r="J237" s="613">
        <f>表紙!J257</f>
        <v>0</v>
      </c>
      <c r="K237" s="613">
        <f>表紙!K257</f>
        <v>0</v>
      </c>
      <c r="L237" s="613">
        <f>表紙!L257</f>
        <v>0</v>
      </c>
      <c r="M237" s="613">
        <f>表紙!M257</f>
        <v>0</v>
      </c>
      <c r="N237" s="613">
        <f>表紙!N257</f>
        <v>0</v>
      </c>
      <c r="O237" s="613">
        <f>表紙!O257</f>
        <v>0</v>
      </c>
      <c r="P237" s="613">
        <f>表紙!P257</f>
        <v>0</v>
      </c>
      <c r="Q237" s="613">
        <f>表紙!Q257</f>
        <v>0</v>
      </c>
      <c r="R237" s="613">
        <f>表紙!R257</f>
        <v>0</v>
      </c>
      <c r="S237" s="613">
        <f>表紙!S257</f>
        <v>0</v>
      </c>
      <c r="T237" s="613">
        <f>表紙!T257</f>
        <v>0</v>
      </c>
      <c r="U237" s="614">
        <f>表紙!U257</f>
        <v>0</v>
      </c>
    </row>
    <row r="238" spans="1:21" ht="76.25" customHeight="1">
      <c r="A238" s="17"/>
      <c r="B238" s="17"/>
      <c r="C238" s="187">
        <v>6</v>
      </c>
      <c r="D238" s="613"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3">
        <f>表紙!E258</f>
        <v>0</v>
      </c>
      <c r="F238" s="613">
        <f>表紙!F258</f>
        <v>0</v>
      </c>
      <c r="G238" s="613">
        <f>表紙!G258</f>
        <v>0</v>
      </c>
      <c r="H238" s="613">
        <f>表紙!H258</f>
        <v>0</v>
      </c>
      <c r="I238" s="613">
        <f>表紙!I258</f>
        <v>0</v>
      </c>
      <c r="J238" s="613">
        <f>表紙!J258</f>
        <v>0</v>
      </c>
      <c r="K238" s="613">
        <f>表紙!K258</f>
        <v>0</v>
      </c>
      <c r="L238" s="613">
        <f>表紙!L258</f>
        <v>0</v>
      </c>
      <c r="M238" s="613">
        <f>表紙!M258</f>
        <v>0</v>
      </c>
      <c r="N238" s="613">
        <f>表紙!N258</f>
        <v>0</v>
      </c>
      <c r="O238" s="613">
        <f>表紙!O258</f>
        <v>0</v>
      </c>
      <c r="P238" s="613">
        <f>表紙!P258</f>
        <v>0</v>
      </c>
      <c r="Q238" s="613">
        <f>表紙!Q258</f>
        <v>0</v>
      </c>
      <c r="R238" s="613">
        <f>表紙!R258</f>
        <v>0</v>
      </c>
      <c r="S238" s="613">
        <f>表紙!S258</f>
        <v>0</v>
      </c>
      <c r="T238" s="613">
        <f>表紙!T258</f>
        <v>0</v>
      </c>
      <c r="U238" s="614">
        <f>表紙!U258</f>
        <v>0</v>
      </c>
    </row>
    <row r="239" spans="1:21" ht="64.5" customHeight="1">
      <c r="A239" s="17"/>
      <c r="B239" s="17"/>
      <c r="C239" s="187">
        <v>7</v>
      </c>
      <c r="D239" s="613"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3">
        <f>表紙!E259</f>
        <v>0</v>
      </c>
      <c r="F239" s="613">
        <f>表紙!F259</f>
        <v>0</v>
      </c>
      <c r="G239" s="613">
        <f>表紙!G259</f>
        <v>0</v>
      </c>
      <c r="H239" s="613">
        <f>表紙!H259</f>
        <v>0</v>
      </c>
      <c r="I239" s="613">
        <f>表紙!I259</f>
        <v>0</v>
      </c>
      <c r="J239" s="613">
        <f>表紙!J259</f>
        <v>0</v>
      </c>
      <c r="K239" s="613">
        <f>表紙!K259</f>
        <v>0</v>
      </c>
      <c r="L239" s="613">
        <f>表紙!L259</f>
        <v>0</v>
      </c>
      <c r="M239" s="613">
        <f>表紙!M259</f>
        <v>0</v>
      </c>
      <c r="N239" s="613">
        <f>表紙!N259</f>
        <v>0</v>
      </c>
      <c r="O239" s="613">
        <f>表紙!O259</f>
        <v>0</v>
      </c>
      <c r="P239" s="613">
        <f>表紙!P259</f>
        <v>0</v>
      </c>
      <c r="Q239" s="613">
        <f>表紙!Q259</f>
        <v>0</v>
      </c>
      <c r="R239" s="613">
        <f>表紙!R259</f>
        <v>0</v>
      </c>
      <c r="S239" s="613">
        <f>表紙!S259</f>
        <v>0</v>
      </c>
      <c r="T239" s="613">
        <f>表紙!T259</f>
        <v>0</v>
      </c>
      <c r="U239" s="614">
        <f>表紙!U259</f>
        <v>0</v>
      </c>
    </row>
    <row r="240" spans="1:21" ht="41" customHeight="1">
      <c r="A240" s="17"/>
      <c r="B240" s="17"/>
      <c r="C240" s="187">
        <v>8</v>
      </c>
      <c r="D240" s="613"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3">
        <f>表紙!E260</f>
        <v>0</v>
      </c>
      <c r="F240" s="613">
        <f>表紙!F260</f>
        <v>0</v>
      </c>
      <c r="G240" s="613">
        <f>表紙!G260</f>
        <v>0</v>
      </c>
      <c r="H240" s="613">
        <f>表紙!H260</f>
        <v>0</v>
      </c>
      <c r="I240" s="613">
        <f>表紙!I260</f>
        <v>0</v>
      </c>
      <c r="J240" s="613">
        <f>表紙!J260</f>
        <v>0</v>
      </c>
      <c r="K240" s="613">
        <f>表紙!K260</f>
        <v>0</v>
      </c>
      <c r="L240" s="613">
        <f>表紙!L260</f>
        <v>0</v>
      </c>
      <c r="M240" s="613">
        <f>表紙!M260</f>
        <v>0</v>
      </c>
      <c r="N240" s="613">
        <f>表紙!N260</f>
        <v>0</v>
      </c>
      <c r="O240" s="613">
        <f>表紙!O260</f>
        <v>0</v>
      </c>
      <c r="P240" s="613">
        <f>表紙!P260</f>
        <v>0</v>
      </c>
      <c r="Q240" s="613">
        <f>表紙!Q260</f>
        <v>0</v>
      </c>
      <c r="R240" s="613">
        <f>表紙!R260</f>
        <v>0</v>
      </c>
      <c r="S240" s="613">
        <f>表紙!S260</f>
        <v>0</v>
      </c>
      <c r="T240" s="613">
        <f>表紙!T260</f>
        <v>0</v>
      </c>
      <c r="U240" s="614">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2026-06-30T00:41:16Z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