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80ED0FDF-4D93-4BE3-A161-0BFB92D0DD06}" xr6:coauthVersionLast="47" xr6:coauthVersionMax="47" xr10:uidLastSave="{00000000-0000-0000-0000-000000000000}"/>
  <bookViews>
    <workbookView xWindow="-120" yWindow="-120" windowWidth="29040" windowHeight="1599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K41" i="94"/>
  <c r="L41" i="94"/>
  <c r="M41" i="94"/>
  <c r="N41" i="94"/>
  <c r="P41" i="94"/>
  <c r="Q41" i="94"/>
  <c r="R41" i="94"/>
  <c r="S41" i="94"/>
  <c r="T41" i="94"/>
  <c r="U41" i="94"/>
  <c r="V41" i="94"/>
  <c r="G38" i="94"/>
  <c r="W38" i="94"/>
  <c r="W32" i="94"/>
  <c r="W31" i="94" s="1"/>
  <c r="AK31" i="99"/>
  <c r="J38" i="94" l="1"/>
  <c r="J37" i="94" s="1"/>
  <c r="J19" i="94" s="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<sst xmlns="http://schemas.openxmlformats.org/spreadsheetml/2006/main" count="2772" uniqueCount="437">
  <si>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</si>
  <si>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</si>
  <si>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</si>
  <si>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</si>
  <si>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</si>
  <si>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</si>
  <si>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</si>
  <si>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</si>
  <si>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</si>
  <si>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</si>
  <si>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</si>
  <si>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</si>
  <si>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</si>
  <si>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</si>
  <si>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</si>
  <si>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</si>
  <si>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</si>
  <si>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</si>
  <si>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</si>
  <si>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</si>
  <si>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</si>
  <si>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</si>
  <si>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</si>
  <si>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</si>
  <si>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</si>
  <si>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</si>
  <si>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</si>
  <si>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</si>
  <si>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</si>
  <si>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</si>
  <si>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</si>
  <si>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</si>
  <si>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</si>
  <si>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</si>
  <si>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</si>
  <si>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</si>
  <si>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</si>
  <si>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</si>
  <si>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</si>
  <si>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</si>
  <si>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</si>
  <si>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</si>
  <si>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</si>
  <si>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</si>
  <si>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</si>
  <si>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</si>
  <si>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</si>
  <si>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</si>
  <si>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</si>
  <si>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</si>
  <si>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</si>
  <si>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</si>
  <si>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</si>
  <si>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</si>
  <si>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</si>
  <si>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</si>
  <si>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</si>
  <si>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</si>
  <si>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</si>
  <si>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</si>
  <si>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</si>
  <si>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</si>
  <si>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</si>
  <si>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</si>
  <si>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</si>
  <si>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</si>
  <si>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</si>
  <si>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</si>
  <si>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</si>
  <si>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</si>
  <si>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</si>
  <si>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</si>
  <si>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</si>
  <si>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</si>
  <si>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</si>
  <si>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</si>
  <si>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</si>
  <si>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</si>
  <si>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</si>
  <si>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</si>
  <si>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</si>
  <si>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</si>
  <si>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</si>
  <si>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</si>
  <si>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</si>
  <si>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</si>
  <si>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</si>
  <si>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</si>
  <si>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</si>
  <si>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</si>
  <si>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</si>
  <si>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</si>
  <si>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</si>
  <si>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</si>
  <si>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</si>
  <si>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</si>
  <si>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</si>
  <si>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</si>
  <si>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</si>
  <si>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</si>
  <si>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</si>
  <si>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</si>
  <si>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</si>
  <si>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</si>
  <si>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</si>
  <si>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</si>
  <si>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</si>
  <si>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</si>
  <si>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</si>
  <si>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</si>
  <si>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</si>
  <si>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</si>
  <si>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</si>
  <si>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</si>
  <si>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</si>
  <si>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</si>
  <si>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</si>
  <si>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</si>
  <si>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</si>
  <si>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</si>
  <si>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</si>
  <si>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</si>
  <si>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</si>
  <si>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</si>
  <si>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</si>
  <si>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</si>
  <si>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</si>
  <si>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</si>
  <si>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</si>
  <si>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</si>
  <si>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</si>
  <si>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</si>
  <si>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</si>
  <si>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</si>
  <si>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</si>
  <si>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</si>
  <si>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</si>
  <si>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</si>
  <si>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</si>
  <si>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</si>
  <si>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</si>
  <si>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</si>
  <si>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</si>
  <si>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</si>
  <si>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</si>
  <si>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</si>
  <si>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</si>
  <si>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</si>
  <si>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</si>
  <si>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</si>
  <si>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</si>
  <si>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</si>
  <si>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</si>
  <si>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</si>
  <si>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</si>
  <si>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</si>
  <si>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</si>
  <si>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</si>
  <si>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</si>
  <si>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</si>
  <si>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</si>
  <si>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</si>
  <si>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</si>
  <si>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</si>
  <si>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</si>
  <si>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</si>
  <si>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</si>
  <si>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</si>
  <si>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</si>
  <si>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</si>
  <si>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</si>
  <si>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</si>
  <si>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</si>
  <si>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</si>
  <si>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</si>
  <si>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</si>
  <si>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</si>
  <si>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</si>
  <si>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</si>
  <si>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</si>
  <si>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</si>
  <si>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</si>
  <si>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</si>
  <si>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</si>
  <si>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</si>
  <si>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</si>
  <si>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</si>
  <si>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</si>
  <si>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</si>
  <si>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</si>
  <si>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</si>
  <si>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</si>
  <si>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</si>
  <si>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</si>
  <si>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</si>
  <si>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</si>
  <si>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</si>
  <si>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</si>
  <si>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</si>
  <si>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</si>
  <si>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</si>
  <si>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</si>
  <si>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</si>
  <si>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</si>
  <si>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</si>
  <si>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</si>
  <si>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</si>
  <si>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</si>
  <si>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</si>
  <si>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</si>
  <si>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</si>
  <si>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</si>
  <si>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</si>
  <si>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</si>
  <si>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</si>
  <si>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</si>
  <si>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</si>
  <si>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</si>
  <si>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</si>
  <si>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</si>
  <si>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</si>
  <si>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</si>
  <si>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</si>
  <si>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</si>
  <si>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</si>
  <si>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</si>
  <si>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</si>
  <si>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</si>
  <si>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</si>
  <si>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</si>
  <si>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</si>
  <si>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</si>
  <si>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</si>
  <si>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</si>
  <si>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</si>
  <si>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</si>
  <si>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</si>
  <si>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</si>
  <si>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</si>
  <si>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</si>
  <si>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</si>
  <si>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</si>
  <si>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</si>
  <si>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</si>
  <si>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</si>
  <si>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</si>
  <si>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</si>
  <si>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</si>
  <si>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</si>
  <si>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</si>
  <si>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</si>
  <si>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</si>
  <si>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</si>
  <si>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</si>
  <si>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</si>
  <si>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</si>
  <si>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</si>
  <si>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</si>
  <si>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</si>
  <si>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</si>
  <si>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</si>
  <si>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</si>
  <si>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</si>
  <si>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</si>
  <si>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</si>
  <si>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</si>
  <si>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</si>
  <si>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</si>
  <si>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</si>
  <si>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</si>
  <si>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</si>
  <si>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</si>
  <si>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</si>
  <si>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</si>
  <si>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</si>
  <si>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</si>
  <si>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</si>
  <si>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</si>
  <si>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</si>
  <si>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</si>
  <si>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</si>
  <si>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</si>
  <si>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</si>
  <si>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</si>
  <si>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</si>
  <si>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</si>
  <si>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</si>
  <si>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</si>
  <si>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</si>
  <si>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</si>
  <si>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</si>
  <si>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</si>
  <si>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</si>
  <si>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</si>
  <si>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</si>
  <si>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</si>
  <si>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</si>
  <si>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</si>
  <si>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</si>
  <si>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</si>
  <si>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</si>
  <si>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</si>
  <si>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</si>
  <si>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</si>
  <si>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</si>
  <si>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</si>
  <si>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</si>
  <si>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</si>
  <si>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</si>
  <si>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</si>
  <si>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</si>
  <si>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</si>
  <si>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</si>
  <si>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</si>
  <si>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</si>
  <si>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</si>
  <si>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</si>
  <si>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</si>
  <si>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</si>
  <si>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</si>
  <si>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</si>
  <si>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</si>
  <si>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</si>
  <si>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</si>
  <si>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</si>
  <si>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</si>
  <si>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</si>
  <si>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</si>
  <si>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</si>
  <si>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</si>
  <si>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</si>
  <si>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</si>
  <si>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</si>
  <si>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</si>
  <si>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</si>
  <si>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</si>
  <si>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</si>
  <si>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</si>
  <si>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</si>
  <si>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</si>
  <si>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</si>
  <si>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</si>
  <si>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</si>
  <si>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</si>
  <si>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</si>
  <si>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</si>
  <si>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</si>
  <si>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</si>
  <si>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</si>
  <si>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</si>
  <si>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</si>
  <si>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</si>
  <si>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</si>
  <si>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</si>
  <si>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</si>
  <si>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</si>
  <si>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</si>
  <si>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</si>
  <si>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</si>
  <si>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</si>
  <si>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</si>
  <si>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</si>
  <si>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</si>
  <si>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</si>
  <si>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</si>
  <si>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</si>
  <si>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</si>
  <si>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</si>
  <si>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</si>
  <si>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</si>
  <si>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</si>
  <si>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</si>
  <si>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</si>
  <si>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</si>
  <si>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</si>
  <si>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</si>
  <si>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</si>
  <si>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</si>
  <si>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</si>
  <si>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</si>
  <si>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</si>
  <si>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</si>
  <si>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</si>
  <si>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</si>
  <si>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</si>
  <si>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</si>
  <si>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</si>
  <si>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</si>
  <si>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</si>
  <si>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</si>
  <si>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</si>
  <si>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</si>
  <si>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</si>
  <si>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</si>
  <si>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</si>
  <si>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</si>
  <si>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</si>
  <si>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</si>
  <si>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</si>
  <si>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</si>
  <si>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</si>
  <si>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</si>
  <si>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</si>
  <si>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</si>
  <si>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</si>
  <si>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</si>
  <si>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</si>
  <si>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</si>
  <si>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</si>
  <si>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</si>
  <si>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</si>
  <si>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</si>
  <si>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</si>
  <si>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</si>
  <si>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</si>
  <si>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</si>
  <si>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</si>
  <si>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</si>
  <si>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</si>
  <si>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</si>
  <si>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特管廃油、有害廃油→焼却→再資源化
特管廃酸、有害廃酸、特管廃アルカリ→中和→再資源化
感染性廃棄物→焼却→再資源化
PCB汚染物→焼却→埋立
有害汚泥→焼却→埋め立て</t>
    <rPh sb="23" eb="25">
      <t>ユウガイ</t>
    </rPh>
    <rPh sb="25" eb="27">
      <t>ハイサン</t>
    </rPh>
    <rPh sb="28" eb="30">
      <t>トッカン</t>
    </rPh>
    <rPh sb="36" eb="38">
      <t>チュウワ</t>
    </rPh>
    <rPh sb="54" eb="58">
      <t>サイシゲンカ</t>
    </rPh>
    <rPh sb="62" eb="64">
      <t>オセン</t>
    </rPh>
    <rPh sb="64" eb="65">
      <t>ブツ</t>
    </rPh>
    <rPh sb="69" eb="71">
      <t>ウメタテ</t>
    </rPh>
    <phoneticPr fontId="3"/>
  </si>
  <si>
    <t>常務執行役員センター長　（センター長）
ー廃棄物管理責任者（調達グループリーダー）</t>
    <phoneticPr fontId="3"/>
  </si>
  <si>
    <t>令和  7 年   6月  30日</t>
    <phoneticPr fontId="3"/>
  </si>
  <si>
    <t>横浜市鶴見区末広町１－１</t>
    <phoneticPr fontId="3"/>
  </si>
  <si>
    <t>AGC株式会社AGC横浜テクニカルセンター　　　常務執行役員センター長　峯伸也</t>
    <phoneticPr fontId="3"/>
  </si>
  <si>
    <t>AGC横浜テクニカルセンター</t>
    <phoneticPr fontId="3"/>
  </si>
  <si>
    <t>０４５－５１１－１７８０</t>
    <phoneticPr fontId="3"/>
  </si>
  <si>
    <t>横浜市長</t>
    <phoneticPr fontId="3"/>
  </si>
  <si>
    <t>Ｅ21－窯業・土石製品製造業</t>
    <phoneticPr fontId="3"/>
  </si>
  <si>
    <t>ガラス・土石製品</t>
    <phoneticPr fontId="3"/>
  </si>
  <si>
    <t>PCBの処分を進める</t>
    <rPh sb="4" eb="6">
      <t>ショブン</t>
    </rPh>
    <rPh sb="7" eb="8">
      <t>スス</t>
    </rPh>
    <phoneticPr fontId="3"/>
  </si>
  <si>
    <t>継続してPCB処分を進める</t>
    <rPh sb="0" eb="2">
      <t>ケイゾク</t>
    </rPh>
    <phoneticPr fontId="3"/>
  </si>
  <si>
    <t>申請時のWDS及び申請内容から適切な分別を行う</t>
    <rPh sb="0" eb="2">
      <t>シンセイ</t>
    </rPh>
    <rPh sb="2" eb="3">
      <t>ジ</t>
    </rPh>
    <rPh sb="7" eb="8">
      <t>オヨ</t>
    </rPh>
    <rPh sb="9" eb="11">
      <t>シンセイ</t>
    </rPh>
    <rPh sb="11" eb="13">
      <t>ナイヨウ</t>
    </rPh>
    <rPh sb="15" eb="17">
      <t>テキセツ</t>
    </rPh>
    <rPh sb="18" eb="20">
      <t>ブンベツ</t>
    </rPh>
    <rPh sb="21" eb="22">
      <t>オコナ</t>
    </rPh>
    <phoneticPr fontId="3"/>
  </si>
  <si>
    <t>申請時に必要な情報項目をより詳細に設定し、廃棄物の性状や処理方法の判断がしやすくなるよう情報提供の精度を高める</t>
    <rPh sb="0" eb="2">
      <t>シンセイ</t>
    </rPh>
    <rPh sb="2" eb="3">
      <t>ジ</t>
    </rPh>
    <rPh sb="4" eb="6">
      <t>ヒツヨウ</t>
    </rPh>
    <rPh sb="7" eb="9">
      <t>ジョウホウ</t>
    </rPh>
    <rPh sb="9" eb="11">
      <t>コウモク</t>
    </rPh>
    <rPh sb="14" eb="16">
      <t>ショウサイ</t>
    </rPh>
    <rPh sb="17" eb="19">
      <t>セッテイ</t>
    </rPh>
    <rPh sb="21" eb="24">
      <t>ハイキブツ</t>
    </rPh>
    <rPh sb="25" eb="27">
      <t>セイジョウ</t>
    </rPh>
    <rPh sb="28" eb="30">
      <t>ショリ</t>
    </rPh>
    <rPh sb="30" eb="32">
      <t>ホウホウ</t>
    </rPh>
    <rPh sb="33" eb="35">
      <t>ハンダン</t>
    </rPh>
    <rPh sb="44" eb="46">
      <t>ジョウホウ</t>
    </rPh>
    <rPh sb="46" eb="48">
      <t>テイキョウ</t>
    </rPh>
    <rPh sb="49" eb="51">
      <t>セイド</t>
    </rPh>
    <rPh sb="52" eb="53">
      <t>タカ</t>
    </rPh>
    <phoneticPr fontId="3"/>
  </si>
  <si>
    <t>継続して電子マニフェスト利用を進める。</t>
    <rPh sb="0" eb="2">
      <t>ケイゾク</t>
    </rPh>
    <rPh sb="4" eb="6">
      <t>デンシ</t>
    </rPh>
    <rPh sb="12" eb="14">
      <t>リヨウ</t>
    </rPh>
    <rPh sb="15" eb="16">
      <t>スス</t>
    </rPh>
    <phoneticPr fontId="3"/>
  </si>
  <si>
    <t>再生利用業者への委託を推進</t>
    <rPh sb="0" eb="2">
      <t>サイセイ</t>
    </rPh>
    <rPh sb="2" eb="4">
      <t>リヨウ</t>
    </rPh>
    <rPh sb="4" eb="6">
      <t>ギョウシャ</t>
    </rPh>
    <rPh sb="8" eb="10">
      <t>イタク</t>
    </rPh>
    <rPh sb="11" eb="13">
      <t>スイシン</t>
    </rPh>
    <phoneticPr fontId="3"/>
  </si>
  <si>
    <t>継続して再生利用業者への委託を推進</t>
    <rPh sb="0" eb="2">
      <t>ケイゾク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</si>
</sst>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
      <patternFill patternType="solid">
        <fgColor rgb="FFCCFFFF"/>
        <bgColor rgb="FF000000"/>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8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10" borderId="55" xfId="4" applyFont="1" applyFill="1" applyBorder="1" applyAlignment="1" applyProtection="1">
      <alignment vertical="center" wrapText="1"/>
      <protection locked="0"/>
    </xf>
    <xf numFmtId="0" fontId="4" fillId="10" borderId="1" xfId="4" applyFont="1" applyFill="1" applyBorder="1" applyAlignment="1" applyProtection="1">
      <alignment vertical="center" wrapText="1"/>
      <protection locked="0"/>
    </xf>
    <xf numFmtId="0" fontId="4" fillId="10" borderId="12" xfId="4" applyFont="1" applyFill="1" applyBorder="1" applyAlignment="1" applyProtection="1">
      <alignment vertical="center" wrapText="1"/>
      <protection locked="0"/>
    </xf>
    <xf numFmtId="0" fontId="4" fillId="10" borderId="54" xfId="4" applyFont="1" applyFill="1" applyBorder="1" applyAlignment="1" applyProtection="1">
      <alignment vertical="center" wrapText="1"/>
      <protection locked="0"/>
    </xf>
    <xf numFmtId="0" fontId="4" fillId="10" borderId="0" xfId="4" applyFont="1" applyFill="1" applyAlignment="1" applyProtection="1">
      <alignment vertical="center" wrapText="1"/>
      <protection locked="0"/>
    </xf>
    <xf numFmtId="0" fontId="4" fillId="10" borderId="13" xfId="4" applyFont="1" applyFill="1" applyBorder="1" applyAlignment="1" applyProtection="1">
      <alignment vertical="center" wrapText="1"/>
      <protection locked="0"/>
    </xf>
    <xf numFmtId="0" fontId="4" fillId="10" borderId="57" xfId="4" applyFont="1" applyFill="1" applyBorder="1" applyAlignment="1" applyProtection="1">
      <alignment vertical="center" wrapText="1"/>
      <protection locked="0"/>
    </xf>
    <xf numFmtId="0" fontId="4" fillId="10" borderId="9" xfId="4" applyFont="1" applyFill="1" applyBorder="1" applyAlignment="1" applyProtection="1">
      <alignment vertical="center" wrapText="1"/>
      <protection locked="0"/>
    </xf>
    <xf numFmtId="0" fontId="4" fillId="10"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80"/>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81"/>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zoomScaleNormal="100" zoomScaleSheetLayoutView="100" workbookViewId="0">
      <selection activeCell="F240" sqref="F240:L240"/>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5" customHeight="1">
      <c r="C34" s="80"/>
      <c r="U34" s="81"/>
      <c r="W34" s="16"/>
      <c r="X34" s="16"/>
      <c r="Y34" s="343"/>
    </row>
    <row r="35" spans="1:25" ht="13.5">
      <c r="C35" s="80"/>
      <c r="P35" s="587" t="s">
        <v>422</v>
      </c>
      <c r="Q35" s="588"/>
      <c r="R35" s="588"/>
      <c r="S35" s="588"/>
      <c r="T35" s="588"/>
      <c r="U35" s="589"/>
      <c r="W35" s="16"/>
      <c r="X35" s="16"/>
      <c r="Y35" s="18"/>
    </row>
    <row r="36" spans="1:25" ht="13.5">
      <c r="C36" s="80"/>
      <c r="S36" s="38"/>
      <c r="T36" s="38"/>
      <c r="U36" s="82"/>
      <c r="W36" s="16"/>
      <c r="X36" s="16"/>
      <c r="Y36" s="18"/>
    </row>
    <row r="37" spans="1:25" ht="13.5">
      <c r="C37" s="585" t="s">
        <v>427</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423</v>
      </c>
      <c r="M40" s="615"/>
      <c r="N40" s="615"/>
      <c r="O40" s="615"/>
      <c r="P40" s="615"/>
      <c r="Q40" s="615"/>
      <c r="R40" s="615"/>
      <c r="S40" s="615"/>
      <c r="T40" s="615"/>
      <c r="U40" s="616"/>
      <c r="W40" s="16"/>
      <c r="X40" s="16"/>
    </row>
    <row r="41" spans="1:25" ht="26.25" customHeight="1">
      <c r="C41" s="80"/>
      <c r="I41" s="20"/>
      <c r="J41" s="20" t="s">
        <v>7</v>
      </c>
      <c r="K41" s="20"/>
      <c r="L41" s="615" t="s">
        <v>424</v>
      </c>
      <c r="M41" s="615"/>
      <c r="N41" s="615"/>
      <c r="O41" s="615"/>
      <c r="P41" s="615"/>
      <c r="Q41" s="615"/>
      <c r="R41" s="615"/>
      <c r="S41" s="615"/>
      <c r="T41" s="615"/>
      <c r="U41" s="616"/>
    </row>
    <row r="42" spans="1:25">
      <c r="C42" s="80"/>
      <c r="L42" s="17" t="s">
        <v>8</v>
      </c>
      <c r="U42" s="81"/>
    </row>
    <row r="43" spans="1:25" ht="13.5">
      <c r="C43" s="80"/>
      <c r="L43" s="21"/>
      <c r="M43" s="21" t="s">
        <v>9</v>
      </c>
      <c r="N43" s="21"/>
      <c r="O43" s="617" t="s">
        <v>426</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425</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2021</v>
      </c>
      <c r="Q49" s="578"/>
      <c r="R49" s="578"/>
      <c r="S49" s="578"/>
      <c r="T49" s="578"/>
      <c r="U49" s="579"/>
    </row>
    <row r="50" spans="3:23" ht="26.25" customHeight="1">
      <c r="C50" s="590" t="s">
        <v>11</v>
      </c>
      <c r="D50" s="591"/>
      <c r="E50" s="592"/>
      <c r="F50" s="601" t="s">
        <v>423</v>
      </c>
      <c r="G50" s="602"/>
      <c r="H50" s="602"/>
      <c r="I50" s="602"/>
      <c r="J50" s="602"/>
      <c r="K50" s="602"/>
      <c r="L50" s="602"/>
      <c r="M50" s="602"/>
      <c r="N50" s="116" t="s">
        <v>131</v>
      </c>
      <c r="O50" s="425"/>
      <c r="P50" s="425"/>
      <c r="Q50" s="580" t="s">
        <v>426</v>
      </c>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428</v>
      </c>
      <c r="G54" s="571"/>
      <c r="H54" s="571"/>
      <c r="I54" s="571"/>
      <c r="J54" s="571"/>
      <c r="K54" s="571"/>
      <c r="L54" s="27" t="s">
        <v>48</v>
      </c>
      <c r="M54" s="27"/>
      <c r="N54" s="572" t="s">
        <v>429</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v>5674</v>
      </c>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1801</v>
      </c>
      <c r="G61" s="521"/>
      <c r="H61" s="521"/>
      <c r="I61" s="521"/>
      <c r="J61" s="521"/>
      <c r="K61" s="521"/>
      <c r="L61" s="521"/>
      <c r="M61" s="521"/>
      <c r="N61" s="521"/>
      <c r="O61" s="521"/>
      <c r="P61" s="521"/>
      <c r="Q61" s="521"/>
      <c r="R61" s="521"/>
      <c r="S61" s="521"/>
      <c r="T61" s="521"/>
      <c r="U61" s="522"/>
      <c r="W61" s="23"/>
    </row>
    <row r="62" spans="3:23" ht="13.9" customHeight="1">
      <c r="C62" s="426"/>
      <c r="D62" s="368"/>
      <c r="E62" s="233"/>
      <c r="F62" s="619" t="s">
        <v>420</v>
      </c>
      <c r="G62" s="620"/>
      <c r="H62" s="620"/>
      <c r="I62" s="620"/>
      <c r="J62" s="620"/>
      <c r="K62" s="620"/>
      <c r="L62" s="620"/>
      <c r="M62" s="620"/>
      <c r="N62" s="620"/>
      <c r="O62" s="620"/>
      <c r="P62" s="620"/>
      <c r="Q62" s="620"/>
      <c r="R62" s="620"/>
      <c r="S62" s="620"/>
      <c r="T62" s="620"/>
      <c r="U62" s="621"/>
      <c r="W62" s="23" t="s">
        <v>419</v>
      </c>
    </row>
    <row r="63" spans="3:23" ht="13.9"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58" t="s">
        <v>421</v>
      </c>
      <c r="E77" s="459"/>
      <c r="F77" s="459"/>
      <c r="G77" s="459"/>
      <c r="H77" s="459"/>
      <c r="I77" s="459"/>
      <c r="J77" s="459"/>
      <c r="K77" s="459"/>
      <c r="L77" s="459"/>
      <c r="M77" s="459"/>
      <c r="N77" s="459"/>
      <c r="O77" s="459"/>
      <c r="P77" s="459"/>
      <c r="Q77" s="459"/>
      <c r="R77" s="459"/>
      <c r="S77" s="459"/>
      <c r="T77" s="459"/>
      <c r="U77" s="460"/>
      <c r="W77" s="23" t="s">
        <v>419</v>
      </c>
    </row>
    <row r="78" spans="3:23" ht="13.9"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9</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65.430000000000007</v>
      </c>
      <c r="L90" s="523"/>
      <c r="M90" s="523"/>
      <c r="N90" s="523"/>
      <c r="O90" s="523"/>
      <c r="P90" s="178" t="s">
        <v>211</v>
      </c>
      <c r="Q90" s="526"/>
      <c r="R90" s="526"/>
      <c r="S90" s="526"/>
      <c r="T90" s="526"/>
      <c r="U90" s="527"/>
      <c r="V90" s="301"/>
      <c r="W90" s="301"/>
      <c r="X90" s="605"/>
      <c r="Y90" s="605"/>
      <c r="Z90" s="605"/>
      <c r="AA90" s="605"/>
      <c r="AB90" s="605"/>
      <c r="AC90" s="605"/>
    </row>
    <row r="91" spans="1:29" ht="13.9"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2"/>
      <c r="D94" s="631"/>
      <c r="E94" s="536"/>
      <c r="F94" s="458" t="s">
        <v>430</v>
      </c>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9</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65.47</v>
      </c>
      <c r="L105" s="540"/>
      <c r="M105" s="540"/>
      <c r="N105" s="540"/>
      <c r="O105" s="540"/>
      <c r="P105" s="432" t="s">
        <v>211</v>
      </c>
      <c r="Q105" s="526"/>
      <c r="R105" s="526"/>
      <c r="S105" s="526"/>
      <c r="T105" s="526"/>
      <c r="U105" s="527"/>
      <c r="V105" s="301"/>
      <c r="W105" s="301"/>
      <c r="X105" s="95"/>
    </row>
    <row r="106" spans="1:27" ht="13.9"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3"/>
      <c r="D109" s="506"/>
      <c r="E109" s="509"/>
      <c r="F109" s="458" t="s">
        <v>431</v>
      </c>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t="s">
        <v>432</v>
      </c>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t="s">
        <v>433</v>
      </c>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65.430000000000007</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f>+別紙!X15</f>
        <v>48.589999999999996</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f>+別紙!X16</f>
        <v>65.430000000000007</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t="str">
        <f>+別紙!X17</f>
        <v>0</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t="str">
        <f>+別紙!X18</f>
        <v>0</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t="s">
        <v>435</v>
      </c>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65.47</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0</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65.47</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t="s">
        <v>436</v>
      </c>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62.76</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t="s">
        <v>434</v>
      </c>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73: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AGC横浜テクニカルセンター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AGC横浜テクニカルセンター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AGC横浜テクニカルセンター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AGC横浜テクニカルセンター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E11" zoomScaleNormal="100" workbookViewId="0">
      <selection activeCell="Z30" sqref="Z30:AD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AGC横浜テクニカルセンター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6.31</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6.31</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6.31</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6.31</v>
      </c>
      <c r="P27" s="728"/>
      <c r="Q27" s="728"/>
      <c r="R27" s="728"/>
      <c r="S27" s="44" t="s">
        <v>38</v>
      </c>
      <c r="T27" s="65"/>
      <c r="U27" s="65"/>
      <c r="X27" s="63" t="s">
        <v>39</v>
      </c>
      <c r="Y27" s="66"/>
      <c r="AG27" s="53"/>
      <c r="AH27" s="53"/>
      <c r="AI27" s="53"/>
      <c r="AJ27" s="53"/>
      <c r="AK27" s="706">
        <f>+AG18+O27</f>
        <v>6.31</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6.31</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6.31</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6.31</v>
      </c>
      <c r="G30" s="709"/>
      <c r="H30" s="201" t="s">
        <v>155</v>
      </c>
      <c r="L30" s="730"/>
      <c r="O30" s="56"/>
      <c r="Q30" s="727">
        <f>+ROUND(Z28,2)+ROUND(Z29,2)+ROUND(Z30,2)</f>
        <v>6.31</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6.31</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D14" zoomScaleNormal="100" workbookViewId="0">
      <selection activeCell="Z30" sqref="Z30:AD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AGC横浜テクニカルセンター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16.47</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16.47</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16.47</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16.47</v>
      </c>
      <c r="P27" s="728"/>
      <c r="Q27" s="728"/>
      <c r="R27" s="728"/>
      <c r="S27" s="44" t="s">
        <v>38</v>
      </c>
      <c r="T27" s="65"/>
      <c r="U27" s="65"/>
      <c r="X27" s="63" t="s">
        <v>39</v>
      </c>
      <c r="Y27" s="66"/>
      <c r="AG27" s="53"/>
      <c r="AH27" s="53"/>
      <c r="AI27" s="53"/>
      <c r="AJ27" s="53"/>
      <c r="AK27" s="706">
        <f>+AG18+O27</f>
        <v>16.47</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16.47</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16.47</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0.51</v>
      </c>
      <c r="G30" s="709"/>
      <c r="H30" s="201" t="s">
        <v>155</v>
      </c>
      <c r="L30" s="730"/>
      <c r="O30" s="56"/>
      <c r="Q30" s="727">
        <f>+ROUND(Z28,2)+ROUND(Z29,2)+ROUND(Z30,2)</f>
        <v>16.47</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16.47</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9" zoomScaleNormal="100" workbookViewId="0">
      <selection activeCell="AZ19" sqref="AZ19"/>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AGC横浜テクニカルセンター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0.05</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0.05</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0.05</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0.05</v>
      </c>
      <c r="P27" s="728"/>
      <c r="Q27" s="728"/>
      <c r="R27" s="728"/>
      <c r="S27" s="44" t="s">
        <v>38</v>
      </c>
      <c r="T27" s="65"/>
      <c r="U27" s="65"/>
      <c r="X27" s="63" t="s">
        <v>39</v>
      </c>
      <c r="Y27" s="66"/>
      <c r="AG27" s="53"/>
      <c r="AH27" s="53"/>
      <c r="AI27" s="53"/>
      <c r="AJ27" s="53"/>
      <c r="AK27" s="706">
        <f>+AG18+O27</f>
        <v>0.05</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0.05</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0.05</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0.05</v>
      </c>
      <c r="G30" s="709"/>
      <c r="H30" s="201" t="s">
        <v>155</v>
      </c>
      <c r="L30" s="730"/>
      <c r="O30" s="56"/>
      <c r="Q30" s="727">
        <f>+ROUND(Z28,2)+ROUND(Z29,2)+ROUND(Z30,2)</f>
        <v>0.05</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0.05</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AGC横浜テクニカルセンター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topLeftCell="A19"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AGC横浜テクニカルセンター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0.01</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0.01</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0.01</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61"/>
  <sheetViews>
    <sheetView showGridLines="0" topLeftCell="A22" zoomScale="70" zoomScaleNormal="70" workbookViewId="0">
      <selection activeCell="P44" sqref="P44"/>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AGC横浜テクニカルセンター</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7.76</v>
      </c>
      <c r="H9" s="373">
        <f>IF(OR(ｲ.特管廃酸!F24&gt;0,ｲ.特管廃酸!F24&lt;0),ｲ.特管廃酸!F24,IF(H$19&gt;0,"0",0))</f>
        <v>19.02</v>
      </c>
      <c r="I9" s="373">
        <f>IF(OR(ｳ.特管廃ｱﾙｶﾘ!F24&gt;0,ｳ.特管廃ｱﾙｶﾘ!F24&lt;0),ｳ.特管廃ｱﾙｶﾘ!F24,IF(I$19&gt;0,"0",0))</f>
        <v>13.13</v>
      </c>
      <c r="J9" s="373">
        <f>IF(OR(ｴ.感染性廃棄物!$F24&gt;0,ｴ.感染性廃棄物!$F24&lt;0),ｴ.感染性廃棄物!F24,IF(J$19&gt;0,"0",0))</f>
        <v>0.01</v>
      </c>
      <c r="K9" s="373" t="str">
        <f>IF(OR(ｵ.廃PCB等!$F24&gt;0,ｵ.廃PCB等!$F24&lt;0),ｵ.廃PCB等!F24,IF(K$19&gt;0,"0",0))</f>
        <v>0</v>
      </c>
      <c r="L9" s="373">
        <f>IF(OR(ｶ.PCB汚染物!F24&gt;0,ｶ.PCB汚染物!F24&lt;0),ｶ.PCB汚染物!F24,IF(L$19&gt;0,"0",0))</f>
        <v>2.67</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6.31</v>
      </c>
      <c r="T9" s="373">
        <f>IF(OR(ｾ.有害汚泥!F24&gt;0,ｾ.有害汚泥!F24&lt;0),ｾ.有害汚泥!F24,IF(T$19&gt;0,"0",0))</f>
        <v>16.47</v>
      </c>
      <c r="U9" s="373">
        <f>IF(OR(ｿ.有害廃酸!F24&gt;0,ｿ.有害廃酸!F24&lt;0),ｿ.有害廃酸!F24,IF(U$19&gt;0,"0",0))</f>
        <v>0.05</v>
      </c>
      <c r="V9" s="373">
        <f>IF(OR(ﾀ.有害廃ｱﾙｶﾘ!F24&gt;0,ﾀ.有害廃ｱﾙｶﾘ!F24&lt;0),ﾀ.有害廃ｱﾙｶﾘ!F24,IF(V$19&gt;0,"0",0))</f>
        <v>0</v>
      </c>
      <c r="W9" s="373">
        <f>IF(OR(ﾁ.廃水銀等!F24&gt;0,ﾁ.廃水銀等!F24&lt;0),ﾁ.廃水銀等!F24,IF(W$19&gt;0,"0",0))</f>
        <v>0.01</v>
      </c>
      <c r="X9" s="374">
        <f>IF(SUM(G9:W9)&gt;0,SUM(G9:W9),IF(X$19&gt;0,"0",0))</f>
        <v>65.430000000000007</v>
      </c>
    </row>
    <row r="10" spans="2:24" ht="24" customHeight="1">
      <c r="B10" s="157" t="s">
        <v>365</v>
      </c>
      <c r="C10" s="785" t="s">
        <v>213</v>
      </c>
      <c r="D10" s="785"/>
      <c r="E10" s="785"/>
      <c r="F10" s="786"/>
      <c r="G10" s="375" t="str">
        <f>IF(OR(ｱ.特管廃油!F25&gt;0,ｱ.特管廃油!F25&lt;0),ｱ.特管廃油!F25,IF(G$19&gt;0,"0",0))</f>
        <v>0</v>
      </c>
      <c r="H10" s="375" t="str">
        <f>IF(OR(ｲ.特管廃酸!F25&gt;0,ｲ.特管廃酸!F25&lt;0),ｲ.特管廃酸!F25,IF(H$19&gt;0,"0",0))</f>
        <v>0</v>
      </c>
      <c r="I10" s="375" t="str">
        <f>IF(OR(ｳ.特管廃ｱﾙｶﾘ!F25&gt;0,ｳ.特管廃ｱﾙｶﾘ!F25&lt;0),ｳ.特管廃ｱﾙｶﾘ!F25,IF(I$19&gt;0,"0",0))</f>
        <v>0</v>
      </c>
      <c r="J10" s="375" t="str">
        <f>IF(OR(ｴ.感染性廃棄物!$F25&gt;0,ｴ.感染性廃棄物!$F25&lt;0),ｴ.感染性廃棄物!F25,IF(J$19&gt;0,"0",0))</f>
        <v>0</v>
      </c>
      <c r="K10" s="375" t="str">
        <f>IF(OR(ｵ.廃PCB等!$F25&gt;0,ｵ.廃PCB等!$F25&lt;0),ｵ.廃PCB等!F25,IF(K$19&gt;0,"0",0))</f>
        <v>0</v>
      </c>
      <c r="L10" s="375" t="str">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t="str">
        <f>IF(OR(ｽ.有害廃油!F25&gt;0,ｽ.有害廃油!F25&lt;0),ｽ.有害廃油!F25,IF(S$19&gt;0,"0",0))</f>
        <v>0</v>
      </c>
      <c r="T10" s="375" t="str">
        <f>IF(OR(ｾ.有害汚泥!F25&gt;0,ｾ.有害汚泥!F25&lt;0),ｾ.有害汚泥!F25,IF(T$19&gt;0,"0",0))</f>
        <v>0</v>
      </c>
      <c r="U10" s="375" t="str">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t="str">
        <f>IF(OR(ｱ.特管廃油!F26&gt;0,ｱ.特管廃油!F26&lt;0),ｱ.特管廃油!F26,IF(G$19&gt;0,"0",0))</f>
        <v>0</v>
      </c>
      <c r="H11" s="377" t="str">
        <f>IF(OR(ｲ.特管廃酸!F26&gt;0,ｲ.特管廃酸!F26&lt;0),ｲ.特管廃酸!F26,IF(H$19&gt;0,"0",0))</f>
        <v>0</v>
      </c>
      <c r="I11" s="377" t="str">
        <f>IF(OR(ｳ.特管廃ｱﾙｶﾘ!F26&gt;0,ｳ.特管廃ｱﾙｶﾘ!F26&lt;0),ｳ.特管廃ｱﾙｶﾘ!F26,IF(I$19&gt;0,"0",0))</f>
        <v>0</v>
      </c>
      <c r="J11" s="377" t="str">
        <f>IF(OR(ｴ.感染性廃棄物!$F26&gt;0,ｴ.感染性廃棄物!$F26&lt;0),ｴ.感染性廃棄物!F26,IF(J$19&gt;0,"0",0))</f>
        <v>0</v>
      </c>
      <c r="K11" s="377" t="str">
        <f>IF(OR(ｵ.廃PCB等!$F26&gt;0,ｵ.廃PCB等!$F26&lt;0),ｵ.廃PCB等!F26,IF(K$19&gt;0,"0",0))</f>
        <v>0</v>
      </c>
      <c r="L11" s="377" t="str">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t="str">
        <f>IF(OR(ｽ.有害廃油!F26&gt;0,ｽ.有害廃油!F26&lt;0),ｽ.有害廃油!F26,IF(S$19&gt;0,"0",0))</f>
        <v>0</v>
      </c>
      <c r="T11" s="377" t="str">
        <f>IF(OR(ｾ.有害汚泥!F26&gt;0,ｾ.有害汚泥!F26&lt;0),ｾ.有害汚泥!F26,IF(T$19&gt;0,"0",0))</f>
        <v>0</v>
      </c>
      <c r="U11" s="377" t="str">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0" t="s">
        <v>215</v>
      </c>
      <c r="D12" s="750"/>
      <c r="E12" s="750"/>
      <c r="F12" s="751"/>
      <c r="G12" s="377" t="str">
        <f>IF(OR(ｱ.特管廃油!F27&gt;0,ｱ.特管廃油!F27&lt;0),ｱ.特管廃油!F27,IF(G$19&gt;0,"0",0))</f>
        <v>0</v>
      </c>
      <c r="H12" s="377" t="str">
        <f>IF(OR(ｲ.特管廃酸!F27&gt;0,ｲ.特管廃酸!F27&lt;0),ｲ.特管廃酸!F27,IF(H$19&gt;0,"0",0))</f>
        <v>0</v>
      </c>
      <c r="I12" s="377" t="str">
        <f>IF(OR(ｳ.特管廃ｱﾙｶﾘ!F27&gt;0,ｳ.特管廃ｱﾙｶﾘ!F27&lt;0),ｳ.特管廃ｱﾙｶﾘ!F27,IF(I$19&gt;0,"0",0))</f>
        <v>0</v>
      </c>
      <c r="J12" s="377" t="str">
        <f>IF(OR(ｴ.感染性廃棄物!$F27&gt;0,ｴ.感染性廃棄物!$F27&lt;0),ｴ.感染性廃棄物!F27,IF(J$19&gt;0,"0",0))</f>
        <v>0</v>
      </c>
      <c r="K12" s="377" t="str">
        <f>IF(OR(ｵ.廃PCB等!$F27&gt;0,ｵ.廃PCB等!$F27&lt;0),ｵ.廃PCB等!F27,IF(K$19&gt;0,"0",0))</f>
        <v>0</v>
      </c>
      <c r="L12" s="377" t="str">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t="str">
        <f>IF(OR(ｽ.有害廃油!F27&gt;0,ｽ.有害廃油!F27&lt;0),ｽ.有害廃油!F27,IF(S$19&gt;0,"0",0))</f>
        <v>0</v>
      </c>
      <c r="T12" s="377" t="str">
        <f>IF(OR(ｾ.有害汚泥!F27&gt;0,ｾ.有害汚泥!F27&lt;0),ｾ.有害汚泥!F27,IF(T$19&gt;0,"0",0))</f>
        <v>0</v>
      </c>
      <c r="U12" s="377" t="str">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81" t="s">
        <v>216</v>
      </c>
      <c r="D13" s="771"/>
      <c r="E13" s="771"/>
      <c r="F13" s="772"/>
      <c r="G13" s="377" t="str">
        <f>IF(OR(ｱ.特管廃油!F28&gt;0,ｱ.特管廃油!F28&lt;0),ｱ.特管廃油!F28,IF(G$19&gt;0,"0",0))</f>
        <v>0</v>
      </c>
      <c r="H13" s="377" t="str">
        <f>IF(OR(ｲ.特管廃酸!F28&gt;0,ｲ.特管廃酸!F28&lt;0),ｲ.特管廃酸!F28,IF(H$19&gt;0,"0",0))</f>
        <v>0</v>
      </c>
      <c r="I13" s="377" t="str">
        <f>IF(OR(ｳ.特管廃ｱﾙｶﾘ!F28&gt;0,ｳ.特管廃ｱﾙｶﾘ!F28&lt;0),ｳ.特管廃ｱﾙｶﾘ!F28,IF(I$19&gt;0,"0",0))</f>
        <v>0</v>
      </c>
      <c r="J13" s="377" t="str">
        <f>IF(OR(ｴ.感染性廃棄物!$F28&gt;0,ｴ.感染性廃棄物!$F28&lt;0),ｴ.感染性廃棄物!F28,IF(J$19&gt;0,"0",0))</f>
        <v>0</v>
      </c>
      <c r="K13" s="377" t="str">
        <f>IF(OR(ｵ.廃PCB等!$F28&gt;0,ｵ.廃PCB等!$F28&lt;0),ｵ.廃PCB等!F28,IF(K$19&gt;0,"0",0))</f>
        <v>0</v>
      </c>
      <c r="L13" s="377" t="str">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t="str">
        <f>IF(OR(ｽ.有害廃油!F28&gt;0,ｽ.有害廃油!F28&lt;0),ｽ.有害廃油!F28,IF(S$19&gt;0,"0",0))</f>
        <v>0</v>
      </c>
      <c r="T13" s="377" t="str">
        <f>IF(OR(ｾ.有害汚泥!F28&gt;0,ｾ.有害汚泥!F28&lt;0),ｾ.有害汚泥!F28,IF(T$19&gt;0,"0",0))</f>
        <v>0</v>
      </c>
      <c r="U13" s="377" t="str">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7.76</v>
      </c>
      <c r="H14" s="377">
        <f>IF(OR(ｲ.特管廃酸!F29&gt;0,ｲ.特管廃酸!F29&lt;0),ｲ.特管廃酸!F29,IF(H$19&gt;0,"0",0))</f>
        <v>19.02</v>
      </c>
      <c r="I14" s="377">
        <f>IF(OR(ｳ.特管廃ｱﾙｶﾘ!F29&gt;0,ｳ.特管廃ｱﾙｶﾘ!F29&lt;0),ｳ.特管廃ｱﾙｶﾘ!F29,IF(I$19&gt;0,"0",0))</f>
        <v>13.13</v>
      </c>
      <c r="J14" s="377">
        <f>IF(OR(ｴ.感染性廃棄物!$F29&gt;0,ｴ.感染性廃棄物!$F29&lt;0),ｴ.感染性廃棄物!F29,IF(J$19&gt;0,"0",0))</f>
        <v>0.01</v>
      </c>
      <c r="K14" s="377" t="str">
        <f>IF(OR(ｵ.廃PCB等!$F29&gt;0,ｵ.廃PCB等!$F29&lt;0),ｵ.廃PCB等!F29,IF(K$19&gt;0,"0",0))</f>
        <v>0</v>
      </c>
      <c r="L14" s="377">
        <f>IF(OR(ｶ.PCB汚染物!F29&gt;0,ｶ.PCB汚染物!F29&lt;0),ｶ.PCB汚染物!F29,IF(L$19&gt;0,"0",0))</f>
        <v>2.67</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6.31</v>
      </c>
      <c r="T14" s="377">
        <f>IF(OR(ｾ.有害汚泥!F29&gt;0,ｾ.有害汚泥!F29&lt;0),ｾ.有害汚泥!F29,IF(T$19&gt;0,"0",0))</f>
        <v>16.47</v>
      </c>
      <c r="U14" s="377">
        <f>IF(OR(ｿ.有害廃酸!F29&gt;0,ｿ.有害廃酸!F29&lt;0),ｿ.有害廃酸!F29,IF(U$19&gt;0,"0",0))</f>
        <v>0.05</v>
      </c>
      <c r="V14" s="377">
        <f>IF(OR(ﾀ.有害廃ｱﾙｶﾘ!F29&gt;0,ﾀ.有害廃ｱﾙｶﾘ!F29&lt;0),ﾀ.有害廃ｱﾙｶﾘ!F29,IF(V$19&gt;0,"0",0))</f>
        <v>0</v>
      </c>
      <c r="W14" s="377">
        <f>IF(OR(ﾁ.廃水銀等!F29&gt;0,ﾁ.廃水銀等!F29&lt;0),ﾁ.廃水銀等!F29,IF(W$19&gt;0,"0",0))</f>
        <v>0.01</v>
      </c>
      <c r="X14" s="378">
        <f t="shared" si="0"/>
        <v>65.430000000000007</v>
      </c>
    </row>
    <row r="15" spans="2:24" ht="24" customHeight="1">
      <c r="B15" s="157" t="s">
        <v>168</v>
      </c>
      <c r="C15" s="750" t="s">
        <v>218</v>
      </c>
      <c r="D15" s="750"/>
      <c r="E15" s="750"/>
      <c r="F15" s="751"/>
      <c r="G15" s="377">
        <f>IF(OR(ｱ.特管廃油!F30&gt;0,ｱ.特管廃油!F30&lt;0),ｱ.特管廃油!F30,IF(G$19&gt;0,"0",0))</f>
        <v>7.55</v>
      </c>
      <c r="H15" s="377">
        <f>IF(OR(ｲ.特管廃酸!F30&gt;0,ｲ.特管廃酸!F30&lt;0),ｲ.特管廃酸!F30,IF(H$19&gt;0,"0",0))</f>
        <v>18.59</v>
      </c>
      <c r="I15" s="377">
        <f>IF(OR(ｳ.特管廃ｱﾙｶﾘ!F30&gt;0,ｳ.特管廃ｱﾙｶﾘ!F30&lt;0),ｳ.特管廃ｱﾙｶﾘ!F30,IF(I$19&gt;0,"0",0))</f>
        <v>12.9</v>
      </c>
      <c r="J15" s="377">
        <f>IF(OR(ｴ.感染性廃棄物!$F30&gt;0,ｴ.感染性廃棄物!$F30&lt;0),ｴ.感染性廃棄物!F30,IF(J$19&gt;0,"0",0))</f>
        <v>0.01</v>
      </c>
      <c r="K15" s="377" t="str">
        <f>IF(OR(ｵ.廃PCB等!$F30&gt;0,ｵ.廃PCB等!$F30&lt;0),ｵ.廃PCB等!F30,IF(K$19&gt;0,"0",0))</f>
        <v>0</v>
      </c>
      <c r="L15" s="377">
        <f>IF(OR(ｶ.PCB汚染物!F30&gt;0,ｶ.PCB汚染物!F30&lt;0),ｶ.PCB汚染物!F30,IF(L$19&gt;0,"0",0))</f>
        <v>2.67</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6.31</v>
      </c>
      <c r="T15" s="377">
        <f>IF(OR(ｾ.有害汚泥!F30&gt;0,ｾ.有害汚泥!F30&lt;0),ｾ.有害汚泥!F30,IF(T$19&gt;0,"0",0))</f>
        <v>0.51</v>
      </c>
      <c r="U15" s="377">
        <f>IF(OR(ｿ.有害廃酸!F30&gt;0,ｿ.有害廃酸!F30&lt;0),ｿ.有害廃酸!F30,IF(U$19&gt;0,"0",0))</f>
        <v>0.05</v>
      </c>
      <c r="V15" s="377">
        <f>IF(OR(ﾀ.有害廃ｱﾙｶﾘ!F30&gt;0,ﾀ.有害廃ｱﾙｶﾘ!F30&lt;0),ﾀ.有害廃ｱﾙｶﾘ!F30,IF(V$19&gt;0,"0",0))</f>
        <v>0</v>
      </c>
      <c r="W15" s="377">
        <f>IF(OR(ﾁ.廃水銀等!F30&gt;0,ﾁ.廃水銀等!F30&lt;0),ﾁ.廃水銀等!F30,IF(W$19&gt;0,"0",0))</f>
        <v>0</v>
      </c>
      <c r="X15" s="378">
        <f t="shared" si="0"/>
        <v>48.589999999999996</v>
      </c>
    </row>
    <row r="16" spans="2:24" ht="24" customHeight="1">
      <c r="B16" s="157" t="s">
        <v>169</v>
      </c>
      <c r="C16" s="750" t="s">
        <v>219</v>
      </c>
      <c r="D16" s="750"/>
      <c r="E16" s="750"/>
      <c r="F16" s="751"/>
      <c r="G16" s="377">
        <f>IF(OR(ｱ.特管廃油!F31&gt;0,ｱ.特管廃油!F31&lt;0),ｱ.特管廃油!F31,IF(G$19&gt;0,"0",0))</f>
        <v>7.76</v>
      </c>
      <c r="H16" s="377">
        <f>IF(OR(ｲ.特管廃酸!F31&gt;0,ｲ.特管廃酸!F31&lt;0),ｲ.特管廃酸!F31,IF(H$19&gt;0,"0",0))</f>
        <v>19.02</v>
      </c>
      <c r="I16" s="377">
        <f>IF(OR(ｳ.特管廃ｱﾙｶﾘ!F31&gt;0,ｳ.特管廃ｱﾙｶﾘ!F31&lt;0),ｳ.特管廃ｱﾙｶﾘ!F31,IF(I$19&gt;0,"0",0))</f>
        <v>13.13</v>
      </c>
      <c r="J16" s="377">
        <f>IF(OR(ｴ.感染性廃棄物!$F31&gt;0,ｴ.感染性廃棄物!$F31&lt;0),ｴ.感染性廃棄物!F31,IF(J$19&gt;0,"0",0))</f>
        <v>0.01</v>
      </c>
      <c r="K16" s="377" t="str">
        <f>IF(OR(ｵ.廃PCB等!$F31&gt;0,ｵ.廃PCB等!$F31&lt;0),ｵ.廃PCB等!F31,IF(K$19&gt;0,"0",0))</f>
        <v>0</v>
      </c>
      <c r="L16" s="377">
        <f>IF(OR(ｶ.PCB汚染物!F31&gt;0,ｶ.PCB汚染物!F31&lt;0),ｶ.PCB汚染物!F31,IF(L$19&gt;0,"0",0))</f>
        <v>2.67</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6.31</v>
      </c>
      <c r="T16" s="377">
        <f>IF(OR(ｾ.有害汚泥!F31&gt;0,ｾ.有害汚泥!F31&lt;0),ｾ.有害汚泥!F31,IF(T$19&gt;0,"0",0))</f>
        <v>16.47</v>
      </c>
      <c r="U16" s="377">
        <f>IF(OR(ｿ.有害廃酸!F31&gt;0,ｿ.有害廃酸!F31&lt;0),ｿ.有害廃酸!F31,IF(U$19&gt;0,"0",0))</f>
        <v>0.05</v>
      </c>
      <c r="V16" s="377">
        <f>IF(OR(ﾀ.有害廃ｱﾙｶﾘ!F31&gt;0,ﾀ.有害廃ｱﾙｶﾘ!F31&lt;0),ﾀ.有害廃ｱﾙｶﾘ!F31,IF(V$19&gt;0,"0",0))</f>
        <v>0</v>
      </c>
      <c r="W16" s="377">
        <f>IF(OR(ﾁ.廃水銀等!F31&gt;0,ﾁ.廃水銀等!F31&lt;0),ﾁ.廃水銀等!F31,IF(W$19&gt;0,"0",0))</f>
        <v>0.01</v>
      </c>
      <c r="X16" s="378">
        <f>IF(SUM(G16:W16)&gt;0,SUM(G16:W16),IF(X$19&gt;0,"0",0))</f>
        <v>65.430000000000007</v>
      </c>
    </row>
    <row r="17" spans="2:24" ht="24" customHeight="1">
      <c r="B17" s="157"/>
      <c r="C17" s="750" t="s">
        <v>374</v>
      </c>
      <c r="D17" s="750"/>
      <c r="E17" s="750"/>
      <c r="F17" s="751"/>
      <c r="G17" s="377" t="str">
        <f>IF(OR(ｱ.特管廃油!F32&gt;0,ｱ.特管廃油!F32&lt;0),ｱ.特管廃油!F32,IF(G$19&gt;0,"0",0))</f>
        <v>0</v>
      </c>
      <c r="H17" s="377" t="str">
        <f>IF(OR(ｲ.特管廃酸!F32&gt;0,ｲ.特管廃酸!F32&lt;0),ｲ.特管廃酸!F32,IF(H$19&gt;0,"0",0))</f>
        <v>0</v>
      </c>
      <c r="I17" s="377" t="str">
        <f>IF(OR(ｳ.特管廃ｱﾙｶﾘ!F32&gt;0,ｳ.特管廃ｱﾙｶﾘ!F32&lt;0),ｳ.特管廃ｱﾙｶﾘ!F32,IF(I$19&gt;0,"0",0))</f>
        <v>0</v>
      </c>
      <c r="J17" s="377" t="str">
        <f>IF(OR(ｴ.感染性廃棄物!$F32&gt;0,ｴ.感染性廃棄物!$F32&lt;0),ｴ.感染性廃棄物!F32,IF(J$19&gt;0,"0",0))</f>
        <v>0</v>
      </c>
      <c r="K17" s="377" t="str">
        <f>IF(OR(ｵ.廃PCB等!$F32&gt;0,ｵ.廃PCB等!$F32&lt;0),ｵ.廃PCB等!F32,IF(K$19&gt;0,"0",0))</f>
        <v>0</v>
      </c>
      <c r="L17" s="377" t="str">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t="str">
        <f>IF(OR(ｽ.有害廃油!F32&gt;0,ｽ.有害廃油!F32&lt;0),ｽ.有害廃油!F32,IF(S$19&gt;0,"0",0))</f>
        <v>0</v>
      </c>
      <c r="T17" s="377" t="str">
        <f>IF(OR(ｾ.有害汚泥!F32&gt;0,ｾ.有害汚泥!F32&lt;0),ｾ.有害汚泥!F32,IF(T$19&gt;0,"0",0))</f>
        <v>0</v>
      </c>
      <c r="U17" s="377" t="str">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79" t="s">
        <v>400</v>
      </c>
      <c r="E18" s="779"/>
      <c r="F18" s="780"/>
      <c r="G18" s="379" t="str">
        <f>IF(OR(ｱ.特管廃油!F33&gt;0,ｱ.特管廃油!F33&lt;0),ｱ.特管廃油!F33,IF(G$19&gt;0,"0",0))</f>
        <v>0</v>
      </c>
      <c r="H18" s="379" t="str">
        <f>IF(OR(ｲ.特管廃酸!F33&gt;0,ｲ.特管廃酸!F33&lt;0),ｲ.特管廃酸!F33,IF(H$19&gt;0,"0",0))</f>
        <v>0</v>
      </c>
      <c r="I18" s="379" t="str">
        <f>IF(OR(ｳ.特管廃ｱﾙｶﾘ!F33&gt;0,ｳ.特管廃ｱﾙｶﾘ!F33&lt;0),ｳ.特管廃ｱﾙｶﾘ!F33,IF(I$19&gt;0,"0",0))</f>
        <v>0</v>
      </c>
      <c r="J18" s="379" t="str">
        <f>IF(OR(ｴ.感染性廃棄物!$F33&gt;0,ｴ.感染性廃棄物!$F33&lt;0),ｴ.感染性廃棄物!F33,IF(J$19&gt;0,"0",0))</f>
        <v>0</v>
      </c>
      <c r="K18" s="379" t="str">
        <f>IF(OR(ｵ.廃PCB等!$F33&gt;0,ｵ.廃PCB等!$F33&lt;0),ｵ.廃PCB等!F33,IF(K$19&gt;0,"0",0))</f>
        <v>0</v>
      </c>
      <c r="L18" s="379" t="str">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t="str">
        <f>IF(OR(ｽ.有害廃油!F33&gt;0,ｽ.有害廃油!F33&lt;0),ｽ.有害廃油!F33,IF(S$19&gt;0,"0",0))</f>
        <v>0</v>
      </c>
      <c r="T18" s="379" t="str">
        <f>IF(OR(ｾ.有害汚泥!F33&gt;0,ｾ.有害汚泥!F33&lt;0),ｾ.有害汚泥!F33,IF(T$19&gt;0,"0",0))</f>
        <v>0</v>
      </c>
      <c r="U18" s="379" t="str">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64" t="s">
        <v>341</v>
      </c>
      <c r="E19" s="764"/>
      <c r="F19" s="765"/>
      <c r="G19" s="372">
        <f t="shared" ref="G19:V19" si="1">+G37+G25+G23+G22+G21-G20</f>
        <v>7.76</v>
      </c>
      <c r="H19" s="372">
        <f t="shared" si="1"/>
        <v>19.02</v>
      </c>
      <c r="I19" s="372">
        <f t="shared" si="1"/>
        <v>13.13</v>
      </c>
      <c r="J19" s="372">
        <f t="shared" si="1"/>
        <v>0.01</v>
      </c>
      <c r="K19" s="372">
        <f t="shared" si="1"/>
        <v>0.05</v>
      </c>
      <c r="L19" s="372">
        <f t="shared" si="1"/>
        <v>2.67</v>
      </c>
      <c r="M19" s="372">
        <f t="shared" si="1"/>
        <v>0</v>
      </c>
      <c r="N19" s="372">
        <f t="shared" si="1"/>
        <v>0</v>
      </c>
      <c r="O19" s="372">
        <f t="shared" si="1"/>
        <v>0</v>
      </c>
      <c r="P19" s="372">
        <f t="shared" si="1"/>
        <v>0</v>
      </c>
      <c r="Q19" s="372">
        <f t="shared" si="1"/>
        <v>0</v>
      </c>
      <c r="R19" s="372">
        <f t="shared" si="1"/>
        <v>0</v>
      </c>
      <c r="S19" s="372">
        <f t="shared" si="1"/>
        <v>6.31</v>
      </c>
      <c r="T19" s="372">
        <f t="shared" si="1"/>
        <v>16.47</v>
      </c>
      <c r="U19" s="372">
        <f t="shared" si="1"/>
        <v>0.05</v>
      </c>
      <c r="V19" s="372">
        <f t="shared" si="1"/>
        <v>0</v>
      </c>
      <c r="W19" s="372">
        <f>+W37+W25+W23+W22+W21-W20</f>
        <v>0</v>
      </c>
      <c r="X19" s="381">
        <f>SUM(G19:W19)</f>
        <v>65.47</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7.76</v>
      </c>
      <c r="H37" s="404">
        <f t="shared" si="7"/>
        <v>19.02</v>
      </c>
      <c r="I37" s="404">
        <f t="shared" si="7"/>
        <v>13.13</v>
      </c>
      <c r="J37" s="404">
        <f t="shared" si="7"/>
        <v>0.01</v>
      </c>
      <c r="K37" s="404">
        <f t="shared" si="7"/>
        <v>0.05</v>
      </c>
      <c r="L37" s="404">
        <f t="shared" si="7"/>
        <v>2.67</v>
      </c>
      <c r="M37" s="404">
        <f t="shared" si="7"/>
        <v>0</v>
      </c>
      <c r="N37" s="404">
        <f t="shared" si="7"/>
        <v>0</v>
      </c>
      <c r="O37" s="404">
        <f t="shared" si="7"/>
        <v>0</v>
      </c>
      <c r="P37" s="404">
        <f t="shared" si="7"/>
        <v>0</v>
      </c>
      <c r="Q37" s="404">
        <f t="shared" si="7"/>
        <v>0</v>
      </c>
      <c r="R37" s="404">
        <f t="shared" si="7"/>
        <v>0</v>
      </c>
      <c r="S37" s="404">
        <f t="shared" si="7"/>
        <v>6.31</v>
      </c>
      <c r="T37" s="404">
        <f t="shared" si="7"/>
        <v>16.47</v>
      </c>
      <c r="U37" s="404">
        <f t="shared" si="7"/>
        <v>0.05</v>
      </c>
      <c r="V37" s="404">
        <f t="shared" si="7"/>
        <v>0</v>
      </c>
      <c r="W37" s="404">
        <f>+W38+W42</f>
        <v>0</v>
      </c>
      <c r="X37" s="405">
        <f t="shared" si="2"/>
        <v>65.47</v>
      </c>
    </row>
    <row r="38" spans="2:24" ht="24" customHeight="1">
      <c r="B38" s="155"/>
      <c r="C38" s="773"/>
      <c r="D38" s="214"/>
      <c r="E38" s="212" t="s">
        <v>231</v>
      </c>
      <c r="F38" s="417"/>
      <c r="G38" s="398">
        <f t="shared" ref="G38:V38" si="8">SUM(G39:G41)</f>
        <v>7.76</v>
      </c>
      <c r="H38" s="398">
        <f t="shared" si="8"/>
        <v>19.02</v>
      </c>
      <c r="I38" s="398">
        <f t="shared" si="8"/>
        <v>13.13</v>
      </c>
      <c r="J38" s="398">
        <f t="shared" si="8"/>
        <v>0.01</v>
      </c>
      <c r="K38" s="398">
        <f t="shared" si="8"/>
        <v>0.05</v>
      </c>
      <c r="L38" s="398">
        <f t="shared" si="8"/>
        <v>2.67</v>
      </c>
      <c r="M38" s="398">
        <f t="shared" si="8"/>
        <v>0</v>
      </c>
      <c r="N38" s="398">
        <f t="shared" si="8"/>
        <v>0</v>
      </c>
      <c r="O38" s="398">
        <f t="shared" si="8"/>
        <v>0</v>
      </c>
      <c r="P38" s="398">
        <f t="shared" si="8"/>
        <v>0</v>
      </c>
      <c r="Q38" s="398">
        <f t="shared" si="8"/>
        <v>0</v>
      </c>
      <c r="R38" s="398">
        <f t="shared" si="8"/>
        <v>0</v>
      </c>
      <c r="S38" s="398">
        <f t="shared" si="8"/>
        <v>6.31</v>
      </c>
      <c r="T38" s="398">
        <f t="shared" si="8"/>
        <v>16.47</v>
      </c>
      <c r="U38" s="398">
        <f t="shared" si="8"/>
        <v>0.05</v>
      </c>
      <c r="V38" s="398">
        <f t="shared" si="8"/>
        <v>0</v>
      </c>
      <c r="W38" s="398">
        <f>SUM(W39:W41)</f>
        <v>0</v>
      </c>
      <c r="X38" s="399">
        <f t="shared" si="2"/>
        <v>65.47</v>
      </c>
    </row>
    <row r="39" spans="2:24" ht="24" customHeight="1">
      <c r="B39" s="155"/>
      <c r="C39" s="773"/>
      <c r="D39" s="215"/>
      <c r="E39" s="210"/>
      <c r="F39" s="208" t="s">
        <v>173</v>
      </c>
      <c r="G39" s="400">
        <f>+ｱ.特管廃油!$Z$28</f>
        <v>7.76</v>
      </c>
      <c r="H39" s="400">
        <f>+ｲ.特管廃酸!$Z$28</f>
        <v>19.02</v>
      </c>
      <c r="I39" s="400">
        <f>+ｳ.特管廃ｱﾙｶﾘ!$Z$28</f>
        <v>13.13</v>
      </c>
      <c r="J39" s="400">
        <f>+ｴ.感染性廃棄物!$Z$28</f>
        <v>0.01</v>
      </c>
      <c r="K39" s="400">
        <f>+ｵ.廃PCB等!$Z$28</f>
        <v>0.05</v>
      </c>
      <c r="L39" s="400">
        <f>+ｶ.PCB汚染物!$Z$28</f>
        <v>2.67</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6.31</v>
      </c>
      <c r="T39" s="400">
        <f>+ｾ.有害汚泥!$Z$28</f>
        <v>16.47</v>
      </c>
      <c r="U39" s="400">
        <f>+ｿ.有害廃酸!$Z$28</f>
        <v>0.05</v>
      </c>
      <c r="V39" s="400">
        <f>+ﾀ.有害廃ｱﾙｶﾘ!$Z$28</f>
        <v>0</v>
      </c>
      <c r="W39" s="400">
        <f>+ﾁ.廃水銀等!$Z$28</f>
        <v>0</v>
      </c>
      <c r="X39" s="401">
        <f t="shared" si="2"/>
        <v>65.47</v>
      </c>
    </row>
    <row r="40" spans="2:24" ht="24" customHeight="1">
      <c r="B40" s="155"/>
      <c r="C40" s="773"/>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7.76</v>
      </c>
      <c r="H43" s="406">
        <f>+ｲ.特管廃酸!$AK$27</f>
        <v>19.02</v>
      </c>
      <c r="I43" s="406">
        <f>+ｳ.特管廃ｱﾙｶﾘ!$AK$27</f>
        <v>13.13</v>
      </c>
      <c r="J43" s="406">
        <f>+ｴ.感染性廃棄物!$AK$27</f>
        <v>0.01</v>
      </c>
      <c r="K43" s="406">
        <f>+ｵ.廃PCB等!$AK$27</f>
        <v>0.05</v>
      </c>
      <c r="L43" s="406">
        <f>+ｶ.PCB汚染物!$AK$27</f>
        <v>2.67</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6.31</v>
      </c>
      <c r="T43" s="406">
        <f>+ｾ.有害汚泥!$AK$27</f>
        <v>16.47</v>
      </c>
      <c r="U43" s="406">
        <f>+ｿ.有害廃酸!$AK$27</f>
        <v>0.05</v>
      </c>
      <c r="V43" s="406">
        <f>+ﾀ.有害廃ｱﾙｶﾘ!$AK$27</f>
        <v>0</v>
      </c>
      <c r="W43" s="406">
        <f>+ﾁ.廃水銀等!$AK$27</f>
        <v>0</v>
      </c>
      <c r="X43" s="407">
        <f t="shared" si="2"/>
        <v>65.47</v>
      </c>
    </row>
    <row r="44" spans="2:24" ht="24" customHeight="1">
      <c r="B44" s="155"/>
      <c r="C44" s="162"/>
      <c r="D44" s="160" t="s">
        <v>147</v>
      </c>
      <c r="E44" s="766" t="s">
        <v>176</v>
      </c>
      <c r="F44" s="767"/>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54" t="s">
        <v>177</v>
      </c>
      <c r="F45" s="755"/>
      <c r="G45" s="410">
        <f>+ｱ.特管廃油!$AR$24</f>
        <v>7.76</v>
      </c>
      <c r="H45" s="410">
        <f>+ｲ.特管廃酸!$AR$24</f>
        <v>19.02</v>
      </c>
      <c r="I45" s="410">
        <f>+ｳ.特管廃ｱﾙｶﾘ!$AR$24</f>
        <v>13.13</v>
      </c>
      <c r="J45" s="410">
        <f>+ｴ.感染性廃棄物!$AR$24</f>
        <v>0.01</v>
      </c>
      <c r="K45" s="410">
        <f>+ｵ.廃PCB等!$AR$24</f>
        <v>0.05</v>
      </c>
      <c r="L45" s="410">
        <f>+ｶ.PCB汚染物!$AR$24</f>
        <v>2.67</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6.31</v>
      </c>
      <c r="T45" s="410">
        <f>+ｾ.有害汚泥!$AR$24</f>
        <v>16.47</v>
      </c>
      <c r="U45" s="410">
        <f>+ｿ.有害廃酸!$AR$24</f>
        <v>0.05</v>
      </c>
      <c r="V45" s="410">
        <f>+ﾀ.有害廃ｱﾙｶﾘ!$AR$24</f>
        <v>0</v>
      </c>
      <c r="W45" s="410">
        <f>+ﾁ.廃水銀等!$AR$24</f>
        <v>0</v>
      </c>
      <c r="X45" s="411">
        <f t="shared" si="2"/>
        <v>65.47</v>
      </c>
    </row>
    <row r="46" spans="2:24" ht="24" customHeight="1">
      <c r="B46" s="155"/>
      <c r="C46" s="162"/>
      <c r="D46" s="422" t="s">
        <v>151</v>
      </c>
      <c r="E46" s="771" t="s">
        <v>401</v>
      </c>
      <c r="F46" s="772"/>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15.52</v>
      </c>
      <c r="H55" s="414">
        <f t="shared" ref="H55:W55" si="9">IF(H9="0",+H19+H20,+H9+H19+H20)</f>
        <v>38.04</v>
      </c>
      <c r="I55" s="414">
        <f t="shared" si="9"/>
        <v>26.26</v>
      </c>
      <c r="J55" s="414">
        <f t="shared" si="9"/>
        <v>0.02</v>
      </c>
      <c r="K55" s="414">
        <f t="shared" si="9"/>
        <v>0.05</v>
      </c>
      <c r="L55" s="414">
        <f t="shared" si="9"/>
        <v>5.34</v>
      </c>
      <c r="M55" s="414">
        <f t="shared" si="9"/>
        <v>0</v>
      </c>
      <c r="N55" s="414">
        <f t="shared" si="9"/>
        <v>0</v>
      </c>
      <c r="O55" s="414">
        <f t="shared" si="9"/>
        <v>0</v>
      </c>
      <c r="P55" s="414">
        <f t="shared" si="9"/>
        <v>0</v>
      </c>
      <c r="Q55" s="414">
        <f t="shared" si="9"/>
        <v>0</v>
      </c>
      <c r="R55" s="414">
        <f t="shared" si="9"/>
        <v>0</v>
      </c>
      <c r="S55" s="414">
        <f t="shared" si="9"/>
        <v>12.62</v>
      </c>
      <c r="T55" s="414">
        <f t="shared" si="9"/>
        <v>32.94</v>
      </c>
      <c r="U55" s="414">
        <f t="shared" si="9"/>
        <v>0.1</v>
      </c>
      <c r="V55" s="414">
        <f t="shared" si="9"/>
        <v>0</v>
      </c>
      <c r="W55" s="414">
        <f t="shared" si="9"/>
        <v>0.01</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A21" zoomScaleNormal="100" workbookViewId="0">
      <selection activeCell="Z29" sqref="Z29:AD29"/>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AGC横浜テクニカルセンター</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7.76</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7.76</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7.76</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7.76</v>
      </c>
      <c r="P27" s="728"/>
      <c r="Q27" s="728"/>
      <c r="R27" s="728"/>
      <c r="S27" s="44" t="s">
        <v>38</v>
      </c>
      <c r="T27" s="65"/>
      <c r="U27" s="65"/>
      <c r="X27" s="63" t="s">
        <v>39</v>
      </c>
      <c r="Y27" s="66"/>
      <c r="AG27" s="53"/>
      <c r="AH27" s="53"/>
      <c r="AI27" s="53"/>
      <c r="AJ27" s="53"/>
      <c r="AK27" s="706">
        <f>+AG18+O27</f>
        <v>7.76</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7.76</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7.76</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7.55</v>
      </c>
      <c r="G30" s="709"/>
      <c r="H30" s="201" t="s">
        <v>155</v>
      </c>
      <c r="L30" s="730"/>
      <c r="O30" s="56"/>
      <c r="Q30" s="727">
        <f>+ROUND(Z28,2)+ROUND(Z29,2)+ROUND(Z30,2)</f>
        <v>7.76</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7.76</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62" t="str">
        <f>+表紙!Q29</f>
        <v>〇</v>
      </c>
      <c r="R5" s="863"/>
      <c r="S5" s="864"/>
      <c r="T5" s="273" t="str">
        <f>+表紙!T29</f>
        <v/>
      </c>
      <c r="U5" s="106"/>
      <c r="V5" s="106"/>
    </row>
    <row r="6" spans="1:23" ht="13.15" customHeight="1">
      <c r="C6" s="611" t="s">
        <v>390</v>
      </c>
      <c r="D6" s="611"/>
      <c r="E6" s="611"/>
      <c r="F6" s="611"/>
      <c r="G6" s="611"/>
      <c r="H6" s="611"/>
      <c r="I6" s="611"/>
      <c r="J6" s="611"/>
      <c r="K6" s="611"/>
      <c r="L6" s="611"/>
      <c r="M6" s="611"/>
      <c r="N6" s="611"/>
      <c r="O6" s="611"/>
      <c r="P6" s="611"/>
      <c r="Q6" s="611"/>
      <c r="R6" s="611"/>
      <c r="S6" s="611"/>
      <c r="T6" s="611"/>
      <c r="U6" s="611"/>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5" customHeight="1">
      <c r="C10" s="80"/>
      <c r="U10" s="81"/>
    </row>
    <row r="11" spans="1:23" ht="13.5">
      <c r="C11" s="80"/>
      <c r="P11" s="866" t="str">
        <f>+表紙!P35</f>
        <v>令和  7 年   6月  30日</v>
      </c>
      <c r="Q11" s="867"/>
      <c r="R11" s="867"/>
      <c r="S11" s="867"/>
      <c r="T11" s="868"/>
      <c r="U11" s="302"/>
    </row>
    <row r="12" spans="1:23" ht="13.15" customHeight="1">
      <c r="C12" s="80"/>
      <c r="S12" s="38"/>
      <c r="T12" s="38"/>
      <c r="U12" s="82"/>
    </row>
    <row r="13" spans="1:23" ht="13.5">
      <c r="C13" s="808" t="str">
        <f>+表紙!C37</f>
        <v>横浜市長</v>
      </c>
      <c r="D13" s="809"/>
      <c r="E13" s="809"/>
      <c r="F13" s="809"/>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65" t="str">
        <f>+表紙!L40</f>
        <v>横浜市鶴見区末広町１－１</v>
      </c>
      <c r="M16" s="865"/>
      <c r="N16" s="865"/>
      <c r="O16" s="865"/>
      <c r="P16" s="865"/>
      <c r="Q16" s="865"/>
      <c r="R16" s="865"/>
      <c r="S16" s="865"/>
      <c r="T16" s="865"/>
      <c r="U16" s="303"/>
    </row>
    <row r="17" spans="1:22" ht="26.25" customHeight="1">
      <c r="C17" s="80"/>
      <c r="I17" s="20"/>
      <c r="J17" s="20" t="s">
        <v>7</v>
      </c>
      <c r="K17" s="20"/>
      <c r="L17" s="865" t="str">
        <f>+表紙!L41</f>
        <v>AGC株式会社AGC横浜テクニカルセンター　　　常務執行役員センター長　峯伸也</v>
      </c>
      <c r="M17" s="865"/>
      <c r="N17" s="865"/>
      <c r="O17" s="865"/>
      <c r="P17" s="865"/>
      <c r="Q17" s="865"/>
      <c r="R17" s="865"/>
      <c r="S17" s="865"/>
      <c r="T17" s="865"/>
      <c r="U17" s="303"/>
    </row>
    <row r="18" spans="1:22">
      <c r="C18" s="80"/>
      <c r="L18" s="17" t="s">
        <v>8</v>
      </c>
      <c r="U18" s="81"/>
    </row>
    <row r="19" spans="1:22">
      <c r="C19" s="80"/>
      <c r="L19" s="21"/>
      <c r="M19" s="21" t="s">
        <v>9</v>
      </c>
      <c r="N19" s="21"/>
      <c r="O19" s="841" t="str">
        <f>IF(+表紙!O43="","",+表紙!O43)</f>
        <v>０４５－５１１－１７８０</v>
      </c>
      <c r="P19" s="841"/>
      <c r="Q19" s="841"/>
      <c r="R19" s="841"/>
      <c r="S19" s="841"/>
      <c r="T19" s="841"/>
      <c r="U19" s="304"/>
    </row>
    <row r="20" spans="1:22">
      <c r="C20" s="80"/>
      <c r="L20" s="21"/>
      <c r="M20" s="21"/>
      <c r="N20" s="21"/>
      <c r="U20" s="81"/>
    </row>
    <row r="21" spans="1:22">
      <c r="C21" s="80"/>
      <c r="U21" s="81"/>
    </row>
    <row r="22" spans="1:22" ht="30" customHeight="1">
      <c r="A22" s="19">
        <v>4</v>
      </c>
      <c r="C22" s="842" t="s">
        <v>369</v>
      </c>
      <c r="D22" s="843"/>
      <c r="E22" s="843"/>
      <c r="F22" s="843"/>
      <c r="G22" s="843"/>
      <c r="H22" s="843"/>
      <c r="I22" s="843"/>
      <c r="J22" s="843"/>
      <c r="K22" s="843"/>
      <c r="L22" s="843"/>
      <c r="M22" s="843"/>
      <c r="N22" s="843"/>
      <c r="O22" s="843"/>
      <c r="P22" s="843"/>
      <c r="Q22" s="843"/>
      <c r="R22" s="843"/>
      <c r="S22" s="843"/>
      <c r="T22" s="843"/>
      <c r="U22" s="844"/>
    </row>
    <row r="23" spans="1:22">
      <c r="C23" s="83"/>
      <c r="D23" s="22"/>
      <c r="E23" s="22"/>
      <c r="F23" s="22"/>
      <c r="G23" s="22"/>
      <c r="H23" s="22"/>
      <c r="I23" s="22"/>
      <c r="J23" s="22"/>
      <c r="K23" s="22"/>
      <c r="L23" s="22"/>
      <c r="M23" s="22"/>
      <c r="N23" s="22"/>
      <c r="O23" s="22"/>
      <c r="U23" s="81"/>
    </row>
    <row r="24" spans="1:22" ht="24.75" customHeight="1">
      <c r="C24" s="590" t="s">
        <v>10</v>
      </c>
      <c r="D24" s="633"/>
      <c r="E24" s="634"/>
      <c r="F24" s="850" t="str">
        <f>+表紙!F48</f>
        <v>AGC横浜テクニカルセンター</v>
      </c>
      <c r="G24" s="851"/>
      <c r="H24" s="851"/>
      <c r="I24" s="852"/>
      <c r="J24" s="852"/>
      <c r="K24" s="852"/>
      <c r="L24" s="852"/>
      <c r="M24" s="852"/>
      <c r="N24" s="852"/>
      <c r="O24" s="852"/>
      <c r="P24" s="630" t="s">
        <v>403</v>
      </c>
      <c r="Q24" s="638"/>
      <c r="R24" s="638"/>
      <c r="S24" s="638"/>
      <c r="T24" s="638"/>
      <c r="U24" s="639"/>
    </row>
    <row r="25" spans="1:22" ht="21.75" customHeight="1">
      <c r="C25" s="635"/>
      <c r="D25" s="636"/>
      <c r="E25" s="637"/>
      <c r="F25" s="853"/>
      <c r="G25" s="854"/>
      <c r="H25" s="854"/>
      <c r="I25" s="854"/>
      <c r="J25" s="854"/>
      <c r="K25" s="854"/>
      <c r="L25" s="854"/>
      <c r="M25" s="854"/>
      <c r="N25" s="854"/>
      <c r="O25" s="854"/>
      <c r="P25" s="874">
        <f>表紙!P49</f>
        <v>2021</v>
      </c>
      <c r="Q25" s="875"/>
      <c r="R25" s="875"/>
      <c r="S25" s="875"/>
      <c r="T25" s="875"/>
      <c r="U25" s="876"/>
    </row>
    <row r="26" spans="1:22" ht="26.25" customHeight="1">
      <c r="C26" s="590" t="s">
        <v>11</v>
      </c>
      <c r="D26" s="591"/>
      <c r="E26" s="592"/>
      <c r="F26" s="855" t="str">
        <f>+表紙!F50</f>
        <v>横浜市鶴見区末広町１－１</v>
      </c>
      <c r="G26" s="856"/>
      <c r="H26" s="856"/>
      <c r="I26" s="856"/>
      <c r="J26" s="856"/>
      <c r="K26" s="856"/>
      <c r="L26" s="856"/>
      <c r="M26" s="856"/>
      <c r="N26" s="116" t="s">
        <v>131</v>
      </c>
      <c r="O26"/>
      <c r="P26"/>
      <c r="Q26" s="877" t="str">
        <f>IF(+表紙!Q50="","",+表紙!Q50)</f>
        <v>０４５－５１１－１７８０</v>
      </c>
      <c r="R26" s="877"/>
      <c r="S26" s="877"/>
      <c r="T26" s="877"/>
      <c r="U26" s="878"/>
      <c r="V26" s="315"/>
    </row>
    <row r="27" spans="1:22" ht="26.25" customHeight="1">
      <c r="C27" s="593"/>
      <c r="D27" s="594"/>
      <c r="E27" s="595"/>
      <c r="F27" s="857"/>
      <c r="G27" s="858"/>
      <c r="H27" s="858"/>
      <c r="I27" s="858"/>
      <c r="J27" s="858"/>
      <c r="K27" s="858"/>
      <c r="L27" s="858"/>
      <c r="M27" s="858"/>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9" t="str">
        <f>+表紙!F54</f>
        <v>Ｅ21－窯業・土石製品製造業</v>
      </c>
      <c r="G30" s="880"/>
      <c r="H30" s="880"/>
      <c r="I30" s="880"/>
      <c r="J30" s="880"/>
      <c r="K30" s="880"/>
      <c r="L30" s="27" t="s">
        <v>48</v>
      </c>
      <c r="M30" s="27"/>
      <c r="N30" s="476" t="str">
        <f>IF(COUNTA(表紙!N54)=1,+表紙!N54,"")</f>
        <v>ガラス・土石製品</v>
      </c>
      <c r="O30" s="476"/>
      <c r="P30" s="476"/>
      <c r="Q30" s="476"/>
      <c r="R30" s="476"/>
      <c r="S30" s="476"/>
      <c r="T30" s="476"/>
      <c r="U30" s="881"/>
    </row>
    <row r="31" spans="1:22" ht="27" customHeight="1">
      <c r="C31" s="173"/>
      <c r="D31" s="229" t="s">
        <v>19</v>
      </c>
      <c r="E31" s="233" t="s">
        <v>179</v>
      </c>
      <c r="F31" s="556" t="s">
        <v>198</v>
      </c>
      <c r="G31" s="557"/>
      <c r="H31" s="557"/>
      <c r="I31" s="558"/>
      <c r="J31" s="559" t="s">
        <v>201</v>
      </c>
      <c r="K31" s="560"/>
      <c r="L31" s="560"/>
      <c r="M31" s="561"/>
      <c r="N31" s="860">
        <f>IF(+表紙!N55="","",+表紙!N55)</f>
        <v>5674</v>
      </c>
      <c r="O31" s="861"/>
      <c r="P31" s="861"/>
      <c r="Q31" s="861"/>
      <c r="R31" s="861"/>
      <c r="S31" s="25" t="str">
        <f>+表紙!S55</f>
        <v>百万円</v>
      </c>
      <c r="T31" s="320"/>
      <c r="U31" s="227"/>
    </row>
    <row r="32" spans="1:22" ht="27" customHeight="1">
      <c r="C32" s="173"/>
      <c r="D32" s="174"/>
      <c r="E32" s="175"/>
      <c r="F32" s="556" t="s">
        <v>199</v>
      </c>
      <c r="G32" s="557"/>
      <c r="H32" s="557"/>
      <c r="I32" s="558"/>
      <c r="J32" s="559" t="s">
        <v>204</v>
      </c>
      <c r="K32" s="560"/>
      <c r="L32" s="560"/>
      <c r="M32" s="561"/>
      <c r="N32" s="860" t="str">
        <f>IF(+表紙!N56="","",+表紙!N56)</f>
        <v/>
      </c>
      <c r="O32" s="861"/>
      <c r="P32" s="861"/>
      <c r="Q32" s="861"/>
      <c r="R32" s="861"/>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60" t="str">
        <f>IF(+表紙!N57="","",+表紙!N57)</f>
        <v/>
      </c>
      <c r="O33" s="861"/>
      <c r="P33" s="861"/>
      <c r="Q33" s="861"/>
      <c r="R33" s="861"/>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60" t="str">
        <f>IF(+表紙!N58="","",+表紙!N58)</f>
        <v/>
      </c>
      <c r="O34" s="861"/>
      <c r="P34" s="861"/>
      <c r="Q34" s="861"/>
      <c r="R34" s="861"/>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72" t="str">
        <f>IF(+表紙!F60="","",+表紙!F60)</f>
        <v/>
      </c>
      <c r="G36" s="873"/>
      <c r="H36" s="873"/>
      <c r="I36" s="873"/>
      <c r="J36" s="873"/>
      <c r="K36" s="873"/>
      <c r="L36" s="873"/>
      <c r="M36" s="873"/>
      <c r="N36" s="873"/>
      <c r="O36" s="873"/>
      <c r="P36" s="873"/>
      <c r="Q36" s="873"/>
      <c r="R36" s="873"/>
      <c r="S36" s="873"/>
      <c r="T36" s="873"/>
      <c r="U36" s="537"/>
    </row>
    <row r="37" spans="3:21" ht="18" customHeight="1">
      <c r="C37" s="234"/>
      <c r="D37" s="231" t="s">
        <v>24</v>
      </c>
      <c r="E37" s="230" t="s">
        <v>180</v>
      </c>
      <c r="F37" s="869">
        <f>IF(+表紙!F61="","",+表紙!F61)</f>
        <v>1801</v>
      </c>
      <c r="G37" s="870"/>
      <c r="H37" s="870"/>
      <c r="I37" s="870"/>
      <c r="J37" s="870"/>
      <c r="K37" s="870"/>
      <c r="L37" s="870"/>
      <c r="M37" s="870"/>
      <c r="N37" s="870"/>
      <c r="O37" s="870"/>
      <c r="P37" s="870"/>
      <c r="Q37" s="870"/>
      <c r="R37" s="870"/>
      <c r="S37" s="870"/>
      <c r="T37" s="870"/>
      <c r="U37" s="871"/>
    </row>
    <row r="38" spans="3:21" ht="13.9" customHeight="1">
      <c r="C38" s="234"/>
      <c r="D38" s="368"/>
      <c r="E38" s="233"/>
      <c r="F38" s="847" t="str">
        <f>IF(COUNTA(表紙!F62)=1,+表紙!F62,"")</f>
        <v>特管廃油、有害廃油→焼却→再資源化
特管廃酸、有害廃酸、特管廃アルカリ→中和→再資源化
感染性廃棄物→焼却→再資源化
PCB汚染物→焼却→埋立
有害汚泥→焼却→埋め立て</v>
      </c>
      <c r="G38" s="848"/>
      <c r="H38" s="848"/>
      <c r="I38" s="848"/>
      <c r="J38" s="848"/>
      <c r="K38" s="848"/>
      <c r="L38" s="848"/>
      <c r="M38" s="848"/>
      <c r="N38" s="848"/>
      <c r="O38" s="848"/>
      <c r="P38" s="848"/>
      <c r="Q38" s="848"/>
      <c r="R38" s="848"/>
      <c r="S38" s="848"/>
      <c r="T38" s="848"/>
      <c r="U38" s="849"/>
    </row>
    <row r="39" spans="3:21" ht="13.9" customHeight="1">
      <c r="C39" s="234"/>
      <c r="D39" s="369" t="s">
        <v>386</v>
      </c>
      <c r="E39" s="528" t="s">
        <v>387</v>
      </c>
      <c r="F39" s="835"/>
      <c r="G39" s="836"/>
      <c r="H39" s="836"/>
      <c r="I39" s="836"/>
      <c r="J39" s="836"/>
      <c r="K39" s="836"/>
      <c r="L39" s="836"/>
      <c r="M39" s="836"/>
      <c r="N39" s="836"/>
      <c r="O39" s="836"/>
      <c r="P39" s="836"/>
      <c r="Q39" s="836"/>
      <c r="R39" s="836"/>
      <c r="S39" s="836"/>
      <c r="T39" s="836"/>
      <c r="U39" s="837"/>
    </row>
    <row r="40" spans="3:21" ht="13.9" customHeight="1">
      <c r="C40" s="234"/>
      <c r="D40" s="369"/>
      <c r="E40" s="528"/>
      <c r="F40" s="835"/>
      <c r="G40" s="836"/>
      <c r="H40" s="836"/>
      <c r="I40" s="836"/>
      <c r="J40" s="836"/>
      <c r="K40" s="836"/>
      <c r="L40" s="836"/>
      <c r="M40" s="836"/>
      <c r="N40" s="836"/>
      <c r="O40" s="836"/>
      <c r="P40" s="836"/>
      <c r="Q40" s="836"/>
      <c r="R40" s="836"/>
      <c r="S40" s="836"/>
      <c r="T40" s="836"/>
      <c r="U40" s="837"/>
    </row>
    <row r="41" spans="3:21" ht="13.9" customHeight="1">
      <c r="C41" s="234"/>
      <c r="D41" s="369"/>
      <c r="E41" s="528"/>
      <c r="F41" s="835"/>
      <c r="G41" s="836"/>
      <c r="H41" s="836"/>
      <c r="I41" s="836"/>
      <c r="J41" s="836"/>
      <c r="K41" s="836"/>
      <c r="L41" s="836"/>
      <c r="M41" s="836"/>
      <c r="N41" s="836"/>
      <c r="O41" s="836"/>
      <c r="P41" s="836"/>
      <c r="Q41" s="836"/>
      <c r="R41" s="836"/>
      <c r="S41" s="836"/>
      <c r="T41" s="836"/>
      <c r="U41" s="837"/>
    </row>
    <row r="42" spans="3:21" ht="13.9" customHeight="1">
      <c r="C42" s="234"/>
      <c r="D42" s="369"/>
      <c r="E42" s="528"/>
      <c r="F42" s="835"/>
      <c r="G42" s="836"/>
      <c r="H42" s="836"/>
      <c r="I42" s="836"/>
      <c r="J42" s="836"/>
      <c r="K42" s="836"/>
      <c r="L42" s="836"/>
      <c r="M42" s="836"/>
      <c r="N42" s="836"/>
      <c r="O42" s="836"/>
      <c r="P42" s="836"/>
      <c r="Q42" s="836"/>
      <c r="R42" s="836"/>
      <c r="S42" s="836"/>
      <c r="T42" s="836"/>
      <c r="U42" s="837"/>
    </row>
    <row r="43" spans="3:21" ht="13.9" customHeight="1">
      <c r="C43" s="234"/>
      <c r="D43" s="369"/>
      <c r="E43" s="528"/>
      <c r="F43" s="835"/>
      <c r="G43" s="836"/>
      <c r="H43" s="836"/>
      <c r="I43" s="836"/>
      <c r="J43" s="836"/>
      <c r="K43" s="836"/>
      <c r="L43" s="836"/>
      <c r="M43" s="836"/>
      <c r="N43" s="836"/>
      <c r="O43" s="836"/>
      <c r="P43" s="836"/>
      <c r="Q43" s="836"/>
      <c r="R43" s="836"/>
      <c r="S43" s="836"/>
      <c r="T43" s="836"/>
      <c r="U43" s="837"/>
    </row>
    <row r="44" spans="3:21" ht="13.9" customHeight="1">
      <c r="C44" s="234"/>
      <c r="D44" s="529" t="s">
        <v>388</v>
      </c>
      <c r="E44" s="530"/>
      <c r="F44" s="835"/>
      <c r="G44" s="836"/>
      <c r="H44" s="836"/>
      <c r="I44" s="836"/>
      <c r="J44" s="836"/>
      <c r="K44" s="836"/>
      <c r="L44" s="836"/>
      <c r="M44" s="836"/>
      <c r="N44" s="836"/>
      <c r="O44" s="836"/>
      <c r="P44" s="836"/>
      <c r="Q44" s="836"/>
      <c r="R44" s="836"/>
      <c r="S44" s="836"/>
      <c r="T44" s="836"/>
      <c r="U44" s="837"/>
    </row>
    <row r="45" spans="3:21" ht="13.9" customHeight="1">
      <c r="C45" s="234"/>
      <c r="D45" s="531"/>
      <c r="E45" s="530"/>
      <c r="F45" s="835"/>
      <c r="G45" s="836"/>
      <c r="H45" s="836"/>
      <c r="I45" s="836"/>
      <c r="J45" s="836"/>
      <c r="K45" s="836"/>
      <c r="L45" s="836"/>
      <c r="M45" s="836"/>
      <c r="N45" s="836"/>
      <c r="O45" s="836"/>
      <c r="P45" s="836"/>
      <c r="Q45" s="836"/>
      <c r="R45" s="836"/>
      <c r="S45" s="836"/>
      <c r="T45" s="836"/>
      <c r="U45" s="837"/>
    </row>
    <row r="46" spans="3:21" ht="13.9" customHeight="1">
      <c r="C46" s="234"/>
      <c r="D46" s="531"/>
      <c r="E46" s="530"/>
      <c r="F46" s="835"/>
      <c r="G46" s="836"/>
      <c r="H46" s="836"/>
      <c r="I46" s="836"/>
      <c r="J46" s="836"/>
      <c r="K46" s="836"/>
      <c r="L46" s="836"/>
      <c r="M46" s="836"/>
      <c r="N46" s="836"/>
      <c r="O46" s="836"/>
      <c r="P46" s="836"/>
      <c r="Q46" s="836"/>
      <c r="R46" s="836"/>
      <c r="S46" s="836"/>
      <c r="T46" s="836"/>
      <c r="U46" s="837"/>
    </row>
    <row r="47" spans="3:21" ht="13.9" customHeight="1">
      <c r="C47" s="234"/>
      <c r="D47" s="531"/>
      <c r="E47" s="530"/>
      <c r="F47" s="835"/>
      <c r="G47" s="836"/>
      <c r="H47" s="836"/>
      <c r="I47" s="836"/>
      <c r="J47" s="836"/>
      <c r="K47" s="836"/>
      <c r="L47" s="836"/>
      <c r="M47" s="836"/>
      <c r="N47" s="836"/>
      <c r="O47" s="836"/>
      <c r="P47" s="836"/>
      <c r="Q47" s="836"/>
      <c r="R47" s="836"/>
      <c r="S47" s="836"/>
      <c r="T47" s="836"/>
      <c r="U47" s="837"/>
    </row>
    <row r="48" spans="3:21" ht="13.9" customHeight="1">
      <c r="C48" s="235"/>
      <c r="D48" s="370"/>
      <c r="E48" s="367"/>
      <c r="F48" s="838"/>
      <c r="G48" s="839"/>
      <c r="H48" s="839"/>
      <c r="I48" s="839"/>
      <c r="J48" s="839"/>
      <c r="K48" s="839"/>
      <c r="L48" s="839"/>
      <c r="M48" s="839"/>
      <c r="N48" s="839"/>
      <c r="O48" s="839"/>
      <c r="P48" s="839"/>
      <c r="Q48" s="839"/>
      <c r="R48" s="839"/>
      <c r="S48" s="839"/>
      <c r="T48" s="839"/>
      <c r="U48" s="840"/>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835"/>
      <c r="E53" s="836"/>
      <c r="F53" s="836"/>
      <c r="G53" s="836"/>
      <c r="H53" s="836"/>
      <c r="I53" s="836"/>
      <c r="J53" s="836"/>
      <c r="K53" s="836"/>
      <c r="L53" s="836"/>
      <c r="M53" s="836"/>
      <c r="N53" s="836"/>
      <c r="O53" s="836"/>
      <c r="P53" s="836"/>
      <c r="Q53" s="836"/>
      <c r="R53" s="836"/>
      <c r="S53" s="836"/>
      <c r="T53" s="836"/>
      <c r="U53" s="837"/>
    </row>
    <row r="54" spans="3:21" ht="13.9" customHeight="1">
      <c r="C54" s="173"/>
      <c r="D54" s="835"/>
      <c r="E54" s="836"/>
      <c r="F54" s="836"/>
      <c r="G54" s="836"/>
      <c r="H54" s="836"/>
      <c r="I54" s="836"/>
      <c r="J54" s="836"/>
      <c r="K54" s="836"/>
      <c r="L54" s="836"/>
      <c r="M54" s="836"/>
      <c r="N54" s="836"/>
      <c r="O54" s="836"/>
      <c r="P54" s="836"/>
      <c r="Q54" s="836"/>
      <c r="R54" s="836"/>
      <c r="S54" s="836"/>
      <c r="T54" s="836"/>
      <c r="U54" s="837"/>
    </row>
    <row r="55" spans="3:21" ht="13.9" customHeight="1">
      <c r="C55" s="173"/>
      <c r="D55" s="835"/>
      <c r="E55" s="836"/>
      <c r="F55" s="836"/>
      <c r="G55" s="836"/>
      <c r="H55" s="836"/>
      <c r="I55" s="836"/>
      <c r="J55" s="836"/>
      <c r="K55" s="836"/>
      <c r="L55" s="836"/>
      <c r="M55" s="836"/>
      <c r="N55" s="836"/>
      <c r="O55" s="836"/>
      <c r="P55" s="836"/>
      <c r="Q55" s="836"/>
      <c r="R55" s="836"/>
      <c r="S55" s="836"/>
      <c r="T55" s="836"/>
      <c r="U55" s="837"/>
    </row>
    <row r="56" spans="3:21" ht="13.9" customHeight="1">
      <c r="C56" s="173"/>
      <c r="D56" s="835"/>
      <c r="E56" s="836"/>
      <c r="F56" s="836"/>
      <c r="G56" s="836"/>
      <c r="H56" s="836"/>
      <c r="I56" s="836"/>
      <c r="J56" s="836"/>
      <c r="K56" s="836"/>
      <c r="L56" s="836"/>
      <c r="M56" s="836"/>
      <c r="N56" s="836"/>
      <c r="O56" s="836"/>
      <c r="P56" s="836"/>
      <c r="Q56" s="836"/>
      <c r="R56" s="836"/>
      <c r="S56" s="836"/>
      <c r="T56" s="836"/>
      <c r="U56" s="837"/>
    </row>
    <row r="57" spans="3:21" ht="13.9" customHeight="1">
      <c r="C57" s="173"/>
      <c r="D57" s="835"/>
      <c r="E57" s="836"/>
      <c r="F57" s="836"/>
      <c r="G57" s="836"/>
      <c r="H57" s="836"/>
      <c r="I57" s="836"/>
      <c r="J57" s="836"/>
      <c r="K57" s="836"/>
      <c r="L57" s="836"/>
      <c r="M57" s="836"/>
      <c r="N57" s="836"/>
      <c r="O57" s="836"/>
      <c r="P57" s="836"/>
      <c r="Q57" s="836"/>
      <c r="R57" s="836"/>
      <c r="S57" s="836"/>
      <c r="T57" s="836"/>
      <c r="U57" s="837"/>
    </row>
    <row r="58" spans="3:21" ht="13.9" customHeight="1">
      <c r="C58" s="173"/>
      <c r="D58" s="835"/>
      <c r="E58" s="836"/>
      <c r="F58" s="836"/>
      <c r="G58" s="836"/>
      <c r="H58" s="836"/>
      <c r="I58" s="836"/>
      <c r="J58" s="836"/>
      <c r="K58" s="836"/>
      <c r="L58" s="836"/>
      <c r="M58" s="836"/>
      <c r="N58" s="836"/>
      <c r="O58" s="836"/>
      <c r="P58" s="836"/>
      <c r="Q58" s="836"/>
      <c r="R58" s="836"/>
      <c r="S58" s="836"/>
      <c r="T58" s="836"/>
      <c r="U58" s="837"/>
    </row>
    <row r="59" spans="3:21" ht="13.9" customHeight="1">
      <c r="C59" s="173"/>
      <c r="D59" s="835"/>
      <c r="E59" s="836"/>
      <c r="F59" s="836"/>
      <c r="G59" s="836"/>
      <c r="H59" s="836"/>
      <c r="I59" s="836"/>
      <c r="J59" s="836"/>
      <c r="K59" s="836"/>
      <c r="L59" s="836"/>
      <c r="M59" s="836"/>
      <c r="N59" s="836"/>
      <c r="O59" s="836"/>
      <c r="P59" s="836"/>
      <c r="Q59" s="836"/>
      <c r="R59" s="836"/>
      <c r="S59" s="836"/>
      <c r="T59" s="836"/>
      <c r="U59" s="837"/>
    </row>
    <row r="60" spans="3:21" ht="13.9" customHeight="1">
      <c r="C60" s="173"/>
      <c r="D60" s="835"/>
      <c r="E60" s="836"/>
      <c r="F60" s="836"/>
      <c r="G60" s="836"/>
      <c r="H60" s="836"/>
      <c r="I60" s="836"/>
      <c r="J60" s="836"/>
      <c r="K60" s="836"/>
      <c r="L60" s="836"/>
      <c r="M60" s="836"/>
      <c r="N60" s="836"/>
      <c r="O60" s="836"/>
      <c r="P60" s="836"/>
      <c r="Q60" s="836"/>
      <c r="R60" s="836"/>
      <c r="S60" s="836"/>
      <c r="T60" s="836"/>
      <c r="U60" s="837"/>
    </row>
    <row r="61" spans="3:21" ht="13.9" customHeight="1">
      <c r="C61" s="173"/>
      <c r="D61" s="835"/>
      <c r="E61" s="836"/>
      <c r="F61" s="836"/>
      <c r="G61" s="836"/>
      <c r="H61" s="836"/>
      <c r="I61" s="836"/>
      <c r="J61" s="836"/>
      <c r="K61" s="836"/>
      <c r="L61" s="836"/>
      <c r="M61" s="836"/>
      <c r="N61" s="836"/>
      <c r="O61" s="836"/>
      <c r="P61" s="836"/>
      <c r="Q61" s="836"/>
      <c r="R61" s="836"/>
      <c r="S61" s="836"/>
      <c r="T61" s="836"/>
      <c r="U61" s="837"/>
    </row>
    <row r="62" spans="3:21" ht="13.9" customHeight="1">
      <c r="C62" s="235"/>
      <c r="D62" s="838"/>
      <c r="E62" s="839"/>
      <c r="F62" s="839"/>
      <c r="G62" s="839"/>
      <c r="H62" s="839"/>
      <c r="I62" s="839"/>
      <c r="J62" s="839"/>
      <c r="K62" s="839"/>
      <c r="L62" s="839"/>
      <c r="M62" s="839"/>
      <c r="N62" s="839"/>
      <c r="O62" s="839"/>
      <c r="P62" s="839"/>
      <c r="Q62" s="839"/>
      <c r="R62" s="839"/>
      <c r="S62" s="839"/>
      <c r="T62" s="839"/>
      <c r="U62" s="840"/>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45"/>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6"/>
      <c r="D65" s="631"/>
      <c r="E65" s="536"/>
      <c r="F65" s="165" t="s">
        <v>303</v>
      </c>
      <c r="G65" s="323"/>
      <c r="H65" s="323"/>
      <c r="I65" s="323"/>
      <c r="J65" s="323"/>
      <c r="K65" s="825">
        <f>+表紙!K89</f>
        <v>9</v>
      </c>
      <c r="L65" s="825"/>
      <c r="M65" s="825"/>
      <c r="N65" s="30" t="s">
        <v>47</v>
      </c>
      <c r="O65" s="30"/>
      <c r="P65" s="4"/>
      <c r="Q65" s="821" t="s">
        <v>323</v>
      </c>
      <c r="R65" s="821"/>
      <c r="S65" s="821"/>
      <c r="T65" s="821"/>
      <c r="U65" s="822"/>
      <c r="V65" s="301"/>
      <c r="W65" s="301"/>
    </row>
    <row r="66" spans="1:24" ht="18" customHeight="1">
      <c r="A66" s="19">
        <v>6</v>
      </c>
      <c r="C66" s="846"/>
      <c r="D66" s="631"/>
      <c r="E66" s="536"/>
      <c r="F66" s="171" t="s">
        <v>157</v>
      </c>
      <c r="G66" s="178"/>
      <c r="H66" s="178"/>
      <c r="I66" s="178"/>
      <c r="J66" s="178"/>
      <c r="K66" s="826">
        <f>+表紙!K90</f>
        <v>65.430000000000007</v>
      </c>
      <c r="L66" s="826"/>
      <c r="M66" s="826"/>
      <c r="N66" s="826"/>
      <c r="O66" s="826"/>
      <c r="P66" s="178" t="s">
        <v>13</v>
      </c>
      <c r="Q66" s="823"/>
      <c r="R66" s="823"/>
      <c r="S66" s="823"/>
      <c r="T66" s="823"/>
      <c r="U66" s="824"/>
      <c r="V66" s="301"/>
      <c r="W66" s="301"/>
      <c r="X66" s="95"/>
    </row>
    <row r="67" spans="1:24" ht="13.9" customHeight="1">
      <c r="C67" s="846"/>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6"/>
      <c r="D68" s="631"/>
      <c r="E68" s="536"/>
      <c r="F68" s="310"/>
      <c r="G68" s="330"/>
      <c r="H68" s="309"/>
      <c r="I68" s="309"/>
      <c r="J68" s="330"/>
      <c r="K68" s="309"/>
      <c r="L68" s="311"/>
      <c r="M68" s="330"/>
      <c r="N68" s="309"/>
      <c r="O68" s="312"/>
      <c r="P68" s="330"/>
      <c r="Q68" s="309"/>
      <c r="R68" s="312"/>
      <c r="S68" s="820"/>
      <c r="T68" s="820"/>
      <c r="U68" s="333"/>
      <c r="V68" s="164"/>
    </row>
    <row r="69" spans="1:24" ht="15" customHeight="1">
      <c r="C69" s="846"/>
      <c r="D69" s="631"/>
      <c r="E69" s="536"/>
      <c r="F69" s="165" t="s">
        <v>183</v>
      </c>
      <c r="G69" s="242"/>
      <c r="H69" s="242"/>
      <c r="I69" s="30"/>
      <c r="J69" s="30"/>
      <c r="K69" s="30"/>
      <c r="L69" s="31"/>
      <c r="M69" s="31"/>
      <c r="N69" s="31"/>
      <c r="O69" s="32"/>
      <c r="P69" s="32"/>
      <c r="Q69" s="32"/>
      <c r="R69" s="32"/>
      <c r="S69" s="30"/>
      <c r="T69" s="30"/>
      <c r="U69" s="33"/>
      <c r="V69" s="164"/>
    </row>
    <row r="70" spans="1:24" ht="13.9" customHeight="1">
      <c r="C70" s="846"/>
      <c r="D70" s="631"/>
      <c r="E70" s="536"/>
      <c r="F70" s="810" t="str">
        <f>IF(COUNTA(表紙!F94)=1,+表紙!F94,"")</f>
        <v>PCBの処分を進める</v>
      </c>
      <c r="G70" s="811"/>
      <c r="H70" s="811"/>
      <c r="I70" s="811"/>
      <c r="J70" s="811"/>
      <c r="K70" s="811"/>
      <c r="L70" s="811"/>
      <c r="M70" s="811"/>
      <c r="N70" s="811"/>
      <c r="O70" s="811"/>
      <c r="P70" s="811"/>
      <c r="Q70" s="811"/>
      <c r="R70" s="811"/>
      <c r="S70" s="811"/>
      <c r="T70" s="811"/>
      <c r="U70" s="812"/>
      <c r="V70" s="164"/>
    </row>
    <row r="71" spans="1:24" ht="13.9"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9</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65.47</v>
      </c>
      <c r="L81" s="826"/>
      <c r="M81" s="826"/>
      <c r="N81" s="826"/>
      <c r="O81" s="826"/>
      <c r="P81" s="240" t="s">
        <v>13</v>
      </c>
      <c r="Q81" s="823"/>
      <c r="R81" s="823"/>
      <c r="S81" s="823"/>
      <c r="T81" s="823"/>
      <c r="U81" s="824"/>
      <c r="V81" s="301"/>
      <c r="W81" s="301"/>
      <c r="X81" s="95"/>
    </row>
    <row r="82" spans="1:24" ht="13.9"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 customHeight="1">
      <c r="C85" s="834"/>
      <c r="D85" s="506"/>
      <c r="E85" s="509"/>
      <c r="F85" s="810" t="str">
        <f>IF(COUNTA(表紙!F109)=1,+表紙!F109,"")</f>
        <v>継続してPCB処分を進める</v>
      </c>
      <c r="G85" s="811"/>
      <c r="H85" s="811"/>
      <c r="I85" s="811"/>
      <c r="J85" s="811"/>
      <c r="K85" s="811"/>
      <c r="L85" s="811"/>
      <c r="M85" s="811"/>
      <c r="N85" s="811"/>
      <c r="O85" s="811"/>
      <c r="P85" s="811"/>
      <c r="Q85" s="811"/>
      <c r="R85" s="811"/>
      <c r="S85" s="811"/>
      <c r="T85" s="811"/>
      <c r="U85" s="812"/>
      <c r="V85" s="164"/>
    </row>
    <row r="86" spans="1:24" ht="13.9"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10" t="str">
        <f>IF(COUNTA(表紙!F120)=1,+表紙!F120,"")</f>
        <v>申請時のWDS及び申請内容から適切な分別を行う</v>
      </c>
      <c r="G96" s="811"/>
      <c r="H96" s="811"/>
      <c r="I96" s="811"/>
      <c r="J96" s="811"/>
      <c r="K96" s="811"/>
      <c r="L96" s="811"/>
      <c r="M96" s="811"/>
      <c r="N96" s="811"/>
      <c r="O96" s="811"/>
      <c r="P96" s="811"/>
      <c r="Q96" s="811"/>
      <c r="R96" s="811"/>
      <c r="S96" s="811"/>
      <c r="T96" s="811"/>
      <c r="U96" s="812"/>
      <c r="V96" s="164"/>
    </row>
    <row r="97" spans="3:24" ht="13.9"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7" t="str">
        <f>IF(COUNTA(表紙!F126)=1,+表紙!F126,"")</f>
        <v>申請時に必要な情報項目をより詳細に設定し、廃棄物の性状や処理方法の判断がしやすくなるよう情報提供の精度を高める</v>
      </c>
      <c r="G102" s="828"/>
      <c r="H102" s="828"/>
      <c r="I102" s="828"/>
      <c r="J102" s="828"/>
      <c r="K102" s="828"/>
      <c r="L102" s="828"/>
      <c r="M102" s="828"/>
      <c r="N102" s="828"/>
      <c r="O102" s="828"/>
      <c r="P102" s="828"/>
      <c r="Q102" s="828"/>
      <c r="R102" s="828"/>
      <c r="S102" s="828"/>
      <c r="T102" s="828"/>
      <c r="U102" s="829"/>
      <c r="V102" s="164"/>
    </row>
    <row r="103" spans="3:24" ht="13.9"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10" t="str">
        <f>IF(COUNTA(表紙!F136)=1,+表紙!F136,"")</f>
        <v/>
      </c>
      <c r="G112" s="811"/>
      <c r="H112" s="811"/>
      <c r="I112" s="811"/>
      <c r="J112" s="811"/>
      <c r="K112" s="811"/>
      <c r="L112" s="811"/>
      <c r="M112" s="811"/>
      <c r="N112" s="811"/>
      <c r="O112" s="811"/>
      <c r="P112" s="811"/>
      <c r="Q112" s="811"/>
      <c r="R112" s="811"/>
      <c r="S112" s="811"/>
      <c r="T112" s="811"/>
      <c r="U112" s="812"/>
      <c r="V112" s="164"/>
    </row>
    <row r="113" spans="3:24" ht="13.9"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10" t="str">
        <f>IF(COUNTA(表紙!F147)=1,+表紙!F147,"")</f>
        <v/>
      </c>
      <c r="G123" s="811"/>
      <c r="H123" s="811"/>
      <c r="I123" s="811"/>
      <c r="J123" s="811"/>
      <c r="K123" s="811"/>
      <c r="L123" s="811"/>
      <c r="M123" s="811"/>
      <c r="N123" s="811"/>
      <c r="O123" s="811"/>
      <c r="P123" s="811"/>
      <c r="Q123" s="811"/>
      <c r="R123" s="811"/>
      <c r="S123" s="811"/>
      <c r="T123" s="811"/>
      <c r="U123" s="812"/>
      <c r="V123" s="164"/>
    </row>
    <row r="124" spans="3:24" ht="13.9"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7" t="str">
        <f>+表紙!K158</f>
        <v>0</v>
      </c>
      <c r="L134" s="817"/>
      <c r="M134" s="817"/>
      <c r="N134" s="817"/>
      <c r="O134" s="817"/>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10" t="str">
        <f>IF(COUNTA(表紙!F160)=1,+表紙!F160,"")</f>
        <v/>
      </c>
      <c r="G136" s="811"/>
      <c r="H136" s="811"/>
      <c r="I136" s="811"/>
      <c r="J136" s="811"/>
      <c r="K136" s="811"/>
      <c r="L136" s="811"/>
      <c r="M136" s="811"/>
      <c r="N136" s="811"/>
      <c r="O136" s="811"/>
      <c r="P136" s="811"/>
      <c r="Q136" s="811"/>
      <c r="R136" s="811"/>
      <c r="S136" s="811"/>
      <c r="T136" s="811"/>
      <c r="U136" s="812"/>
      <c r="V136" s="164"/>
    </row>
    <row r="137" spans="3:24" ht="13.9"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10" t="str">
        <f>IF(COUNTA(表紙!F172)=1,+表紙!F172,"")</f>
        <v/>
      </c>
      <c r="G148" s="811"/>
      <c r="H148" s="811"/>
      <c r="I148" s="811"/>
      <c r="J148" s="811"/>
      <c r="K148" s="811"/>
      <c r="L148" s="811"/>
      <c r="M148" s="811"/>
      <c r="N148" s="811"/>
      <c r="O148" s="811"/>
      <c r="P148" s="811"/>
      <c r="Q148" s="811"/>
      <c r="R148" s="811"/>
      <c r="S148" s="811"/>
      <c r="T148" s="811"/>
      <c r="U148" s="812"/>
      <c r="V148" s="164"/>
    </row>
    <row r="149" spans="3:24" ht="13.9"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10" t="str">
        <f>IF(COUNTA(表紙!F185)=1,+表紙!F185,"")</f>
        <v/>
      </c>
      <c r="G161" s="811"/>
      <c r="H161" s="811"/>
      <c r="I161" s="811"/>
      <c r="J161" s="811"/>
      <c r="K161" s="811"/>
      <c r="L161" s="811"/>
      <c r="M161" s="811"/>
      <c r="N161" s="811"/>
      <c r="O161" s="811"/>
      <c r="P161" s="811"/>
      <c r="Q161" s="811"/>
      <c r="R161" s="811"/>
      <c r="S161" s="811"/>
      <c r="T161" s="811"/>
      <c r="U161" s="812"/>
      <c r="V161" s="164"/>
    </row>
    <row r="162" spans="3:24" ht="13.9"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10" t="str">
        <f>IF(COUNTA(表紙!F197)=1,+表紙!F197,"")</f>
        <v/>
      </c>
      <c r="G173" s="811"/>
      <c r="H173" s="811"/>
      <c r="I173" s="811"/>
      <c r="J173" s="811"/>
      <c r="K173" s="811"/>
      <c r="L173" s="811"/>
      <c r="M173" s="811"/>
      <c r="N173" s="811"/>
      <c r="O173" s="811"/>
      <c r="P173" s="811"/>
      <c r="Q173" s="811"/>
      <c r="R173" s="811"/>
      <c r="S173" s="811"/>
      <c r="T173" s="811"/>
      <c r="U173" s="812"/>
      <c r="V173" s="164"/>
    </row>
    <row r="174" spans="3:24" ht="13.9"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7">
        <f>+表紙!K208</f>
        <v>65.430000000000007</v>
      </c>
      <c r="L184" s="817"/>
      <c r="M184" s="817"/>
      <c r="N184" s="817"/>
      <c r="O184" s="817"/>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7">
        <f>+表紙!K209</f>
        <v>48.589999999999996</v>
      </c>
      <c r="L185" s="817"/>
      <c r="M185" s="817"/>
      <c r="N185" s="817"/>
      <c r="O185" s="817"/>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7">
        <f>+表紙!K210</f>
        <v>65.430000000000007</v>
      </c>
      <c r="L186" s="817"/>
      <c r="M186" s="817"/>
      <c r="N186" s="817"/>
      <c r="O186" s="817"/>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7" t="str">
        <f>+表紙!K211</f>
        <v>0</v>
      </c>
      <c r="L187" s="817"/>
      <c r="M187" s="817"/>
      <c r="N187" s="817"/>
      <c r="O187" s="817"/>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7" t="str">
        <f>+表紙!K212</f>
        <v>0</v>
      </c>
      <c r="L188" s="817"/>
      <c r="M188" s="817"/>
      <c r="N188" s="817"/>
      <c r="O188" s="817"/>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10" t="str">
        <f>IF(COUNTA(表紙!F214)=1,+表紙!F214,"")</f>
        <v>再生利用業者への委託を推進</v>
      </c>
      <c r="G190" s="811"/>
      <c r="H190" s="811"/>
      <c r="I190" s="811"/>
      <c r="J190" s="811"/>
      <c r="K190" s="811"/>
      <c r="L190" s="811"/>
      <c r="M190" s="811"/>
      <c r="N190" s="811"/>
      <c r="O190" s="811"/>
      <c r="P190" s="811"/>
      <c r="Q190" s="811"/>
      <c r="R190" s="811"/>
      <c r="S190" s="811"/>
      <c r="T190" s="811"/>
      <c r="U190" s="812"/>
      <c r="V190" s="164"/>
    </row>
    <row r="191" spans="3:24" ht="13.9"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65.47</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0</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65.47</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0</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10" t="str">
        <f>IF(COUNTA(表紙!F231)=1,+表紙!F231,"")</f>
        <v>継続して再生利用業者への委託を推進</v>
      </c>
      <c r="G207" s="811"/>
      <c r="H207" s="811"/>
      <c r="I207" s="811"/>
      <c r="J207" s="811"/>
      <c r="K207" s="811"/>
      <c r="L207" s="811"/>
      <c r="M207" s="811"/>
      <c r="N207" s="811"/>
      <c r="O207" s="811"/>
      <c r="P207" s="811"/>
      <c r="Q207" s="811"/>
      <c r="R207" s="811"/>
      <c r="S207" s="811"/>
      <c r="T207" s="811"/>
      <c r="U207" s="812"/>
      <c r="V207" s="164"/>
    </row>
    <row r="208" spans="3:24" ht="13.9"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IF(COUNTA(+表紙!M241)&gt;0,+表紙!M241,"")</f>
        <v>62.76</v>
      </c>
      <c r="N217" s="804"/>
      <c r="O217" s="804"/>
      <c r="P217" s="804"/>
      <c r="Q217" s="804"/>
      <c r="R217" s="804"/>
      <c r="S217" s="804"/>
      <c r="T217" s="361" t="s">
        <v>155</v>
      </c>
      <c r="U217" s="363"/>
      <c r="V217" s="164"/>
      <c r="W217" s="150"/>
      <c r="X217" s="150"/>
      <c r="Y217" s="150"/>
    </row>
    <row r="218" spans="3:25" ht="13.9"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IF(COUNTA(表紙!F243)=1,+表紙!F243,"")</f>
        <v>継続して電子マニフェスト利用を進める。</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S9" zoomScaleNormal="100" workbookViewId="0">
      <selection activeCell="Z30" sqref="Z30:AD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AGC横浜テクニカルセンター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19.02</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19.02</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19.02</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19.02</v>
      </c>
      <c r="P27" s="728"/>
      <c r="Q27" s="728"/>
      <c r="R27" s="728"/>
      <c r="S27" s="44" t="s">
        <v>38</v>
      </c>
      <c r="T27" s="65"/>
      <c r="U27" s="65"/>
      <c r="X27" s="63" t="s">
        <v>39</v>
      </c>
      <c r="Y27" s="66"/>
      <c r="AG27" s="53"/>
      <c r="AH27" s="53"/>
      <c r="AI27" s="53"/>
      <c r="AJ27" s="53"/>
      <c r="AK27" s="706">
        <f>+AG18+O27</f>
        <v>19.02</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19.02</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19.02</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18.59</v>
      </c>
      <c r="G30" s="709"/>
      <c r="H30" s="201" t="s">
        <v>155</v>
      </c>
      <c r="L30" s="730"/>
      <c r="O30" s="56"/>
      <c r="Q30" s="727">
        <f>+ROUND(Z28,2)+ROUND(Z29,2)+ROUND(Z30,2)</f>
        <v>19.02</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19.02</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5" zoomScaleNormal="100" workbookViewId="0">
      <selection activeCell="Z31" sqref="Z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AGC横浜テクニカルセンター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13.13</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13.13</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13.13</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13.13</v>
      </c>
      <c r="P27" s="728"/>
      <c r="Q27" s="728"/>
      <c r="R27" s="728"/>
      <c r="S27" s="44" t="s">
        <v>38</v>
      </c>
      <c r="T27" s="65"/>
      <c r="U27" s="65"/>
      <c r="X27" s="63" t="s">
        <v>39</v>
      </c>
      <c r="Y27" s="66"/>
      <c r="AG27" s="53"/>
      <c r="AH27" s="53"/>
      <c r="AI27" s="53"/>
      <c r="AJ27" s="53"/>
      <c r="AK27" s="706">
        <f>+AG18+O27</f>
        <v>13.13</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13.13</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13.13</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12.9</v>
      </c>
      <c r="G30" s="709"/>
      <c r="H30" s="201" t="s">
        <v>155</v>
      </c>
      <c r="L30" s="730"/>
      <c r="O30" s="56"/>
      <c r="Q30" s="727">
        <f>+ROUND(Z28,2)+ROUND(Z29,2)+ROUND(Z30,2)</f>
        <v>13.13</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13.13</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8" zoomScaleNormal="100" workbookViewId="0">
      <selection activeCell="Z29" sqref="Z29:AD29"/>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AGC横浜テクニカルセンター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0.01</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0.01</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0.01</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0.01</v>
      </c>
      <c r="P27" s="728"/>
      <c r="Q27" s="728"/>
      <c r="R27" s="728"/>
      <c r="S27" s="44" t="s">
        <v>38</v>
      </c>
      <c r="T27" s="65"/>
      <c r="U27" s="65"/>
      <c r="X27" s="63" t="s">
        <v>39</v>
      </c>
      <c r="Y27" s="66"/>
      <c r="AG27" s="53"/>
      <c r="AH27" s="53"/>
      <c r="AI27" s="53"/>
      <c r="AJ27" s="53"/>
      <c r="AK27" s="706">
        <f>+AG18+O27</f>
        <v>0.01</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0.01</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0.01</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0.01</v>
      </c>
      <c r="G30" s="709"/>
      <c r="H30" s="201" t="s">
        <v>155</v>
      </c>
      <c r="L30" s="730"/>
      <c r="O30" s="56"/>
      <c r="Q30" s="727">
        <f>+ROUND(Z28,2)+ROUND(Z29,2)+ROUND(Z30,2)</f>
        <v>0.01</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0.01</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21" zoomScaleNormal="100" workbookViewId="0">
      <selection activeCell="Z29" sqref="Z29:AD29"/>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AGC横浜テクニカルセンター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0.05</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0.05</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0.05</v>
      </c>
      <c r="P27" s="728"/>
      <c r="Q27" s="728"/>
      <c r="R27" s="728"/>
      <c r="S27" s="44" t="s">
        <v>38</v>
      </c>
      <c r="T27" s="65"/>
      <c r="U27" s="65"/>
      <c r="X27" s="63" t="s">
        <v>39</v>
      </c>
      <c r="Y27" s="66"/>
      <c r="AG27" s="53"/>
      <c r="AH27" s="53"/>
      <c r="AI27" s="53"/>
      <c r="AJ27" s="53"/>
      <c r="AK27" s="706">
        <f>+AG18+O27</f>
        <v>0.05</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0.05</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0.05</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C19" zoomScaleNormal="100" workbookViewId="0">
      <selection activeCell="Z30" sqref="Z30:AD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AGC横浜テクニカルセンター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2.67</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2.67</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2.67</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2.67</v>
      </c>
      <c r="P27" s="728"/>
      <c r="Q27" s="728"/>
      <c r="R27" s="728"/>
      <c r="S27" s="44" t="s">
        <v>38</v>
      </c>
      <c r="T27" s="65"/>
      <c r="U27" s="65"/>
      <c r="X27" s="63" t="s">
        <v>39</v>
      </c>
      <c r="Y27" s="66"/>
      <c r="AG27" s="53"/>
      <c r="AH27" s="53"/>
      <c r="AI27" s="53"/>
      <c r="AJ27" s="53"/>
      <c r="AK27" s="706">
        <f>+AG18+O27</f>
        <v>2.67</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2.67</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2.67</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2.67</v>
      </c>
      <c r="G30" s="709"/>
      <c r="H30" s="201" t="s">
        <v>155</v>
      </c>
      <c r="L30" s="730"/>
      <c r="O30" s="56"/>
      <c r="Q30" s="727">
        <f>+ROUND(Z28,2)+ROUND(Z29,2)+ROUND(Z30,2)</f>
        <v>2.67</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2.67</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8"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AGC横浜テクニカルセンター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AGC横浜テクニカルセンター</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2025-06-23T02:17:33Z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y fmtid="{D5CDD505-2E9C-101B-9397-08002B2CF9AE}" pid="9" name="MSIP_Label_9b500289-1a9c-442f-923d-4f95209608d2_Enabled">
    <vt:lpwstr>true</vt:lpwstr>
  </property>
  <property fmtid="{D5CDD505-2E9C-101B-9397-08002B2CF9AE}" pid="10" name="MSIP_Label_9b500289-1a9c-442f-923d-4f95209608d2_SetDate">
    <vt:lpwstr>2025-05-22T06:33:43Z</vt:lpwstr>
  </property>
  <property fmtid="{D5CDD505-2E9C-101B-9397-08002B2CF9AE}" pid="11" name="MSIP_Label_9b500289-1a9c-442f-923d-4f95209608d2_Method">
    <vt:lpwstr>Privileged</vt:lpwstr>
  </property>
  <property fmtid="{D5CDD505-2E9C-101B-9397-08002B2CF9AE}" pid="12" name="MSIP_Label_9b500289-1a9c-442f-923d-4f95209608d2_Name">
    <vt:lpwstr>GCEP2 - Others</vt:lpwstr>
  </property>
  <property fmtid="{D5CDD505-2E9C-101B-9397-08002B2CF9AE}" pid="13" name="MSIP_Label_9b500289-1a9c-442f-923d-4f95209608d2_SiteId">
    <vt:lpwstr>90c56ca2-d892-45ce-810d-6cf368facdb3</vt:lpwstr>
  </property>
  <property fmtid="{D5CDD505-2E9C-101B-9397-08002B2CF9AE}" pid="14" name="MSIP_Label_9b500289-1a9c-442f-923d-4f95209608d2_ActionId">
    <vt:lpwstr>3b94b701-2b0d-4e94-b02d-43508b2aa8d3</vt:lpwstr>
  </property>
  <property fmtid="{D5CDD505-2E9C-101B-9397-08002B2CF9AE}" pid="15" name="MSIP_Label_9b500289-1a9c-442f-923d-4f95209608d2_ContentBits">
    <vt:lpwstr>0</vt:lpwstr>
  </property>
</Properties>
</file>