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defaultThemeVersion="124226"/>
  <xr:revisionPtr revIDLastSave="0" documentId="13_ncr:1_{2CCFA40C-283E-4187-8BC1-59B5F6A26F7B}"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4425" yWindow="2670" windowWidth="21600" windowHeight="11295"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AA36" i="94"/>
  <c r="H38" i="94"/>
  <c r="H37" i="94" s="1"/>
  <c r="O38" i="94"/>
  <c r="O37" i="94" s="1"/>
  <c r="O19" i="94" s="1"/>
  <c r="O14" i="94" s="1"/>
  <c r="AK27" i="82"/>
  <c r="X32" i="94"/>
  <c r="X31" i="94" s="1"/>
  <c r="X26" i="94" s="1"/>
  <c r="X18" i="82"/>
  <c r="O16" i="83"/>
  <c r="Y50" i="94" s="1"/>
  <c r="X21" i="83"/>
  <c r="AK27" i="83"/>
  <c r="O16" i="94"/>
  <c r="O9" i="94"/>
  <c r="O55" i="94" s="1"/>
  <c r="H27" i="94"/>
  <c r="X27" i="94"/>
  <c r="X21" i="78"/>
  <c r="O16" i="79"/>
  <c r="R50" i="94" s="1"/>
  <c r="X21" i="89"/>
  <c r="F12" i="83"/>
  <c r="O18" i="94"/>
  <c r="O10" i="94"/>
  <c r="O17" i="94"/>
  <c r="O15" i="94"/>
  <c r="O13"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O12"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<sst xmlns="http://schemas.openxmlformats.org/spreadsheetml/2006/main" count="3176" uniqueCount="463">
  <si>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</si>
  <si>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</si>
  <si>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</si>
  <si>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</si>
  <si>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</si>
  <si>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</si>
  <si>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</si>
  <si>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</si>
  <si>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</si>
  <si>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</si>
  <si>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</si>
  <si>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</si>
  <si>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</si>
  <si>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</si>
  <si>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</si>
  <si>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</si>
  <si>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</si>
  <si>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</si>
  <si>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</si>
  <si>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</si>
  <si>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</si>
  <si>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</si>
  <si>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</si>
  <si>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</si>
  <si>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</si>
  <si>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</si>
  <si>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</si>
  <si>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</si>
  <si>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</si>
  <si>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</si>
  <si>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</si>
  <si>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</si>
  <si>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</si>
  <si>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</si>
  <si>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</si>
  <si>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</si>
  <si>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</si>
  <si>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</si>
  <si>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</si>
  <si>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</si>
  <si>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</si>
  <si>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</si>
  <si>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</si>
  <si>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</si>
  <si>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</si>
  <si>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</si>
  <si>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</si>
  <si>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</si>
  <si>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</si>
  <si>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</si>
  <si>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</si>
  <si>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</si>
  <si>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</si>
  <si>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</si>
  <si>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</si>
  <si>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</si>
  <si>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</si>
  <si>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</si>
  <si>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</si>
  <si>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</si>
  <si>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</si>
  <si>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</si>
  <si>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</si>
  <si>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</si>
  <si>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</si>
  <si>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</si>
  <si>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</si>
  <si>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</si>
  <si>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</si>
  <si>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</si>
  <si>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</si>
  <si>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</si>
  <si>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</si>
  <si>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</si>
  <si>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</si>
  <si>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</si>
  <si>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</si>
  <si>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</si>
  <si>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</si>
  <si>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</si>
  <si>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</si>
  <si>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</si>
  <si>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</si>
  <si>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</si>
  <si>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</si>
  <si>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</si>
  <si>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</si>
  <si>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</si>
  <si>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</si>
  <si>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</si>
  <si>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</si>
  <si>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</si>
  <si>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</si>
  <si>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</si>
  <si>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</si>
  <si>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</si>
  <si>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</si>
  <si>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</si>
  <si>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</si>
  <si>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</si>
  <si>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</si>
  <si>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</si>
  <si>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</si>
  <si>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</si>
  <si>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</si>
  <si>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</si>
  <si>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</si>
  <si>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</si>
  <si>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</si>
  <si>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</si>
  <si>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</si>
  <si>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</si>
  <si>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</si>
  <si>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</si>
  <si>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</si>
  <si>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</si>
  <si>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</si>
  <si>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</si>
  <si>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</si>
  <si>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</si>
  <si>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</si>
  <si>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</si>
  <si>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</si>
  <si>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</si>
  <si>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</si>
  <si>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</si>
  <si>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</si>
  <si>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</si>
  <si>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</si>
  <si>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</si>
  <si>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</si>
  <si>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</si>
  <si>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</si>
  <si>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</si>
  <si>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</si>
  <si>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</si>
  <si>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</si>
  <si>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</si>
  <si>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</si>
  <si>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</si>
  <si>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</si>
  <si>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</si>
  <si>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</si>
  <si>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</si>
  <si>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</si>
  <si>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</si>
  <si>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</si>
  <si>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</si>
  <si>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</si>
  <si>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</si>
  <si>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</si>
  <si>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</si>
  <si>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</si>
  <si>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</si>
  <si>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</si>
  <si>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</si>
  <si>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</si>
  <si>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</si>
  <si>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</si>
  <si>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</si>
  <si>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</si>
  <si>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</si>
  <si>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</si>
  <si>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</si>
  <si>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</si>
  <si>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</si>
  <si>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</si>
  <si>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</si>
  <si>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</si>
  <si>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</si>
  <si>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</si>
  <si>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</si>
  <si>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</si>
  <si>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</si>
  <si>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</si>
  <si>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</si>
  <si>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</si>
  <si>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</si>
  <si>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</si>
  <si>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</si>
  <si>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</si>
  <si>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</si>
  <si>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</si>
  <si>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</si>
  <si>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</si>
  <si>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</si>
  <si>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</si>
  <si>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</si>
  <si>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</si>
  <si>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</si>
  <si>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</si>
  <si>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</si>
  <si>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</si>
  <si>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</si>
  <si>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</si>
  <si>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</si>
  <si>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</si>
  <si>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</si>
  <si>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</si>
  <si>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</si>
  <si>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</si>
  <si>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</si>
  <si>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</si>
  <si>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</si>
  <si>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</si>
  <si>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</si>
  <si>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</si>
  <si>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</si>
  <si>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</si>
  <si>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</si>
  <si>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</si>
  <si>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</si>
  <si>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</si>
  <si>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</si>
  <si>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</si>
  <si>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</si>
  <si>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</si>
  <si>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</si>
  <si>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</si>
  <si>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</si>
  <si>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</si>
  <si>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</si>
  <si>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</si>
  <si>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</si>
  <si>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</si>
  <si>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</si>
  <si>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</si>
  <si>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</si>
  <si>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</si>
  <si>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</si>
  <si>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</si>
  <si>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</si>
  <si>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</si>
  <si>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</si>
  <si>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</si>
  <si>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</si>
  <si>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</si>
  <si>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</si>
  <si>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</si>
  <si>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</si>
  <si>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</si>
  <si>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</si>
  <si>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</si>
  <si>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</si>
  <si>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</si>
  <si>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</si>
  <si>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</si>
  <si>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</si>
  <si>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</si>
  <si>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</si>
  <si>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</si>
  <si>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</si>
  <si>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</si>
  <si>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</si>
  <si>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</si>
  <si>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</si>
  <si>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</si>
  <si>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</si>
  <si>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</si>
  <si>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</si>
  <si>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</si>
  <si>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</si>
  <si>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</si>
  <si>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</si>
  <si>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</si>
  <si>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</si>
  <si>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</si>
  <si>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</si>
  <si>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</si>
  <si>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</si>
  <si>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</si>
  <si>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</si>
  <si>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</si>
  <si>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</si>
  <si>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</si>
  <si>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</si>
  <si>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</si>
  <si>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</si>
  <si>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</si>
  <si>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</si>
  <si>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</si>
  <si>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</si>
  <si>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</si>
  <si>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</si>
  <si>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</si>
  <si>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</si>
  <si>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</si>
  <si>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</si>
  <si>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</si>
  <si>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</si>
  <si>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</si>
  <si>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</si>
  <si>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</si>
  <si>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</si>
  <si>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</si>
  <si>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</si>
  <si>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</si>
  <si>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</si>
  <si>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</si>
  <si>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</si>
  <si>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</si>
  <si>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</si>
  <si>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</si>
  <si>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</si>
  <si>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</si>
  <si>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</si>
  <si>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</si>
  <si>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</si>
  <si>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</si>
  <si>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</si>
  <si>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</si>
  <si>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</si>
  <si>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</si>
  <si>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</si>
  <si>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</si>
  <si>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</si>
  <si>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</si>
  <si>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</si>
  <si>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</si>
  <si>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</si>
  <si>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</si>
  <si>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</si>
  <si>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</si>
  <si>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</si>
  <si>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</si>
  <si>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</si>
  <si>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</si>
  <si>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</si>
  <si>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</si>
  <si>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</si>
  <si>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</si>
  <si>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</si>
  <si>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</si>
  <si>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</si>
  <si>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</si>
  <si>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</si>
  <si>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</si>
  <si>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</si>
  <si>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</si>
  <si>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</si>
  <si>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</si>
  <si>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</si>
  <si>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</si>
  <si>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</si>
  <si>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</si>
  <si>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</si>
  <si>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</si>
  <si>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</si>
  <si>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</si>
  <si>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</si>
  <si>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</si>
  <si>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</si>
  <si>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</si>
  <si>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</si>
  <si>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</si>
  <si>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</si>
  <si>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</si>
  <si>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</si>
  <si>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</si>
  <si>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</si>
  <si>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</si>
  <si>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</si>
  <si>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</si>
  <si>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</si>
  <si>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</si>
  <si>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</si>
  <si>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</si>
  <si>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</si>
  <si>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</si>
  <si>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</si>
  <si>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</si>
  <si>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</si>
  <si>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</si>
  <si>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</si>
  <si>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</si>
  <si>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</si>
  <si>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</si>
  <si>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</si>
  <si>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</si>
  <si>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</si>
  <si>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</si>
  <si>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</si>
  <si>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</si>
  <si>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</si>
  <si>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</si>
  <si>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</si>
  <si>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</si>
  <si>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</si>
  <si>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</si>
  <si>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</si>
  <si>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</si>
  <si>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</si>
  <si>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</si>
  <si>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</si>
  <si>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</si>
  <si>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</si>
  <si>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</si>
  <si>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</si>
  <si>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</si>
  <si>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</si>
  <si>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</si>
  <si>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</si>
  <si>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</si>
  <si>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</si>
  <si>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</si>
  <si>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</si>
  <si>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</si>
  <si>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</si>
  <si>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</si>
  <si>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</si>
  <si>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</si>
  <si>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</si>
  <si>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</si>
  <si>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</si>
  <si>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</si>
  <si>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</si>
  <si>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</si>
  <si>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</si>
  <si>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</si>
  <si>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</si>
  <si>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</si>
  <si>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</si>
  <si>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</si>
  <si>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</si>
  <si>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</si>
  <si>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</si>
  <si>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</si>
  <si>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</si>
  <si>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</si>
  <si>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</si>
  <si>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</si>
  <si>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</si>
  <si>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</si>
  <si>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</si>
  <si>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</si>
  <si>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</si>
  <si>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</si>
  <si>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</si>
  <si>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</si>
  <si>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</si>
  <si>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</si>
  <si>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</si>
  <si>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</si>
  <si>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</si>
  <si>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</si>
  <si>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</si>
  <si>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045-307-1021</t>
    <phoneticPr fontId="3"/>
  </si>
  <si>
    <t>現場推進部
↓
建設部長（産廃処理統括責任者）
↓
建設部業務（産業廃棄物管理担当）
↓
工事現場管理責任者（産業廃棄物管理責任者、特別管理産業廃棄物管理責任者）</t>
    <phoneticPr fontId="3"/>
  </si>
  <si>
    <t>施工方法の具体的改善により廃棄物を各工程より削減する。</t>
    <phoneticPr fontId="3"/>
  </si>
  <si>
    <t>混合廃棄物の分類精度向上</t>
    <phoneticPr fontId="3"/>
  </si>
  <si>
    <t>委託基準に従って、産業廃棄物を委託できる業者を選定し、書面による契約を実施。</t>
    <rPh sb="27" eb="28">
      <t>ショ</t>
    </rPh>
    <phoneticPr fontId="3"/>
  </si>
  <si>
    <t>可能な限り優良認定処理業者から選定する。再生処理を中心にした産業廃棄物処理業者の選定を促進する。</t>
    <rPh sb="5" eb="7">
      <t>ユウリョウ</t>
    </rPh>
    <phoneticPr fontId="3"/>
  </si>
  <si>
    <t>がれき類（コンクリート塊）、木くず、段ボール、プラスターボード、
混合廃棄物に分類　　現場作業員への分別指導を実施</t>
    <rPh sb="55" eb="57">
      <t>ジッシ</t>
    </rPh>
    <phoneticPr fontId="3"/>
  </si>
  <si>
    <t>令和  7年   6月  26日</t>
    <phoneticPr fontId="3"/>
  </si>
  <si>
    <t>株式会社 アイ工務店 神奈川支社　　　寺村 哲</t>
    <phoneticPr fontId="3"/>
  </si>
  <si>
    <t>株式会社　アイ工務店　神奈川支社</t>
    <phoneticPr fontId="3"/>
  </si>
  <si>
    <t>横浜市長</t>
    <phoneticPr fontId="3"/>
  </si>
  <si>
    <t>Ｄ－建設業</t>
    <phoneticPr fontId="3"/>
  </si>
  <si>
    <t>総合建設業</t>
    <phoneticPr fontId="3"/>
  </si>
  <si>
    <t>現場担当が各現場ごとに資材の有効活用を指示し余剰材については回収、産廃回収業者による状況報告を活用し会議にて報告。</t>
    <phoneticPr fontId="3"/>
  </si>
  <si>
    <t>横浜市西区みなとみらい4丁目2番1</t>
    <phoneticPr fontId="3"/>
  </si>
  <si>
    <t>新規</t>
    <phoneticPr fontId="3"/>
  </si>
  <si>
    <t>・廃プラ→粉砕→再生利用　・紙くず→再生利用→焼却又は埋立 ・木くず→粉砕→再生利用　　　　　　　　　　　・繊維くず→再生利用→焼却　・金属くず→分別→再生利用　　　　　　　　　　　　　　　　　　　　　　　　　　　　　　　・ｶﾞﾗｽ・ｺﾝｸﾘ・陶磁器くず→粉砕→再生利用又は埋立</t>
    <rPh sb="1" eb="2">
      <t>ハイ</t>
    </rPh>
    <rPh sb="5" eb="7">
      <t>フンサイ</t>
    </rPh>
    <rPh sb="8" eb="10">
      <t>サイセイ</t>
    </rPh>
    <rPh sb="10" eb="12">
      <t>リヨウ</t>
    </rPh>
    <rPh sb="14" eb="15">
      <t>カミ</t>
    </rPh>
    <rPh sb="18" eb="22">
      <t>サイセイリヨウ</t>
    </rPh>
    <rPh sb="23" eb="25">
      <t>ショウキャク</t>
    </rPh>
    <rPh sb="25" eb="26">
      <t>マタ</t>
    </rPh>
    <rPh sb="27" eb="29">
      <t>ウメタテ</t>
    </rPh>
    <rPh sb="31" eb="32">
      <t>キ</t>
    </rPh>
    <rPh sb="35" eb="37">
      <t>フンサイ</t>
    </rPh>
    <rPh sb="38" eb="42">
      <t>サイセイリヨウ</t>
    </rPh>
    <rPh sb="54" eb="56">
      <t>センイ</t>
    </rPh>
    <rPh sb="59" eb="63">
      <t>サイセイリヨウ</t>
    </rPh>
    <rPh sb="64" eb="66">
      <t>ショウキャク</t>
    </rPh>
    <rPh sb="68" eb="70">
      <t>キンゾク</t>
    </rPh>
    <rPh sb="73" eb="75">
      <t>ブンベツ</t>
    </rPh>
    <rPh sb="76" eb="80">
      <t>サイセイリヨウ</t>
    </rPh>
    <rPh sb="122" eb="125">
      <t>トウジキ</t>
    </rPh>
    <rPh sb="128" eb="130">
      <t>フンサイ</t>
    </rPh>
    <rPh sb="131" eb="135">
      <t>サイセイリヨウ</t>
    </rPh>
    <rPh sb="135" eb="136">
      <t>マタ</t>
    </rPh>
    <rPh sb="137" eb="139">
      <t>ウメタテ</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</si>
</sst>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4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4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B61" zoomScale="116" zoomScaleNormal="115" zoomScaleSheetLayoutView="100" workbookViewId="0">
      <selection activeCell="Y70" sqref="Y7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453</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456</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460</v>
      </c>
      <c r="M40" s="587"/>
      <c r="N40" s="587"/>
      <c r="O40" s="587"/>
      <c r="P40" s="587"/>
      <c r="Q40" s="587"/>
      <c r="R40" s="587"/>
      <c r="S40" s="587"/>
      <c r="T40" s="587"/>
      <c r="U40" s="588"/>
      <c r="W40" s="21"/>
      <c r="X40" s="21"/>
    </row>
    <row r="41" spans="1:25" ht="26.25" customHeight="1" x14ac:dyDescent="0.15">
      <c r="C41" s="86"/>
      <c r="I41" s="25"/>
      <c r="J41" s="25" t="s">
        <v>7</v>
      </c>
      <c r="K41" s="25"/>
      <c r="L41" s="587" t="s">
        <v>454</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446</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455</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t="s">
        <v>461</v>
      </c>
      <c r="Q49" s="567"/>
      <c r="R49" s="567"/>
      <c r="S49" s="567"/>
      <c r="T49" s="567"/>
      <c r="U49" s="568"/>
    </row>
    <row r="50" spans="3:23" ht="26.25" customHeight="1" x14ac:dyDescent="0.15">
      <c r="C50" s="538" t="s">
        <v>11</v>
      </c>
      <c r="D50" s="539"/>
      <c r="E50" s="540"/>
      <c r="F50" s="549" t="s">
        <v>460</v>
      </c>
      <c r="G50" s="550"/>
      <c r="H50" s="550"/>
      <c r="I50" s="550"/>
      <c r="J50" s="550"/>
      <c r="K50" s="550"/>
      <c r="L50" s="550"/>
      <c r="M50" s="550"/>
      <c r="N50" s="341" t="s">
        <v>172</v>
      </c>
      <c r="O50" s="449"/>
      <c r="P50" s="450"/>
      <c r="Q50" s="553" t="s">
        <v>446</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457</v>
      </c>
      <c r="G54" s="631"/>
      <c r="H54" s="631"/>
      <c r="I54" s="631"/>
      <c r="J54" s="631"/>
      <c r="K54" s="631"/>
      <c r="L54" s="32" t="s">
        <v>48</v>
      </c>
      <c r="M54" s="32"/>
      <c r="N54" s="635" t="s">
        <v>458</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918</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107</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462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7</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1054</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459</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1367.5</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448</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452</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449</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1054</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t="str">
        <f>+別紙!AA16</f>
        <v>0</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450</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1367.5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451</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8" workbookViewId="0">
      <selection activeCell="U33" sqref="U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0.5</v>
      </c>
      <c r="P27" s="718"/>
      <c r="Q27" s="718"/>
      <c r="R27" s="718"/>
      <c r="S27" s="49" t="s">
        <v>38</v>
      </c>
      <c r="T27" s="70"/>
      <c r="U27" s="70"/>
      <c r="X27" s="68" t="s">
        <v>39</v>
      </c>
      <c r="Y27" s="71"/>
      <c r="AG27" s="58"/>
      <c r="AH27" s="58"/>
      <c r="AI27" s="58"/>
      <c r="AJ27" s="58"/>
      <c r="AK27" s="668">
        <f>+AG18+O27</f>
        <v>0.5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0.5</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8" workbookViewId="0">
      <selection activeCell="U33" sqref="U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38.1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49</v>
      </c>
      <c r="P27" s="718"/>
      <c r="Q27" s="718"/>
      <c r="R27" s="718"/>
      <c r="S27" s="49" t="s">
        <v>38</v>
      </c>
      <c r="T27" s="70"/>
      <c r="U27" s="70"/>
      <c r="X27" s="68" t="s">
        <v>39</v>
      </c>
      <c r="Y27" s="71"/>
      <c r="AG27" s="58"/>
      <c r="AH27" s="58"/>
      <c r="AI27" s="58"/>
      <c r="AJ27" s="58"/>
      <c r="AK27" s="668">
        <f>+AG18+O27</f>
        <v>49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38.1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49</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D7" sqref="D7:H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233.2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303</v>
      </c>
      <c r="P27" s="718"/>
      <c r="Q27" s="718"/>
      <c r="R27" s="718"/>
      <c r="S27" s="49" t="s">
        <v>38</v>
      </c>
      <c r="T27" s="70"/>
      <c r="U27" s="70"/>
      <c r="X27" s="68" t="s">
        <v>39</v>
      </c>
      <c r="Y27" s="71"/>
      <c r="AG27" s="58"/>
      <c r="AH27" s="58"/>
      <c r="AI27" s="58"/>
      <c r="AJ27" s="58"/>
      <c r="AK27" s="668">
        <f>+AG18+O27</f>
        <v>303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233.2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303</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31"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31"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5" zoomScaleNormal="100" workbookViewId="0">
      <selection activeCell="G37" sqref="G3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アイ工務店　神奈川支社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v>0</v>
      </c>
      <c r="P12" s="719"/>
      <c r="Q12" s="719"/>
      <c r="R12" s="719"/>
      <c r="S12" s="57" t="s">
        <v>22</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v>0</v>
      </c>
      <c r="G15" s="735"/>
      <c r="H15" s="49" t="s">
        <v>313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8" workbookViewId="0">
      <selection activeCell="U33" sqref="U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188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145.1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188</v>
      </c>
      <c r="P27" s="718"/>
      <c r="Q27" s="718"/>
      <c r="R27" s="718"/>
      <c r="S27" s="49" t="s">
        <v>38</v>
      </c>
      <c r="T27" s="70"/>
      <c r="U27" s="70"/>
      <c r="X27" s="68" t="s">
        <v>39</v>
      </c>
      <c r="Y27" s="71"/>
      <c r="AG27" s="58"/>
      <c r="AH27" s="58"/>
      <c r="AI27" s="58"/>
      <c r="AJ27" s="58"/>
      <c r="AK27" s="668">
        <f>+AG18+O27</f>
        <v>188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145.1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188</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AC4" sqref="AC4"/>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アイ工務店　神奈川支社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234.7</v>
      </c>
      <c r="M9" s="377">
        <f>IF(OR(ｷ.紙くず!F24&gt;0,ｷ.紙くず!F24&lt;0),ｷ.紙くず!F24,IF(M$19&gt;0,"0",0))</f>
        <v>90.3</v>
      </c>
      <c r="N9" s="377">
        <f>IF(OR(ｸ.木くず!F24&gt;0,ｸ.木くず!F24&lt;0),ｸ.木くず!F24,IF(N$19&gt;0,"0",0))</f>
        <v>312.2</v>
      </c>
      <c r="O9" s="377">
        <f>IF(OR(ｹ.繊維くず!F24&gt;0,ｹ.繊維くず!F24&lt;0),ｹ.繊維くず!F24,IF(O$19&gt;0,"0",0))</f>
        <v>0.4</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38.1</v>
      </c>
      <c r="T9" s="377">
        <f>IF(OR(ｾ.ｶﾞﾗｽ･ｺﾝｸﾘ･陶磁器くず!F24&gt;0,ｾ.ｶﾞﾗｽ･ｺﾝｸﾘ･陶磁器くず!F24&lt;0),ｾ.ｶﾞﾗｽ･ｺﾝｸﾘ･陶磁器くず!F24,IF(T$19&gt;0,"0",0))</f>
        <v>233.2</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145.1</v>
      </c>
      <c r="AA9" s="379">
        <f>IF(SUM(G9:Z9)&gt;0,SUM(G9:Z9),IF(AA$19&gt;0,"0",0))</f>
        <v>1054</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234.7</v>
      </c>
      <c r="M14" s="383">
        <f>IF(OR(ｷ.紙くず!F29&gt;0,ｷ.紙くず!F29&lt;0),ｷ.紙くず!F29,IF(M$19&gt;0,"0",0))</f>
        <v>90.3</v>
      </c>
      <c r="N14" s="383">
        <f>IF(OR(ｸ.木くず!F29&gt;0,ｸ.木くず!F29&lt;0),ｸ.木くず!F29,IF(N$19&gt;0,"0",0))</f>
        <v>312.2</v>
      </c>
      <c r="O14" s="383">
        <f>IF(OR(ｹ.繊維くず!F29&gt;0,ｹ.繊維くず!F29&lt;0),ｹ.繊維くず!F29,IF(O$19&gt;0,"0",0))</f>
        <v>0.4</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38.1</v>
      </c>
      <c r="T14" s="383">
        <f>IF(OR(ｾ.ｶﾞﾗｽ･ｺﾝｸﾘ･陶磁器くず!F29&gt;0,ｾ.ｶﾞﾗｽ･ｺﾝｸﾘ･陶磁器くず!F29&lt;0),ｾ.ｶﾞﾗｽ･ｺﾝｸﾘ･陶磁器くず!F29,IF(T$19&gt;0,"0",0))</f>
        <v>233.2</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145.1</v>
      </c>
      <c r="AA14" s="385">
        <f t="shared" si="0"/>
        <v>1054</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t="str">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t="str">
        <f>IF(OR(ｷ.紙くず!F31&gt;0,ｷ.紙くず!F31&lt;0),ｷ.紙くず!F31,IF(M$19&gt;0,"0",0))</f>
        <v>0</v>
      </c>
      <c r="N16" s="383" t="str">
        <f>IF(OR(ｸ.木くず!F31&gt;0,ｸ.木くず!F31&lt;0),ｸ.木くず!F31,IF(N$19&gt;0,"0",0))</f>
        <v>0</v>
      </c>
      <c r="O16" s="383" t="str">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305</v>
      </c>
      <c r="M19" s="389">
        <f t="shared" si="1"/>
        <v>117</v>
      </c>
      <c r="N19" s="389">
        <f t="shared" si="1"/>
        <v>405</v>
      </c>
      <c r="O19" s="389">
        <f t="shared" si="1"/>
        <v>0.5</v>
      </c>
      <c r="P19" s="389">
        <f t="shared" si="1"/>
        <v>0</v>
      </c>
      <c r="Q19" s="389">
        <f t="shared" si="1"/>
        <v>0</v>
      </c>
      <c r="R19" s="389">
        <f t="shared" si="1"/>
        <v>0</v>
      </c>
      <c r="S19" s="389">
        <f t="shared" si="1"/>
        <v>49</v>
      </c>
      <c r="T19" s="389">
        <f t="shared" si="1"/>
        <v>303</v>
      </c>
      <c r="U19" s="389">
        <f t="shared" si="1"/>
        <v>0</v>
      </c>
      <c r="V19" s="389">
        <f t="shared" si="1"/>
        <v>0</v>
      </c>
      <c r="W19" s="389">
        <f t="shared" si="1"/>
        <v>0</v>
      </c>
      <c r="X19" s="389">
        <f t="shared" si="1"/>
        <v>0</v>
      </c>
      <c r="Y19" s="389">
        <f t="shared" si="1"/>
        <v>0</v>
      </c>
      <c r="Z19" s="390">
        <f t="shared" si="1"/>
        <v>188</v>
      </c>
      <c r="AA19" s="391">
        <f t="shared" ref="AA19:AA25" si="2">SUM(G19:Z19)</f>
        <v>1367.5</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305</v>
      </c>
      <c r="M37" s="424">
        <f t="shared" si="8"/>
        <v>117</v>
      </c>
      <c r="N37" s="424">
        <f t="shared" si="8"/>
        <v>405</v>
      </c>
      <c r="O37" s="424">
        <f t="shared" si="8"/>
        <v>0.5</v>
      </c>
      <c r="P37" s="424">
        <f t="shared" si="8"/>
        <v>0</v>
      </c>
      <c r="Q37" s="424">
        <f t="shared" si="8"/>
        <v>0</v>
      </c>
      <c r="R37" s="424">
        <f t="shared" si="8"/>
        <v>0</v>
      </c>
      <c r="S37" s="424">
        <f t="shared" si="8"/>
        <v>49</v>
      </c>
      <c r="T37" s="424">
        <f t="shared" si="8"/>
        <v>303</v>
      </c>
      <c r="U37" s="424">
        <f t="shared" si="8"/>
        <v>0</v>
      </c>
      <c r="V37" s="424">
        <f t="shared" si="8"/>
        <v>0</v>
      </c>
      <c r="W37" s="424">
        <f t="shared" si="8"/>
        <v>0</v>
      </c>
      <c r="X37" s="424">
        <f t="shared" si="8"/>
        <v>0</v>
      </c>
      <c r="Y37" s="424">
        <f t="shared" si="8"/>
        <v>0</v>
      </c>
      <c r="Z37" s="425">
        <f t="shared" si="8"/>
        <v>188</v>
      </c>
      <c r="AA37" s="426">
        <f t="shared" si="4"/>
        <v>1367.5</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305</v>
      </c>
      <c r="M42" s="421">
        <f>+ｷ.紙くず!$Q$33</f>
        <v>117</v>
      </c>
      <c r="N42" s="421">
        <f>+ｸ.木くず!$Q$33</f>
        <v>405</v>
      </c>
      <c r="O42" s="421">
        <f>+ｹ.繊維くず!$Q$33</f>
        <v>0.5</v>
      </c>
      <c r="P42" s="421">
        <f>+ｺ.動植物性残さ!$Q$33</f>
        <v>0</v>
      </c>
      <c r="Q42" s="421">
        <f>+ｻ.動物系固形不要物!$Q$33</f>
        <v>0</v>
      </c>
      <c r="R42" s="421">
        <f>+ｼ.ｺﾞﾑくず!$Q$33</f>
        <v>0</v>
      </c>
      <c r="S42" s="421">
        <f>+ｽ.金属くず!$Q$33</f>
        <v>49</v>
      </c>
      <c r="T42" s="421">
        <f>+ｾ.ｶﾞﾗｽ･ｺﾝｸﾘ･陶磁器くず!$Q$33</f>
        <v>303</v>
      </c>
      <c r="U42" s="421">
        <f>+ｿ.鉱さい!$Q$33</f>
        <v>0</v>
      </c>
      <c r="V42" s="421">
        <f>+ﾀ.がれき類!$Q$33</f>
        <v>0</v>
      </c>
      <c r="W42" s="421">
        <f>+ﾁ.動物のふん尿!$Q$33</f>
        <v>0</v>
      </c>
      <c r="X42" s="421">
        <f>+ﾂ.動物の死体!$Q$33</f>
        <v>0</v>
      </c>
      <c r="Y42" s="421">
        <f>+ﾃ.ばいじん!$Q$33</f>
        <v>0</v>
      </c>
      <c r="Z42" s="422">
        <f>+ﾄ.混合廃棄物その他!$Q$33</f>
        <v>188</v>
      </c>
      <c r="AA42" s="423">
        <f>SUM(G42:Z42)</f>
        <v>1367.5</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305</v>
      </c>
      <c r="M43" s="427">
        <f>+ｷ.紙くず!$AK$27</f>
        <v>117</v>
      </c>
      <c r="N43" s="427">
        <f>+ｸ.木くず!$AK$27</f>
        <v>405</v>
      </c>
      <c r="O43" s="427">
        <f>+ｹ.繊維くず!$AK$27</f>
        <v>0.5</v>
      </c>
      <c r="P43" s="427">
        <f>+ｺ.動植物性残さ!$AK$27</f>
        <v>0</v>
      </c>
      <c r="Q43" s="427">
        <f>+ｻ.動物系固形不要物!$AK$27</f>
        <v>0</v>
      </c>
      <c r="R43" s="427">
        <f>+ｼ.ｺﾞﾑくず!$AK$27</f>
        <v>0</v>
      </c>
      <c r="S43" s="427">
        <f>+ｽ.金属くず!$AK$27</f>
        <v>49</v>
      </c>
      <c r="T43" s="427">
        <f>+ｾ.ｶﾞﾗｽ･ｺﾝｸﾘ･陶磁器くず!$AK$27</f>
        <v>303</v>
      </c>
      <c r="U43" s="427">
        <f>+ｿ.鉱さい!$AK$27</f>
        <v>0</v>
      </c>
      <c r="V43" s="427">
        <f>+ﾀ.がれき類!$AK$27</f>
        <v>0</v>
      </c>
      <c r="W43" s="427">
        <f>+ﾁ.動物のふん尿!$AK$27</f>
        <v>0</v>
      </c>
      <c r="X43" s="427">
        <f>+ﾂ.動物の死体!$AK$27</f>
        <v>0</v>
      </c>
      <c r="Y43" s="427">
        <f>+ﾃ.ばいじん!$AK$27</f>
        <v>0</v>
      </c>
      <c r="Z43" s="428">
        <f>+ﾄ.混合廃棄物その他!$AK$27</f>
        <v>188</v>
      </c>
      <c r="AA43" s="429">
        <f t="shared" si="4"/>
        <v>1367.5</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539.70000000000005</v>
      </c>
      <c r="M55" s="480">
        <f t="shared" si="10"/>
        <v>207.3</v>
      </c>
      <c r="N55" s="480">
        <f t="shared" si="10"/>
        <v>717.2</v>
      </c>
      <c r="O55" s="480">
        <f t="shared" si="10"/>
        <v>0.9</v>
      </c>
      <c r="P55" s="480">
        <f t="shared" si="10"/>
        <v>0</v>
      </c>
      <c r="Q55" s="480">
        <f t="shared" si="10"/>
        <v>0</v>
      </c>
      <c r="R55" s="480">
        <f t="shared" si="10"/>
        <v>0</v>
      </c>
      <c r="S55" s="480">
        <f t="shared" si="10"/>
        <v>87.1</v>
      </c>
      <c r="T55" s="480">
        <f t="shared" si="10"/>
        <v>536.20000000000005</v>
      </c>
      <c r="U55" s="480">
        <f t="shared" si="10"/>
        <v>0</v>
      </c>
      <c r="V55" s="480">
        <f t="shared" si="10"/>
        <v>0</v>
      </c>
      <c r="W55" s="480">
        <f t="shared" si="10"/>
        <v>0</v>
      </c>
      <c r="X55" s="480">
        <f t="shared" si="10"/>
        <v>0</v>
      </c>
      <c r="Y55" s="480">
        <f t="shared" si="10"/>
        <v>0</v>
      </c>
      <c r="Z55" s="480">
        <f t="shared" si="10"/>
        <v>333.1</v>
      </c>
      <c r="AA55" s="481">
        <f>+AA9+AA19+AA20</f>
        <v>2421.5</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4" zoomScale="115" zoomScaleNormal="100" zoomScaleSheetLayoutView="115" workbookViewId="0">
      <selection activeCell="F24" sqref="F24:O25"/>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6月  26日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横浜市西区みなとみらい4丁目2番1</v>
      </c>
      <c r="M16" s="884"/>
      <c r="N16" s="884"/>
      <c r="O16" s="884"/>
      <c r="P16" s="884"/>
      <c r="Q16" s="884"/>
      <c r="R16" s="884"/>
      <c r="S16" s="884"/>
      <c r="T16" s="884"/>
      <c r="U16" s="282"/>
    </row>
    <row r="17" spans="1:21" ht="26.25" customHeight="1" x14ac:dyDescent="0.15">
      <c r="C17" s="86"/>
      <c r="I17" s="25"/>
      <c r="J17" s="25" t="s">
        <v>7</v>
      </c>
      <c r="K17" s="25"/>
      <c r="L17" s="884" t="str">
        <f>+表紙!L41</f>
        <v>株式会社 アイ工務店 神奈川支社　　　寺村 哲</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045-307-1021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アイ工務店　神奈川支社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t="str">
        <f>表紙!P49</f>
        <v>新規</v>
      </c>
      <c r="Q25" s="891"/>
      <c r="R25" s="891"/>
      <c r="S25" s="891"/>
      <c r="T25" s="891"/>
      <c r="U25" s="892"/>
    </row>
    <row r="26" spans="1:21" ht="26.25" customHeight="1" x14ac:dyDescent="0.15">
      <c r="C26" s="538" t="s">
        <v>11</v>
      </c>
      <c r="D26" s="539"/>
      <c r="E26" s="540"/>
      <c r="F26" s="906" t="str">
        <f>+表紙!F50</f>
        <v>横浜市西区みなとみらい4丁目2番1</v>
      </c>
      <c r="G26" s="907"/>
      <c r="H26" s="907"/>
      <c r="I26" s="907"/>
      <c r="J26" s="907"/>
      <c r="K26" s="907"/>
      <c r="L26" s="907"/>
      <c r="M26" s="907"/>
      <c r="N26" s="341" t="s">
        <v>172</v>
      </c>
      <c r="O26"/>
      <c r="P26"/>
      <c r="Q26" s="901" t="str">
        <f>IF(+表紙!Q50="","",+表紙!Q50)</f>
        <v>045-307-1021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総合建設業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918</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107</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7</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1054</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現場担当が各現場ごとに資材の有効活用を指示し余剰材については回収、産廃回収業者による状況報告を活用し会議にて報告。</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1367.5</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施工方法の具体的改善により廃棄物を各工程より削減する。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がれき類（コンクリート塊）、木くず、段ボール、プラスターボード、
混合廃棄物に分類　　現場作業員への分別指導を実施</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混合廃棄物の分類精度向上</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1054</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t="str">
        <f>+表紙!K210</f>
        <v>0</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委託基準に従って、産業廃棄物を委託できる業者を選定し、書面による契約を実施。</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1367.5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可能な限り優良認定処理業者から選定する。再生処理を中心にした産業廃棄物処理業者の選定を促進する。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G13" workbookViewId="0">
      <selection activeCell="X34" sqref="X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234.7</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305</v>
      </c>
      <c r="P27" s="718"/>
      <c r="Q27" s="718"/>
      <c r="R27" s="718"/>
      <c r="S27" s="49" t="s">
        <v>38</v>
      </c>
      <c r="T27" s="70"/>
      <c r="U27" s="70"/>
      <c r="X27" s="68" t="s">
        <v>39</v>
      </c>
      <c r="Y27" s="71"/>
      <c r="AG27" s="58"/>
      <c r="AH27" s="58"/>
      <c r="AI27" s="58"/>
      <c r="AJ27" s="58"/>
      <c r="AK27" s="668">
        <f>+AG18+O27</f>
        <v>305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234.7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305</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28" workbookViewId="0">
      <selection activeCell="U33" sqref="U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117</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90.3</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117</v>
      </c>
      <c r="P27" s="718"/>
      <c r="Q27" s="718"/>
      <c r="R27" s="718"/>
      <c r="S27" s="49" t="s">
        <v>38</v>
      </c>
      <c r="T27" s="70"/>
      <c r="U27" s="70"/>
      <c r="X27" s="68" t="s">
        <v>39</v>
      </c>
      <c r="Y27" s="71"/>
      <c r="AG27" s="58"/>
      <c r="AH27" s="58"/>
      <c r="AI27" s="58"/>
      <c r="AJ27" s="58"/>
      <c r="AK27" s="668">
        <f>+AG18+O27</f>
        <v>117</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90.3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117</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H13" workbookViewId="0">
      <selection activeCell="X33" sqref="X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アイ工務店　神奈川支社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405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v>0</v>
      </c>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312.2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405</v>
      </c>
      <c r="P27" s="718"/>
      <c r="Q27" s="718"/>
      <c r="R27" s="718"/>
      <c r="S27" s="49" t="s">
        <v>38</v>
      </c>
      <c r="T27" s="70"/>
      <c r="U27" s="70"/>
      <c r="X27" s="68" t="s">
        <v>39</v>
      </c>
      <c r="Y27" s="71"/>
      <c r="AG27" s="58"/>
      <c r="AH27" s="58"/>
      <c r="AI27" s="58"/>
      <c r="AJ27" s="58"/>
      <c r="AK27" s="668">
        <f>+AG18+O27</f>
        <v>405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312.2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405</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2025-07-08T05:01:31Z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