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<sst xmlns="http://schemas.openxmlformats.org/spreadsheetml/2006/main" count="3178" uniqueCount="465">
  <si>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</si>
  <si>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</si>
  <si>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</si>
  <si>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</si>
  <si>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</si>
  <si>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</si>
  <si>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</si>
  <si>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</si>
  <si>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</si>
  <si>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</si>
  <si>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</si>
  <si>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</si>
  <si>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</si>
  <si>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</si>
  <si>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</si>
  <si>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</si>
  <si>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</si>
  <si>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</si>
  <si>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</si>
  <si>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</si>
  <si>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</si>
  <si>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</si>
  <si>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</si>
  <si>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</si>
  <si>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</si>
  <si>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</si>
  <si>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</si>
  <si>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</si>
  <si>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</si>
  <si>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</si>
  <si>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</si>
  <si>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</si>
  <si>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</si>
  <si>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</si>
  <si>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</si>
  <si>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</si>
  <si>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</si>
  <si>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</si>
  <si>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</si>
  <si>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</si>
  <si>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</si>
  <si>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</si>
  <si>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</si>
  <si>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</si>
  <si>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</si>
  <si>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</si>
  <si>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</si>
  <si>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</si>
  <si>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</si>
  <si>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</si>
  <si>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</si>
  <si>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</si>
  <si>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</si>
  <si>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</si>
  <si>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</si>
  <si>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</si>
  <si>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</si>
  <si>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</si>
  <si>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</si>
  <si>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</si>
  <si>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</si>
  <si>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</si>
  <si>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</si>
  <si>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</si>
  <si>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</si>
  <si>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</si>
  <si>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</si>
  <si>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</si>
  <si>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</si>
  <si>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</si>
  <si>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</si>
  <si>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</si>
  <si>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</si>
  <si>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</si>
  <si>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</si>
  <si>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</si>
  <si>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</si>
  <si>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</si>
  <si>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</si>
  <si>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</si>
  <si>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</si>
  <si>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</si>
  <si>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</si>
  <si>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</si>
  <si>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</si>
  <si>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</si>
  <si>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</si>
  <si>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</si>
  <si>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</si>
  <si>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</si>
  <si>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</si>
  <si>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</si>
  <si>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</si>
  <si>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</si>
  <si>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</si>
  <si>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</si>
  <si>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</si>
  <si>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</si>
  <si>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</si>
  <si>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</si>
  <si>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</si>
  <si>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</si>
  <si>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</si>
  <si>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</si>
  <si>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</si>
  <si>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</si>
  <si>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</si>
  <si>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</si>
  <si>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</si>
  <si>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</si>
  <si>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</si>
  <si>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</si>
  <si>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</si>
  <si>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</si>
  <si>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</si>
  <si>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</si>
  <si>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</si>
  <si>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</si>
  <si>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</si>
  <si>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</si>
  <si>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</si>
  <si>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</si>
  <si>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</si>
  <si>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</si>
  <si>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</si>
  <si>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</si>
  <si>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</si>
  <si>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</si>
  <si>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</si>
  <si>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</si>
  <si>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</si>
  <si>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</si>
  <si>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</si>
  <si>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</si>
  <si>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</si>
  <si>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</si>
  <si>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</si>
  <si>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</si>
  <si>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</si>
  <si>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</si>
  <si>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</si>
  <si>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</si>
  <si>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</si>
  <si>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</si>
  <si>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</si>
  <si>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</si>
  <si>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</si>
  <si>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</si>
  <si>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</si>
  <si>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</si>
  <si>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</si>
  <si>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</si>
  <si>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</si>
  <si>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</si>
  <si>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</si>
  <si>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</si>
  <si>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</si>
  <si>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</si>
  <si>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</si>
  <si>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</si>
  <si>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</si>
  <si>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</si>
  <si>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</si>
  <si>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</si>
  <si>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</si>
  <si>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</si>
  <si>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</si>
  <si>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</si>
  <si>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</si>
  <si>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</si>
  <si>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</si>
  <si>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</si>
  <si>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</si>
  <si>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</si>
  <si>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</si>
  <si>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</si>
  <si>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</si>
  <si>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</si>
  <si>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</si>
  <si>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</si>
  <si>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</si>
  <si>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</si>
  <si>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</si>
  <si>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</si>
  <si>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</si>
  <si>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</si>
  <si>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</si>
  <si>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</si>
  <si>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</si>
  <si>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</si>
  <si>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</si>
  <si>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</si>
  <si>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</si>
  <si>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</si>
  <si>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</si>
  <si>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</si>
  <si>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</si>
  <si>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</si>
  <si>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</si>
  <si>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</si>
  <si>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</si>
  <si>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</si>
  <si>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</si>
  <si>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</si>
  <si>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</si>
  <si>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</si>
  <si>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</si>
  <si>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</si>
  <si>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</si>
  <si>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</si>
  <si>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</si>
  <si>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</si>
  <si>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</si>
  <si>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</si>
  <si>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</si>
  <si>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</si>
  <si>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</si>
  <si>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</si>
  <si>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</si>
  <si>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</si>
  <si>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</si>
  <si>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</si>
  <si>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</si>
  <si>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</si>
  <si>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</si>
  <si>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</si>
  <si>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</si>
  <si>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</si>
  <si>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</si>
  <si>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</si>
  <si>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</si>
  <si>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</si>
  <si>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</si>
  <si>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</si>
  <si>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</si>
  <si>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</si>
  <si>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</si>
  <si>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</si>
  <si>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</si>
  <si>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</si>
  <si>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</si>
  <si>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</si>
  <si>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</si>
  <si>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</si>
  <si>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</si>
  <si>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</si>
  <si>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</si>
  <si>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</si>
  <si>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</si>
  <si>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</si>
  <si>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</si>
  <si>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</si>
  <si>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</si>
  <si>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</si>
  <si>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</si>
  <si>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</si>
  <si>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</si>
  <si>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</si>
  <si>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</si>
  <si>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</si>
  <si>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</si>
  <si>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</si>
  <si>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</si>
  <si>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</si>
  <si>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</si>
  <si>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</si>
  <si>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</si>
  <si>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</si>
  <si>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</si>
  <si>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</si>
  <si>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</si>
  <si>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</si>
  <si>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</si>
  <si>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</si>
  <si>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</si>
  <si>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</si>
  <si>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</si>
  <si>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</si>
  <si>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</si>
  <si>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</si>
  <si>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</si>
  <si>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</si>
  <si>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</si>
  <si>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</si>
  <si>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</si>
  <si>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</si>
  <si>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</si>
  <si>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</si>
  <si>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</si>
  <si>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</si>
  <si>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</si>
  <si>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</si>
  <si>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</si>
  <si>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</si>
  <si>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</si>
  <si>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</si>
  <si>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</si>
  <si>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</si>
  <si>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</si>
  <si>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</si>
  <si>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</si>
  <si>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</si>
  <si>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</si>
  <si>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</si>
  <si>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</si>
  <si>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</si>
  <si>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</si>
  <si>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</si>
  <si>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</si>
  <si>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</si>
  <si>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</si>
  <si>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</si>
  <si>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</si>
  <si>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</si>
  <si>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</si>
  <si>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</si>
  <si>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</si>
  <si>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</si>
  <si>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</si>
  <si>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</si>
  <si>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</si>
  <si>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</si>
  <si>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</si>
  <si>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</si>
  <si>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</si>
  <si>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</si>
  <si>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</si>
  <si>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</si>
  <si>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</si>
  <si>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</si>
  <si>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</si>
  <si>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</si>
  <si>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</si>
  <si>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</si>
  <si>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</si>
  <si>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</si>
  <si>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</si>
  <si>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</si>
  <si>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</si>
  <si>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</si>
  <si>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</si>
  <si>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</si>
  <si>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</si>
  <si>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</si>
  <si>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</si>
  <si>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</si>
  <si>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</si>
  <si>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</si>
  <si>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</si>
  <si>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</si>
  <si>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</si>
  <si>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</si>
  <si>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</si>
  <si>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</si>
  <si>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</si>
  <si>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</si>
  <si>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</si>
  <si>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</si>
  <si>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</si>
  <si>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</si>
  <si>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</si>
  <si>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</si>
  <si>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</si>
  <si>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</si>
  <si>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</si>
  <si>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</si>
  <si>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</si>
  <si>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</si>
  <si>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</si>
  <si>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</si>
  <si>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</si>
  <si>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</si>
  <si>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</si>
  <si>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</si>
  <si>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</si>
  <si>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</si>
  <si>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</si>
  <si>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</si>
  <si>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</si>
  <si>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</si>
  <si>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</si>
  <si>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</si>
  <si>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</si>
  <si>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</si>
  <si>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</si>
  <si>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</si>
  <si>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</si>
  <si>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</si>
  <si>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</si>
  <si>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</si>
  <si>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</si>
  <si>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</si>
  <si>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</si>
  <si>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</si>
  <si>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</si>
  <si>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</si>
  <si>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</si>
  <si>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</si>
  <si>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</si>
  <si>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</si>
  <si>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</si>
  <si>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</si>
  <si>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</si>
  <si>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</si>
  <si>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</si>
  <si>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</si>
  <si>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</si>
  <si>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</si>
  <si>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</si>
  <si>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</si>
  <si>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</si>
  <si>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</si>
  <si>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</si>
  <si>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</si>
  <si>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</si>
  <si>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</si>
  <si>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</si>
  <si>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</si>
  <si>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</si>
  <si>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</si>
  <si>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</si>
  <si>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</si>
  <si>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</si>
  <si>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</si>
  <si>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</si>
  <si>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</si>
  <si>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</si>
  <si>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</si>
  <si>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</si>
  <si>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</si>
  <si>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</si>
  <si>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</si>
  <si>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</si>
  <si>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</si>
  <si>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</si>
  <si>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</si>
  <si>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</si>
  <si>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</si>
  <si>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</si>
  <si>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</si>
  <si>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</si>
  <si>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</si>
  <si>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</si>
  <si>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</si>
  <si>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</si>
  <si>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</si>
  <si>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phoneticPr fontId="3"/>
  </si>
  <si>
    <t>別添２ 管理体制図のとおり</t>
    <phoneticPr fontId="3"/>
  </si>
  <si>
    <t>１．廃棄物の分別
２．簡易梱包、梱包材の省略
３．工法改善（工場加工、ユニット工法等）
４．３Ｒ（ﾘﾃﾞｭｰｽ、ﾘﾕｰｽ、ﾘｻｲｸﾙ）の推進
５．有価物になり得るものを適正に判断し、有償売却を行い、産業廃棄物の
　　排出量を抑制する。</t>
    <phoneticPr fontId="3"/>
  </si>
  <si>
    <t>上記の取り組みを継続し、更に社員への周知、教育を徹底していく。</t>
    <phoneticPr fontId="3"/>
  </si>
  <si>
    <t>１.分別可能な現場については、可能な限り全ての産業廃棄物の分別を実施する。
２.石綿含有産業廃棄物は他の産業廃棄物と分けて分別を実施する。</t>
    <phoneticPr fontId="3"/>
  </si>
  <si>
    <t>これまでと同様に、可能な限り全ての産業廃棄物を分別して回収する。</t>
    <phoneticPr fontId="3"/>
  </si>
  <si>
    <t>１.委託基準を遵守し、産業廃棄物を適正に処理できる業者を選択している。
２.再生事業者登録をした業者に金属スクラップ等のリサイクル処理を委託し、
　 産業廃棄物の減量化を図っている。
３.建設副産物の適正処理･リサイクルマニュアルを作成し､社内に周知している。
４.産業廃棄物の適正処理に関する社内教育を実施している。</t>
    <phoneticPr fontId="3"/>
  </si>
  <si>
    <t>045-224-2900</t>
    <phoneticPr fontId="3"/>
  </si>
  <si>
    <t>神奈川県横浜市西区みなとみらい2-2-1
横浜ランドマークタワー35階</t>
    <phoneticPr fontId="3"/>
  </si>
  <si>
    <t>新菱冷熱工業株式会社　横浜支社
執行役員支社長　北林　雅彦</t>
    <phoneticPr fontId="3"/>
  </si>
  <si>
    <t>新菱冷熱工業株式会社　横浜支社</t>
    <phoneticPr fontId="3"/>
  </si>
  <si>
    <t>神奈川県横浜市西区みなとみらい2-2-1 横浜ランドマークタワー35階</t>
    <phoneticPr fontId="3"/>
  </si>
  <si>
    <t>新規</t>
    <phoneticPr fontId="3"/>
  </si>
  <si>
    <t>横浜市長</t>
    <phoneticPr fontId="3"/>
  </si>
  <si>
    <t>Ｄ－建設業</t>
    <phoneticPr fontId="3"/>
  </si>
  <si>
    <t>D08 設備工事業</t>
    <phoneticPr fontId="3"/>
  </si>
  <si>
    <t>87人</t>
    <rPh sb="2" eb="3">
      <t>ニン</t>
    </rPh>
    <phoneticPr fontId="3"/>
  </si>
  <si>
    <t>令和 7 年 6 月 30 日</t>
    <phoneticPr fontId="3"/>
  </si>
  <si>
    <t>31億円（令和5年度元請完成工事高）</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</si>
</sst>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534583" y="2190750"/>
          <a:ext cx="408517" cy="639233"/>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524000" y="2180167"/>
          <a:ext cx="416983" cy="639233"/>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524000" y="2190750"/>
          <a:ext cx="416983" cy="639233"/>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524000" y="2180167"/>
          <a:ext cx="416983" cy="639233"/>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524000" y="2169583"/>
          <a:ext cx="416983"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524000" y="2201333"/>
          <a:ext cx="416983" cy="63500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524000" y="2190750"/>
          <a:ext cx="416983" cy="639233"/>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524000" y="2190750"/>
          <a:ext cx="416983" cy="639233"/>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524000" y="2201333"/>
          <a:ext cx="416983" cy="63500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524000" y="2190750"/>
          <a:ext cx="416983" cy="639233"/>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524000" y="2180167"/>
          <a:ext cx="416983" cy="639233"/>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524000" y="2180167"/>
          <a:ext cx="416983" cy="639233"/>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524000" y="2169583"/>
          <a:ext cx="416983" cy="639234"/>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524000" y="2190750"/>
          <a:ext cx="416983" cy="639233"/>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524000" y="2169583"/>
          <a:ext cx="416983" cy="639234"/>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524000" y="2207683"/>
          <a:ext cx="416983"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524000" y="2201333"/>
          <a:ext cx="416983" cy="63500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524000" y="2180167"/>
          <a:ext cx="416983" cy="639233"/>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524000" y="2180167"/>
          <a:ext cx="416983" cy="639233"/>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524000" y="2201333"/>
          <a:ext cx="416983" cy="63500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E36" zoomScale="115" zoomScaleNormal="115" zoomScaleSheetLayoutView="115" workbookViewId="0">
      <selection activeCell="L40" sqref="L40:U4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463</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459</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454</v>
      </c>
      <c r="M40" s="587"/>
      <c r="N40" s="587"/>
      <c r="O40" s="587"/>
      <c r="P40" s="587"/>
      <c r="Q40" s="587"/>
      <c r="R40" s="587"/>
      <c r="S40" s="587"/>
      <c r="T40" s="587"/>
      <c r="U40" s="588"/>
      <c r="W40" s="21"/>
      <c r="X40" s="21"/>
    </row>
    <row r="41" spans="1:25" ht="26.25" customHeight="1" x14ac:dyDescent="0.15">
      <c r="C41" s="86"/>
      <c r="I41" s="25"/>
      <c r="J41" s="25" t="s">
        <v>7</v>
      </c>
      <c r="K41" s="25"/>
      <c r="L41" s="587" t="s">
        <v>455</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453</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456</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t="s">
        <v>458</v>
      </c>
      <c r="Q49" s="567"/>
      <c r="R49" s="567"/>
      <c r="S49" s="567"/>
      <c r="T49" s="567"/>
      <c r="U49" s="568"/>
    </row>
    <row r="50" spans="3:23" ht="26.25" customHeight="1" x14ac:dyDescent="0.15">
      <c r="C50" s="538" t="s">
        <v>11</v>
      </c>
      <c r="D50" s="539"/>
      <c r="E50" s="540"/>
      <c r="F50" s="549" t="s">
        <v>457</v>
      </c>
      <c r="G50" s="550"/>
      <c r="H50" s="550"/>
      <c r="I50" s="550"/>
      <c r="J50" s="550"/>
      <c r="K50" s="550"/>
      <c r="L50" s="550"/>
      <c r="M50" s="550"/>
      <c r="N50" s="341" t="s">
        <v>172</v>
      </c>
      <c r="O50" s="449"/>
      <c r="P50" s="450"/>
      <c r="Q50" s="553" t="s">
        <v>453</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460</v>
      </c>
      <c r="G54" s="631"/>
      <c r="H54" s="631"/>
      <c r="I54" s="631"/>
      <c r="J54" s="631"/>
      <c r="K54" s="631"/>
      <c r="L54" s="32" t="s">
        <v>48</v>
      </c>
      <c r="M54" s="32"/>
      <c r="N54" s="635" t="s">
        <v>461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t="s">
        <v>464</v>
      </c>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462</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10</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1249.5</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448</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10</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1122.8</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449</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450</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451</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1249.5</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17.100000000000001</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1232.4000000000001</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452</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1122.8</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15.3</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1107.5</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449</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2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0.1</v>
      </c>
      <c r="P27" s="718"/>
      <c r="Q27" s="718"/>
      <c r="R27" s="718"/>
      <c r="S27" s="49" t="s">
        <v>38</v>
      </c>
      <c r="T27" s="70"/>
      <c r="U27" s="70"/>
      <c r="X27" s="68" t="s">
        <v>39</v>
      </c>
      <c r="Y27" s="71"/>
      <c r="AG27" s="58"/>
      <c r="AH27" s="58"/>
      <c r="AI27" s="58"/>
      <c r="AJ27" s="58"/>
      <c r="AK27" s="668">
        <f>+AG18+O27</f>
        <v>0.1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2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756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839.6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756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756</v>
      </c>
      <c r="P27" s="718"/>
      <c r="Q27" s="718"/>
      <c r="R27" s="718"/>
      <c r="S27" s="49" t="s">
        <v>38</v>
      </c>
      <c r="T27" s="70"/>
      <c r="U27" s="70"/>
      <c r="X27" s="68" t="s">
        <v>39</v>
      </c>
      <c r="Y27" s="71"/>
      <c r="AG27" s="58"/>
      <c r="AH27" s="58"/>
      <c r="AI27" s="58"/>
      <c r="AJ27" s="58"/>
      <c r="AK27" s="668">
        <f>+AG18+O27</f>
        <v>756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756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839.6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756</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839.6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2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124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138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124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124</v>
      </c>
      <c r="P27" s="718"/>
      <c r="Q27" s="718"/>
      <c r="R27" s="718"/>
      <c r="S27" s="49" t="s">
        <v>38</v>
      </c>
      <c r="T27" s="70"/>
      <c r="U27" s="70"/>
      <c r="X27" s="68" t="s">
        <v>39</v>
      </c>
      <c r="Y27" s="71"/>
      <c r="AG27" s="58"/>
      <c r="AH27" s="58"/>
      <c r="AI27" s="58"/>
      <c r="AJ27" s="58"/>
      <c r="AK27" s="668">
        <f>+AG18+O27</f>
        <v>124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124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138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124</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138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20" workbookViewId="0">
      <selection activeCell="AT33" sqref="A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5.3</v>
      </c>
      <c r="P27" s="718"/>
      <c r="Q27" s="718"/>
      <c r="R27" s="718"/>
      <c r="S27" s="49" t="s">
        <v>38</v>
      </c>
      <c r="T27" s="70"/>
      <c r="U27" s="70"/>
      <c r="X27" s="68" t="s">
        <v>39</v>
      </c>
      <c r="Y27" s="71"/>
      <c r="AG27" s="58"/>
      <c r="AH27" s="58"/>
      <c r="AI27" s="58"/>
      <c r="AJ27" s="58"/>
      <c r="AK27" s="668">
        <f>+AG18+O27</f>
        <v>5.3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5.9</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v>5.3</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5.3</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AR4" sqref="AR4:AS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37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新菱冷熱工業株式会社　横浜支社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23" workbookViewId="0">
      <selection activeCell="G44" sqref="G43:G4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140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156.6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130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140</v>
      </c>
      <c r="P27" s="718"/>
      <c r="Q27" s="718"/>
      <c r="R27" s="718"/>
      <c r="S27" s="49" t="s">
        <v>38</v>
      </c>
      <c r="T27" s="70"/>
      <c r="U27" s="70"/>
      <c r="X27" s="68" t="s">
        <v>39</v>
      </c>
      <c r="Y27" s="71"/>
      <c r="AG27" s="58"/>
      <c r="AH27" s="58"/>
      <c r="AI27" s="58"/>
      <c r="AJ27" s="58"/>
      <c r="AK27" s="668">
        <f>+AG18+O27</f>
        <v>140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130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156.6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11.2</v>
      </c>
      <c r="G30" s="674"/>
      <c r="H30" s="214" t="s">
        <v>198</v>
      </c>
      <c r="L30" s="682"/>
      <c r="O30" s="61"/>
      <c r="Q30" s="684">
        <f>+ROUND(Z28,1)+ROUND(Z29,1)+ROUND(Z30,1)</f>
        <v>130</v>
      </c>
      <c r="R30" s="718"/>
      <c r="S30" s="718"/>
      <c r="T30" s="718"/>
      <c r="U30" s="49" t="s">
        <v>16</v>
      </c>
      <c r="X30" s="726" t="s">
        <v>186</v>
      </c>
      <c r="Y30" s="727"/>
      <c r="Z30" s="670"/>
      <c r="AA30" s="671"/>
      <c r="AB30" s="671"/>
      <c r="AC30" s="671"/>
      <c r="AD30" s="671"/>
      <c r="AE30" s="49" t="s">
        <v>13</v>
      </c>
      <c r="AK30" s="655">
        <v>10</v>
      </c>
      <c r="AL30" s="656"/>
      <c r="AM30" s="656"/>
      <c r="AN30" s="656"/>
      <c r="AO30" s="57" t="s">
        <v>13</v>
      </c>
      <c r="AR30" s="667"/>
      <c r="AS30" s="664"/>
      <c r="AT30" s="664"/>
      <c r="AU30" s="665"/>
    </row>
    <row r="31" spans="2:48" ht="27" customHeight="1" thickTop="1" thickBot="1" x14ac:dyDescent="0.2">
      <c r="B31" s="690" t="s">
        <v>375</v>
      </c>
      <c r="C31" s="679"/>
      <c r="D31" s="679"/>
      <c r="E31" s="680"/>
      <c r="F31" s="673">
        <v>145.4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10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3" zoomScale="80" zoomScaleNormal="80" workbookViewId="0">
      <selection activeCell="B1" sqref="B1"/>
    </sheetView>
  </sheetViews>
  <sheetFormatPr defaultColWidth="9" defaultRowHeight="11.25" x14ac:dyDescent="0.15"/>
  <cols>
    <col min="1" max="1" width="2.375" style="10" customWidth="1"/>
    <col min="2" max="3" width="3.75" style="10" customWidth="1"/>
    <col min="4" max="4" width="4.37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新菱冷熱工業株式会社　横浜支社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2.2999999999999998</v>
      </c>
      <c r="J9" s="377">
        <f>IF(OR(ｴ.廃酸!$F24&gt;0,ｴ.廃酸!$F24&lt;0),ｴ.廃酸!F24,IF(J$19&gt;0,"0",0))</f>
        <v>0</v>
      </c>
      <c r="K9" s="377">
        <f>IF(OR(ｵ.廃ｱﾙｶﾘ!$F24&gt;0,ｵ.廃ｱﾙｶﾘ!$F24&lt;0),ｵ.廃ｱﾙｶﾘ!F24,IF(K$19&gt;0,"0",0))</f>
        <v>0.4</v>
      </c>
      <c r="L9" s="377">
        <f>IF(OR(ｶ.廃ﾌﾟﾗ類!F24&gt;0,ｶ.廃ﾌﾟﾗ類!F24&lt;0),ｶ.廃ﾌﾟﾗ類!F24,IF(L$19&gt;0,"0",0))</f>
        <v>78.8</v>
      </c>
      <c r="M9" s="377">
        <f>IF(OR(ｷ.紙くず!F24&gt;0,ｷ.紙くず!F24&lt;0),ｷ.紙くず!F24,IF(M$19&gt;0,"0",0))</f>
        <v>21.2</v>
      </c>
      <c r="N9" s="377">
        <f>IF(OR(ｸ.木くず!F24&gt;0,ｸ.木くず!F24&lt;0),ｸ.木くず!F24,IF(N$19&gt;0,"0",0))</f>
        <v>6.6</v>
      </c>
      <c r="O9" s="377">
        <f>IF(OR(ｹ.繊維くず!F24&gt;0,ｹ.繊維くず!F24&lt;0),ｹ.繊維くず!F24,IF(O$19&gt;0,"0",0))</f>
        <v>0.1</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839.6</v>
      </c>
      <c r="T9" s="377">
        <f>IF(OR(ｾ.ｶﾞﾗｽ･ｺﾝｸﾘ･陶磁器くず!F24&gt;0,ｾ.ｶﾞﾗｽ･ｺﾝｸﾘ･陶磁器くず!F24&lt;0),ｾ.ｶﾞﾗｽ･ｺﾝｸﾘ･陶磁器くず!F24,IF(T$19&gt;0,"0",0))</f>
        <v>138</v>
      </c>
      <c r="U9" s="377">
        <f>IF(OR(ｿ.鉱さい!F24&gt;0,ｿ.鉱さい!F24&lt;0),ｿ.鉱さい!F24,IF(U$19&gt;0,"0",0))</f>
        <v>0</v>
      </c>
      <c r="V9" s="377">
        <f>IF(OR(ﾀ.がれき類!F24&gt;0,ﾀ.がれき類!F24&lt;0),ﾀ.がれき類!F24,IF(V$19&gt;0,"0",0))</f>
        <v>5.9</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156.6</v>
      </c>
      <c r="AA9" s="379">
        <f>IF(SUM(G9:Z9)&gt;0,SUM(G9:Z9),IF(AA$19&gt;0,"0",0))</f>
        <v>1249.5</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t="str">
        <f>IF(OR(ｳ.廃油!F25&gt;0,ｳ.廃油!F25&lt;0),ｳ.廃油!F25,IF(I$19&gt;0,"0",0))</f>
        <v>0</v>
      </c>
      <c r="J10" s="380">
        <f>IF(OR(ｴ.廃酸!$F25&gt;0,ｴ.廃酸!$F25&lt;0),ｴ.廃酸!F25,IF(J$19&gt;0,"0",0))</f>
        <v>0</v>
      </c>
      <c r="K10" s="380" t="str">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t="str">
        <f>IF(OR(ｳ.廃油!F26&gt;0,ｳ.廃油!F26&lt;0),ｳ.廃油!F26,IF(I$19&gt;0,"0",0))</f>
        <v>0</v>
      </c>
      <c r="J11" s="383">
        <f>IF(OR(ｴ.廃酸!$F26&gt;0,ｴ.廃酸!$F26&lt;0),ｴ.廃酸!F26,IF(J$19&gt;0,"0",0))</f>
        <v>0</v>
      </c>
      <c r="K11" s="383" t="str">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t="str">
        <f>IF(OR(ｳ.廃油!F27&gt;0,ｳ.廃油!F27&lt;0),ｳ.廃油!F27,IF(I$19&gt;0,"0",0))</f>
        <v>0</v>
      </c>
      <c r="J12" s="383">
        <f>IF(OR(ｴ.廃酸!$F27&gt;0,ｴ.廃酸!$F27&lt;0),ｴ.廃酸!F27,IF(J$19&gt;0,"0",0))</f>
        <v>0</v>
      </c>
      <c r="K12" s="383" t="str">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t="str">
        <f>IF(OR(ｳ.廃油!F28&gt;0,ｳ.廃油!F28&lt;0),ｳ.廃油!F28,IF(I$19&gt;0,"0",0))</f>
        <v>0</v>
      </c>
      <c r="J13" s="383">
        <f>IF(OR(ｴ.廃酸!$F28&gt;0,ｴ.廃酸!$F28&lt;0),ｴ.廃酸!F28,IF(J$19&gt;0,"0",0))</f>
        <v>0</v>
      </c>
      <c r="K13" s="383" t="str">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2.2999999999999998</v>
      </c>
      <c r="J14" s="383">
        <f>IF(OR(ｴ.廃酸!$F29&gt;0,ｴ.廃酸!$F29&lt;0),ｴ.廃酸!F29,IF(J$19&gt;0,"0",0))</f>
        <v>0</v>
      </c>
      <c r="K14" s="383">
        <f>IF(OR(ｵ.廃ｱﾙｶﾘ!$F29&gt;0,ｵ.廃ｱﾙｶﾘ!$F29&lt;0),ｵ.廃ｱﾙｶﾘ!F29,IF(K$19&gt;0,"0",0))</f>
        <v>0.4</v>
      </c>
      <c r="L14" s="383">
        <f>IF(OR(ｶ.廃ﾌﾟﾗ類!F29&gt;0,ｶ.廃ﾌﾟﾗ類!F29&lt;0),ｶ.廃ﾌﾟﾗ類!F29,IF(L$19&gt;0,"0",0))</f>
        <v>78.8</v>
      </c>
      <c r="M14" s="383">
        <f>IF(OR(ｷ.紙くず!F29&gt;0,ｷ.紙くず!F29&lt;0),ｷ.紙くず!F29,IF(M$19&gt;0,"0",0))</f>
        <v>21.2</v>
      </c>
      <c r="N14" s="383">
        <f>IF(OR(ｸ.木くず!F29&gt;0,ｸ.木くず!F29&lt;0),ｸ.木くず!F29,IF(N$19&gt;0,"0",0))</f>
        <v>6.6</v>
      </c>
      <c r="O14" s="383">
        <f>IF(OR(ｹ.繊維くず!F29&gt;0,ｹ.繊維くず!F29&lt;0),ｹ.繊維くず!F29,IF(O$19&gt;0,"0",0))</f>
        <v>0.1</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839.6</v>
      </c>
      <c r="T14" s="383">
        <f>IF(OR(ｾ.ｶﾞﾗｽ･ｺﾝｸﾘ･陶磁器くず!F29&gt;0,ｾ.ｶﾞﾗｽ･ｺﾝｸﾘ･陶磁器くず!F29&lt;0),ｾ.ｶﾞﾗｽ･ｺﾝｸﾘ･陶磁器くず!F29,IF(T$19&gt;0,"0",0))</f>
        <v>138</v>
      </c>
      <c r="U14" s="383">
        <f>IF(OR(ｿ.鉱さい!F29&gt;0,ｿ.鉱さい!F29&lt;0),ｿ.鉱さい!F29,IF(U$19&gt;0,"0",0))</f>
        <v>0</v>
      </c>
      <c r="V14" s="383">
        <f>IF(OR(ﾀ.がれき類!F29&gt;0,ﾀ.がれき類!F29&lt;0),ﾀ.がれき類!F29,IF(V$19&gt;0,"0",0))</f>
        <v>5.9</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156.6</v>
      </c>
      <c r="AA14" s="385">
        <f t="shared" si="0"/>
        <v>1249.5</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t="str">
        <f>IF(OR(ｳ.廃油!F30&gt;0,ｳ.廃油!F30&lt;0),ｳ.廃油!F30,IF(I$19&gt;0,"0",0))</f>
        <v>0</v>
      </c>
      <c r="J15" s="383">
        <f>IF(OR(ｴ.廃酸!$F30&gt;0,ｴ.廃酸!$F30&lt;0),ｴ.廃酸!F30,IF(J$19&gt;0,"0",0))</f>
        <v>0</v>
      </c>
      <c r="K15" s="383" t="str">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t="str">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5.9</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11.2</v>
      </c>
      <c r="AA15" s="385">
        <f t="shared" si="0"/>
        <v>17.100000000000001</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2.2999999999999998</v>
      </c>
      <c r="J16" s="383">
        <f>IF(OR(ｴ.廃酸!$F31&gt;0,ｴ.廃酸!$F31&lt;0),ｴ.廃酸!F31,IF(J$19&gt;0,"0",0))</f>
        <v>0</v>
      </c>
      <c r="K16" s="383">
        <f>IF(OR(ｵ.廃ｱﾙｶﾘ!$F31&gt;0,ｵ.廃ｱﾙｶﾘ!$F31&lt;0),ｵ.廃ｱﾙｶﾘ!F31,IF(K$19&gt;0,"0",0))</f>
        <v>0.4</v>
      </c>
      <c r="L16" s="383">
        <f>IF(OR(ｶ.廃ﾌﾟﾗ類!F31&gt;0,ｶ.廃ﾌﾟﾗ類!F31&lt;0),ｶ.廃ﾌﾟﾗ類!F31,IF(L$19&gt;0,"0",0))</f>
        <v>78.8</v>
      </c>
      <c r="M16" s="383">
        <f>IF(OR(ｷ.紙くず!F31&gt;0,ｷ.紙くず!F31&lt;0),ｷ.紙くず!F31,IF(M$19&gt;0,"0",0))</f>
        <v>21.2</v>
      </c>
      <c r="N16" s="383">
        <f>IF(OR(ｸ.木くず!F31&gt;0,ｸ.木くず!F31&lt;0),ｸ.木くず!F31,IF(N$19&gt;0,"0",0))</f>
        <v>6.6</v>
      </c>
      <c r="O16" s="383">
        <f>IF(OR(ｹ.繊維くず!F31&gt;0,ｹ.繊維くず!F31&lt;0),ｹ.繊維くず!F31,IF(O$19&gt;0,"0",0))</f>
        <v>0.1</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839.6</v>
      </c>
      <c r="T16" s="383">
        <f>IF(OR(ｾ.ｶﾞﾗｽ･ｺﾝｸﾘ･陶磁器くず!F31&gt;0,ｾ.ｶﾞﾗｽ･ｺﾝｸﾘ･陶磁器くず!F31&lt;0),ｾ.ｶﾞﾗｽ･ｺﾝｸﾘ･陶磁器くず!F31,IF(T$19&gt;0,"0",0))</f>
        <v>138</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145.4</v>
      </c>
      <c r="AA16" s="385">
        <f t="shared" si="0"/>
        <v>1232.4000000000001</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t="str">
        <f>IF(OR(ｳ.廃油!F32&gt;0,ｳ.廃油!F32&lt;0),ｳ.廃油!F32,IF(I$19&gt;0,"0",0))</f>
        <v>0</v>
      </c>
      <c r="J17" s="383">
        <f>IF(OR(ｴ.廃酸!$F32&gt;0,ｴ.廃酸!$F32&lt;0),ｴ.廃酸!F32,IF(J$19&gt;0,"0",0))</f>
        <v>0</v>
      </c>
      <c r="K17" s="383" t="str">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t="str">
        <f>IF(OR(ｳ.廃油!F33&gt;0,ｳ.廃油!F33&lt;0),ｳ.廃油!F33,IF(I$19&gt;0,"0",0))</f>
        <v>0</v>
      </c>
      <c r="J18" s="386">
        <f>IF(OR(ｴ.廃酸!$F33&gt;0,ｴ.廃酸!$F33&lt;0),ｴ.廃酸!F33,IF(J$19&gt;0,"0",0))</f>
        <v>0</v>
      </c>
      <c r="K18" s="386" t="str">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2</v>
      </c>
      <c r="J19" s="389">
        <f t="shared" si="1"/>
        <v>0</v>
      </c>
      <c r="K19" s="389">
        <f t="shared" si="1"/>
        <v>0.4</v>
      </c>
      <c r="L19" s="389">
        <f t="shared" si="1"/>
        <v>70</v>
      </c>
      <c r="M19" s="389">
        <f t="shared" si="1"/>
        <v>19</v>
      </c>
      <c r="N19" s="389">
        <f t="shared" si="1"/>
        <v>6</v>
      </c>
      <c r="O19" s="389">
        <f t="shared" si="1"/>
        <v>0.1</v>
      </c>
      <c r="P19" s="389">
        <f t="shared" si="1"/>
        <v>0</v>
      </c>
      <c r="Q19" s="389">
        <f t="shared" si="1"/>
        <v>0</v>
      </c>
      <c r="R19" s="389">
        <f t="shared" si="1"/>
        <v>0</v>
      </c>
      <c r="S19" s="389">
        <f t="shared" si="1"/>
        <v>756</v>
      </c>
      <c r="T19" s="389">
        <f t="shared" si="1"/>
        <v>124</v>
      </c>
      <c r="U19" s="389">
        <f t="shared" si="1"/>
        <v>0</v>
      </c>
      <c r="V19" s="389">
        <f t="shared" si="1"/>
        <v>5.3</v>
      </c>
      <c r="W19" s="389">
        <f t="shared" si="1"/>
        <v>0</v>
      </c>
      <c r="X19" s="389">
        <f t="shared" si="1"/>
        <v>0</v>
      </c>
      <c r="Y19" s="389">
        <f t="shared" si="1"/>
        <v>0</v>
      </c>
      <c r="Z19" s="390">
        <f t="shared" si="1"/>
        <v>140</v>
      </c>
      <c r="AA19" s="391">
        <f t="shared" ref="AA19:AA25" si="2">SUM(G19:Z19)</f>
        <v>1122.8</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2</v>
      </c>
      <c r="J37" s="424">
        <f t="shared" si="8"/>
        <v>0</v>
      </c>
      <c r="K37" s="424">
        <f t="shared" si="8"/>
        <v>0.4</v>
      </c>
      <c r="L37" s="424">
        <f t="shared" si="8"/>
        <v>70</v>
      </c>
      <c r="M37" s="424">
        <f t="shared" si="8"/>
        <v>19</v>
      </c>
      <c r="N37" s="424">
        <f t="shared" si="8"/>
        <v>6</v>
      </c>
      <c r="O37" s="424">
        <f t="shared" si="8"/>
        <v>0.1</v>
      </c>
      <c r="P37" s="424">
        <f t="shared" si="8"/>
        <v>0</v>
      </c>
      <c r="Q37" s="424">
        <f t="shared" si="8"/>
        <v>0</v>
      </c>
      <c r="R37" s="424">
        <f t="shared" si="8"/>
        <v>0</v>
      </c>
      <c r="S37" s="424">
        <f t="shared" si="8"/>
        <v>756</v>
      </c>
      <c r="T37" s="424">
        <f t="shared" si="8"/>
        <v>124</v>
      </c>
      <c r="U37" s="424">
        <f t="shared" si="8"/>
        <v>0</v>
      </c>
      <c r="V37" s="424">
        <f t="shared" si="8"/>
        <v>5.3</v>
      </c>
      <c r="W37" s="424">
        <f t="shared" si="8"/>
        <v>0</v>
      </c>
      <c r="X37" s="424">
        <f t="shared" si="8"/>
        <v>0</v>
      </c>
      <c r="Y37" s="424">
        <f t="shared" si="8"/>
        <v>0</v>
      </c>
      <c r="Z37" s="425">
        <f t="shared" si="8"/>
        <v>140</v>
      </c>
      <c r="AA37" s="426">
        <f t="shared" si="4"/>
        <v>1122.8</v>
      </c>
    </row>
    <row r="38" spans="2:27" ht="24" customHeight="1" x14ac:dyDescent="0.15">
      <c r="B38" s="170"/>
      <c r="C38" s="809"/>
      <c r="D38" s="227"/>
      <c r="E38" s="225" t="s">
        <v>319</v>
      </c>
      <c r="F38" s="443"/>
      <c r="G38" s="415">
        <f t="shared" ref="G38:Z38" si="9">SUM(G39:G41)</f>
        <v>0</v>
      </c>
      <c r="H38" s="415">
        <f t="shared" si="9"/>
        <v>0</v>
      </c>
      <c r="I38" s="415">
        <f t="shared" si="9"/>
        <v>2</v>
      </c>
      <c r="J38" s="415">
        <f t="shared" si="9"/>
        <v>0</v>
      </c>
      <c r="K38" s="415">
        <f t="shared" si="9"/>
        <v>0.4</v>
      </c>
      <c r="L38" s="415">
        <f t="shared" si="9"/>
        <v>70</v>
      </c>
      <c r="M38" s="415">
        <f t="shared" si="9"/>
        <v>19</v>
      </c>
      <c r="N38" s="415">
        <f t="shared" si="9"/>
        <v>6</v>
      </c>
      <c r="O38" s="415">
        <f t="shared" si="9"/>
        <v>0.1</v>
      </c>
      <c r="P38" s="415">
        <f t="shared" si="9"/>
        <v>0</v>
      </c>
      <c r="Q38" s="415">
        <f t="shared" si="9"/>
        <v>0</v>
      </c>
      <c r="R38" s="415">
        <f t="shared" si="9"/>
        <v>0</v>
      </c>
      <c r="S38" s="415">
        <f t="shared" si="9"/>
        <v>756</v>
      </c>
      <c r="T38" s="415">
        <f t="shared" si="9"/>
        <v>124</v>
      </c>
      <c r="U38" s="415">
        <f t="shared" si="9"/>
        <v>0</v>
      </c>
      <c r="V38" s="415">
        <f t="shared" si="9"/>
        <v>0</v>
      </c>
      <c r="W38" s="415">
        <f t="shared" si="9"/>
        <v>0</v>
      </c>
      <c r="X38" s="415">
        <f t="shared" si="9"/>
        <v>0</v>
      </c>
      <c r="Y38" s="415">
        <f t="shared" si="9"/>
        <v>0</v>
      </c>
      <c r="Z38" s="416">
        <f t="shared" si="9"/>
        <v>130</v>
      </c>
      <c r="AA38" s="417">
        <f t="shared" si="4"/>
        <v>1107.5</v>
      </c>
    </row>
    <row r="39" spans="2:27" ht="24" customHeight="1" x14ac:dyDescent="0.15">
      <c r="B39" s="170"/>
      <c r="C39" s="809"/>
      <c r="D39" s="228"/>
      <c r="E39" s="223"/>
      <c r="F39" s="221" t="s">
        <v>233</v>
      </c>
      <c r="G39" s="418">
        <f>+ｱ.燃え殻!$Z$28</f>
        <v>0</v>
      </c>
      <c r="H39" s="418">
        <f>+ｲ.汚泥!$Z$28</f>
        <v>0</v>
      </c>
      <c r="I39" s="418">
        <f>+ｳ.廃油!$Z$28</f>
        <v>2</v>
      </c>
      <c r="J39" s="418">
        <f>+ｴ.廃酸!$Z$28</f>
        <v>0</v>
      </c>
      <c r="K39" s="418">
        <f>+ｵ.廃ｱﾙｶﾘ!$Z$28</f>
        <v>0.4</v>
      </c>
      <c r="L39" s="418">
        <f>+ｶ.廃ﾌﾟﾗ類!$Z$28</f>
        <v>70</v>
      </c>
      <c r="M39" s="418">
        <f>+ｷ.紙くず!$Z$28</f>
        <v>19</v>
      </c>
      <c r="N39" s="418">
        <f>+ｸ.木くず!$Z$28</f>
        <v>6</v>
      </c>
      <c r="O39" s="418">
        <f>+ｹ.繊維くず!$Z$28</f>
        <v>0.1</v>
      </c>
      <c r="P39" s="418">
        <f>+ｺ.動植物性残さ!$Z$28</f>
        <v>0</v>
      </c>
      <c r="Q39" s="418">
        <f>+ｻ.動物系固形不要物!$Z$28</f>
        <v>0</v>
      </c>
      <c r="R39" s="418">
        <f>+ｼ.ｺﾞﾑくず!$Z$28</f>
        <v>0</v>
      </c>
      <c r="S39" s="418">
        <f>+ｽ.金属くず!$Z$28</f>
        <v>756</v>
      </c>
      <c r="T39" s="418">
        <f>+ｾ.ｶﾞﾗｽ･ｺﾝｸﾘ･陶磁器くず!$Z$28</f>
        <v>124</v>
      </c>
      <c r="U39" s="418">
        <f>+ｿ.鉱さい!$Z$28</f>
        <v>0</v>
      </c>
      <c r="V39" s="418">
        <f>+ﾀ.がれき類!$Z$28</f>
        <v>0</v>
      </c>
      <c r="W39" s="418">
        <f>+ﾁ.動物のふん尿!$Z$28</f>
        <v>0</v>
      </c>
      <c r="X39" s="418">
        <f>+ﾂ.動物の死体!$Z$28</f>
        <v>0</v>
      </c>
      <c r="Y39" s="418">
        <f>+ﾃ.ばいじん!$Z$28</f>
        <v>0</v>
      </c>
      <c r="Z39" s="419">
        <f>+ﾄ.混合廃棄物その他!$Z$28</f>
        <v>130</v>
      </c>
      <c r="AA39" s="420">
        <f t="shared" si="4"/>
        <v>1107.5</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5.3</v>
      </c>
      <c r="W42" s="421">
        <f>+ﾁ.動物のふん尿!$Q$33</f>
        <v>0</v>
      </c>
      <c r="X42" s="421">
        <f>+ﾂ.動物の死体!$Q$33</f>
        <v>0</v>
      </c>
      <c r="Y42" s="421">
        <f>+ﾃ.ばいじん!$Q$33</f>
        <v>0</v>
      </c>
      <c r="Z42" s="422">
        <f>+ﾄ.混合廃棄物その他!$Q$33</f>
        <v>10</v>
      </c>
      <c r="AA42" s="423">
        <f>SUM(G42:Z42)</f>
        <v>15.3</v>
      </c>
    </row>
    <row r="43" spans="2:27" ht="24" customHeight="1" x14ac:dyDescent="0.15">
      <c r="B43" s="170"/>
      <c r="C43" s="128" t="s">
        <v>235</v>
      </c>
      <c r="D43" s="789" t="s">
        <v>349</v>
      </c>
      <c r="E43" s="789"/>
      <c r="F43" s="790"/>
      <c r="G43" s="427">
        <f>+ｱ.燃え殻!$AK$27</f>
        <v>0</v>
      </c>
      <c r="H43" s="427">
        <f>+ｲ.汚泥!$AK$27</f>
        <v>0</v>
      </c>
      <c r="I43" s="427">
        <f>+ｳ.廃油!$AK$27</f>
        <v>2</v>
      </c>
      <c r="J43" s="427">
        <f>+ｴ.廃酸!$AK$27</f>
        <v>0</v>
      </c>
      <c r="K43" s="427">
        <f>+ｵ.廃ｱﾙｶﾘ!$AK$27</f>
        <v>0.4</v>
      </c>
      <c r="L43" s="427">
        <f>+ｶ.廃ﾌﾟﾗ類!$AK$27</f>
        <v>70</v>
      </c>
      <c r="M43" s="427">
        <f>+ｷ.紙くず!$AK$27</f>
        <v>19</v>
      </c>
      <c r="N43" s="427">
        <f>+ｸ.木くず!$AK$27</f>
        <v>6</v>
      </c>
      <c r="O43" s="427">
        <f>+ｹ.繊維くず!$AK$27</f>
        <v>0.1</v>
      </c>
      <c r="P43" s="427">
        <f>+ｺ.動植物性残さ!$AK$27</f>
        <v>0</v>
      </c>
      <c r="Q43" s="427">
        <f>+ｻ.動物系固形不要物!$AK$27</f>
        <v>0</v>
      </c>
      <c r="R43" s="427">
        <f>+ｼ.ｺﾞﾑくず!$AK$27</f>
        <v>0</v>
      </c>
      <c r="S43" s="427">
        <f>+ｽ.金属くず!$AK$27</f>
        <v>756</v>
      </c>
      <c r="T43" s="427">
        <f>+ｾ.ｶﾞﾗｽ･ｺﾝｸﾘ･陶磁器くず!$AK$27</f>
        <v>124</v>
      </c>
      <c r="U43" s="427">
        <f>+ｿ.鉱さい!$AK$27</f>
        <v>0</v>
      </c>
      <c r="V43" s="427">
        <f>+ﾀ.がれき類!$AK$27</f>
        <v>5.3</v>
      </c>
      <c r="W43" s="427">
        <f>+ﾁ.動物のふん尿!$AK$27</f>
        <v>0</v>
      </c>
      <c r="X43" s="427">
        <f>+ﾂ.動物の死体!$AK$27</f>
        <v>0</v>
      </c>
      <c r="Y43" s="427">
        <f>+ﾃ.ばいじん!$AK$27</f>
        <v>0</v>
      </c>
      <c r="Z43" s="428">
        <f>+ﾄ.混合廃棄物その他!$AK$27</f>
        <v>140</v>
      </c>
      <c r="AA43" s="429">
        <f t="shared" si="4"/>
        <v>1122.8</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5.3</v>
      </c>
      <c r="W44" s="430">
        <f>+ﾁ.動物のふん尿!$AK$30</f>
        <v>0</v>
      </c>
      <c r="X44" s="430">
        <f>+ﾂ.動物の死体!$AK$30</f>
        <v>0</v>
      </c>
      <c r="Y44" s="430">
        <f>+ﾃ.ばいじん!$AK$30</f>
        <v>0</v>
      </c>
      <c r="Z44" s="431">
        <f>+ﾄ.混合廃棄物その他!$AK$30</f>
        <v>10</v>
      </c>
      <c r="AA44" s="432">
        <f t="shared" si="4"/>
        <v>15.3</v>
      </c>
    </row>
    <row r="45" spans="2:27" ht="24" customHeight="1" x14ac:dyDescent="0.15">
      <c r="B45" s="170"/>
      <c r="C45" s="177"/>
      <c r="D45" s="442" t="s">
        <v>190</v>
      </c>
      <c r="E45" s="799" t="s">
        <v>237</v>
      </c>
      <c r="F45" s="800"/>
      <c r="G45" s="433">
        <f>+ｱ.燃え殻!$AR$24</f>
        <v>0</v>
      </c>
      <c r="H45" s="433">
        <f>+ｲ.汚泥!$AR$24</f>
        <v>0</v>
      </c>
      <c r="I45" s="433">
        <f>+ｳ.廃油!$AR$24</f>
        <v>2</v>
      </c>
      <c r="J45" s="433">
        <f>+ｴ.廃酸!$AR$24</f>
        <v>0</v>
      </c>
      <c r="K45" s="433">
        <f>+ｵ.廃ｱﾙｶﾘ!$AR$24</f>
        <v>0.4</v>
      </c>
      <c r="L45" s="433">
        <f>+ｶ.廃ﾌﾟﾗ類!$AR$24</f>
        <v>70</v>
      </c>
      <c r="M45" s="433">
        <f>+ｷ.紙くず!$AR$24</f>
        <v>19</v>
      </c>
      <c r="N45" s="433">
        <f>+ｸ.木くず!$AR$24</f>
        <v>6</v>
      </c>
      <c r="O45" s="433">
        <f>+ｹ.繊維くず!$AR$24</f>
        <v>0.1</v>
      </c>
      <c r="P45" s="433">
        <f>+ｺ.動植物性残さ!$AR$24</f>
        <v>0</v>
      </c>
      <c r="Q45" s="433">
        <f>+ｻ.動物系固形不要物!$AR$24</f>
        <v>0</v>
      </c>
      <c r="R45" s="433">
        <f>+ｼ.ｺﾞﾑくず!$AR$24</f>
        <v>0</v>
      </c>
      <c r="S45" s="433">
        <f>+ｽ.金属くず!$AR$24</f>
        <v>756</v>
      </c>
      <c r="T45" s="433">
        <f>+ｾ.ｶﾞﾗｽ･ｺﾝｸﾘ･陶磁器くず!$AR$24</f>
        <v>124</v>
      </c>
      <c r="U45" s="433">
        <f>+ｿ.鉱さい!$AR$24</f>
        <v>0</v>
      </c>
      <c r="V45" s="433">
        <f>+ﾀ.がれき類!$AR$24</f>
        <v>0</v>
      </c>
      <c r="W45" s="433">
        <f>+ﾁ.動物のふん尿!$AR$24</f>
        <v>0</v>
      </c>
      <c r="X45" s="433">
        <f>+ﾂ.動物の死体!$AR$24</f>
        <v>0</v>
      </c>
      <c r="Y45" s="433">
        <f>+ﾃ.ばいじん!$AR$24</f>
        <v>0</v>
      </c>
      <c r="Z45" s="434">
        <f>+ﾄ.混合廃棄物その他!$AR$24</f>
        <v>130</v>
      </c>
      <c r="AA45" s="435">
        <f t="shared" si="4"/>
        <v>1107.5</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4.3</v>
      </c>
      <c r="J55" s="480">
        <f t="shared" si="10"/>
        <v>0</v>
      </c>
      <c r="K55" s="480">
        <f t="shared" si="10"/>
        <v>0.8</v>
      </c>
      <c r="L55" s="480">
        <f t="shared" si="10"/>
        <v>148.80000000000001</v>
      </c>
      <c r="M55" s="480">
        <f t="shared" si="10"/>
        <v>40.200000000000003</v>
      </c>
      <c r="N55" s="480">
        <f t="shared" si="10"/>
        <v>12.6</v>
      </c>
      <c r="O55" s="480">
        <f t="shared" si="10"/>
        <v>0.2</v>
      </c>
      <c r="P55" s="480">
        <f t="shared" si="10"/>
        <v>0</v>
      </c>
      <c r="Q55" s="480">
        <f t="shared" si="10"/>
        <v>0</v>
      </c>
      <c r="R55" s="480">
        <f t="shared" si="10"/>
        <v>0</v>
      </c>
      <c r="S55" s="480">
        <f t="shared" si="10"/>
        <v>1595.6</v>
      </c>
      <c r="T55" s="480">
        <f t="shared" si="10"/>
        <v>262</v>
      </c>
      <c r="U55" s="480">
        <f t="shared" si="10"/>
        <v>0</v>
      </c>
      <c r="V55" s="480">
        <f t="shared" si="10"/>
        <v>11.2</v>
      </c>
      <c r="W55" s="480">
        <f t="shared" si="10"/>
        <v>0</v>
      </c>
      <c r="X55" s="480">
        <f t="shared" si="10"/>
        <v>0</v>
      </c>
      <c r="Y55" s="480">
        <f t="shared" si="10"/>
        <v>0</v>
      </c>
      <c r="Z55" s="480">
        <f t="shared" si="10"/>
        <v>296.60000000000002</v>
      </c>
      <c r="AA55" s="481">
        <f>+AA9+AA19+AA20</f>
        <v>2372.3000000000002</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 年 6 月 30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神奈川県横浜市西区みなとみらい2-2-1
横浜ランドマークタワー35階</v>
      </c>
      <c r="M16" s="884"/>
      <c r="N16" s="884"/>
      <c r="O16" s="884"/>
      <c r="P16" s="884"/>
      <c r="Q16" s="884"/>
      <c r="R16" s="884"/>
      <c r="S16" s="884"/>
      <c r="T16" s="884"/>
      <c r="U16" s="282"/>
    </row>
    <row r="17" spans="1:21" ht="26.25" customHeight="1" x14ac:dyDescent="0.15">
      <c r="C17" s="86"/>
      <c r="I17" s="25"/>
      <c r="J17" s="25" t="s">
        <v>7</v>
      </c>
      <c r="K17" s="25"/>
      <c r="L17" s="884" t="str">
        <f>+表紙!L41</f>
        <v>新菱冷熱工業株式会社　横浜支社
執行役員支社長　北林　雅彦</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045-224-2900</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新菱冷熱工業株式会社　横浜支社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t="str">
        <f>表紙!P49</f>
        <v>新規</v>
      </c>
      <c r="Q25" s="891"/>
      <c r="R25" s="891"/>
      <c r="S25" s="891"/>
      <c r="T25" s="891"/>
      <c r="U25" s="892"/>
    </row>
    <row r="26" spans="1:21" ht="26.25" customHeight="1" x14ac:dyDescent="0.15">
      <c r="C26" s="538" t="s">
        <v>11</v>
      </c>
      <c r="D26" s="539"/>
      <c r="E26" s="540"/>
      <c r="F26" s="906" t="str">
        <f>+表紙!F50</f>
        <v>神奈川県横浜市西区みなとみらい2-2-1 横浜ランドマークタワー35階</v>
      </c>
      <c r="G26" s="907"/>
      <c r="H26" s="907"/>
      <c r="I26" s="907"/>
      <c r="J26" s="907"/>
      <c r="K26" s="907"/>
      <c r="L26" s="907"/>
      <c r="M26" s="907"/>
      <c r="N26" s="341" t="s">
        <v>172</v>
      </c>
      <c r="O26"/>
      <c r="P26"/>
      <c r="Q26" s="901" t="str">
        <f>IF(+表紙!Q50="","",+表紙!Q50)</f>
        <v>045-224-2900</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D08 設備工事業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31億円（令和5年度元請完成工事高）</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87人</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10</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1249.5</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１．廃棄物の分別
２．簡易梱包、梱包材の省略
３．工法改善（工場加工、ユニット工法等）
４．３Ｒ（ﾘﾃﾞｭｰｽ、ﾘﾕｰｽ、ﾘｻｲｸﾙ）の推進
５．有価物になり得るものを適正に判断し、有償売却を行い、産業廃棄物の
　　排出量を抑制する。</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10</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1122.8</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上記の取り組みを継続し、更に社員への周知、教育を徹底していく。</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１.分別可能な現場については、可能な限り全ての産業廃棄物の分別を実施する。
２.石綿含有産業廃棄物は他の産業廃棄物と分けて分別を実施する。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これまでと同様に、可能な限り全ての産業廃棄物を分別して回収する。</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1249.5</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17.100000000000001</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1232.4000000000001</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１.委託基準を遵守し、産業廃棄物を適正に処理できる業者を選択している。
２.再生事業者登録をした業者に金属スクラップ等のリサイクル処理を委託し、
　 産業廃棄物の減量化を図っている。
３.建設副産物の適正処理･リサイクルマニュアルを作成し､社内に周知している。
４.産業廃棄物の適正処理に関する社内教育を実施している。</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1122.8</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15.3</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1107.5</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上記の取り組みを継続し、更に社員への周知、教育を徹底していく。</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X7" sqref="X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9" workbookViewId="0">
      <selection activeCell="Z24" sqref="Z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2.2999999999999998</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v>
      </c>
      <c r="P27" s="718"/>
      <c r="Q27" s="718"/>
      <c r="R27" s="718"/>
      <c r="S27" s="49" t="s">
        <v>38</v>
      </c>
      <c r="T27" s="70"/>
      <c r="U27" s="70"/>
      <c r="X27" s="68" t="s">
        <v>39</v>
      </c>
      <c r="Y27" s="71"/>
      <c r="AG27" s="58"/>
      <c r="AH27" s="58"/>
      <c r="AI27" s="58"/>
      <c r="AJ27" s="58"/>
      <c r="AK27" s="668">
        <f>+AG18+O27</f>
        <v>2</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2.2999999999999998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2.2999999999999998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14" workbookViewId="0">
      <selection activeCell="AH28" sqref="AH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0.4</v>
      </c>
      <c r="P27" s="718"/>
      <c r="Q27" s="718"/>
      <c r="R27" s="718"/>
      <c r="S27" s="49" t="s">
        <v>38</v>
      </c>
      <c r="T27" s="70"/>
      <c r="U27" s="70"/>
      <c r="X27" s="68" t="s">
        <v>39</v>
      </c>
      <c r="Y27" s="71"/>
      <c r="AG27" s="58"/>
      <c r="AH27" s="58"/>
      <c r="AI27" s="58"/>
      <c r="AJ27" s="58"/>
      <c r="AK27" s="668">
        <f>+AG18+O27</f>
        <v>0.4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0.4</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7"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78.8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70</v>
      </c>
      <c r="P27" s="718"/>
      <c r="Q27" s="718"/>
      <c r="R27" s="718"/>
      <c r="S27" s="49" t="s">
        <v>38</v>
      </c>
      <c r="T27" s="70"/>
      <c r="U27" s="70"/>
      <c r="X27" s="68" t="s">
        <v>39</v>
      </c>
      <c r="Y27" s="71"/>
      <c r="AG27" s="58"/>
      <c r="AH27" s="58"/>
      <c r="AI27" s="58"/>
      <c r="AJ27" s="58"/>
      <c r="AK27" s="668">
        <f>+AG18+O27</f>
        <v>70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78.8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78.8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21" workbookViewId="0">
      <selection activeCell="F31" sqref="F31:G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21.2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19</v>
      </c>
      <c r="P27" s="718"/>
      <c r="Q27" s="718"/>
      <c r="R27" s="718"/>
      <c r="S27" s="49" t="s">
        <v>38</v>
      </c>
      <c r="T27" s="70"/>
      <c r="U27" s="70"/>
      <c r="X27" s="68" t="s">
        <v>39</v>
      </c>
      <c r="Y27" s="71"/>
      <c r="AG27" s="58"/>
      <c r="AH27" s="58"/>
      <c r="AI27" s="58"/>
      <c r="AJ27" s="58"/>
      <c r="AK27" s="668">
        <f>+AG18+O27</f>
        <v>19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21.2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19</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21.2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2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新菱冷熱工業株式会社　横浜支社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v>
      </c>
      <c r="P27" s="718"/>
      <c r="Q27" s="718"/>
      <c r="R27" s="718"/>
      <c r="S27" s="49" t="s">
        <v>38</v>
      </c>
      <c r="T27" s="70"/>
      <c r="U27" s="70"/>
      <c r="X27" s="68" t="s">
        <v>39</v>
      </c>
      <c r="Y27" s="71"/>
      <c r="AG27" s="58"/>
      <c r="AH27" s="58"/>
      <c r="AI27" s="58"/>
      <c r="AJ27" s="58"/>
      <c r="AK27" s="668">
        <f>+AG18+O27</f>
        <v>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6</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6.6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2025-07-01T07:30:00Z</dcterms:created>
  <dcterms:modified xsi:type="dcterms:W3CDTF">2025-07-01T07:30:01Z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