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<sst xmlns="http://schemas.openxmlformats.org/spreadsheetml/2006/main" count="3182" uniqueCount="467">
  <si>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</si>
  <si>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</si>
  <si>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</si>
  <si>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</si>
  <si>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</si>
  <si>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</si>
  <si>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</si>
  <si>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</si>
  <si>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</si>
  <si>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</si>
  <si>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</si>
  <si>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</si>
  <si>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</si>
  <si>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</si>
  <si>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</si>
  <si>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</si>
  <si>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</si>
  <si>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</si>
  <si>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</si>
  <si>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</si>
  <si>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</si>
  <si>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</si>
  <si>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</si>
  <si>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</si>
  <si>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</si>
  <si>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</si>
  <si>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</si>
  <si>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</si>
  <si>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</si>
  <si>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</si>
  <si>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</si>
  <si>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</si>
  <si>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</si>
  <si>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</si>
  <si>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</si>
  <si>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</si>
  <si>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</si>
  <si>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</si>
  <si>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</si>
  <si>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</si>
  <si>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</si>
  <si>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</si>
  <si>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</si>
  <si>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</si>
  <si>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</si>
  <si>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</si>
  <si>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</si>
  <si>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</si>
  <si>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</si>
  <si>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</si>
  <si>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</si>
  <si>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</si>
  <si>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</si>
  <si>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</si>
  <si>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</si>
  <si>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</si>
  <si>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</si>
  <si>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</si>
  <si>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</si>
  <si>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</si>
  <si>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</si>
  <si>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</si>
  <si>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</si>
  <si>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</si>
  <si>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</si>
  <si>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</si>
  <si>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</si>
  <si>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</si>
  <si>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</si>
  <si>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</si>
  <si>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</si>
  <si>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</si>
  <si>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</si>
  <si>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</si>
  <si>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</si>
  <si>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</si>
  <si>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</si>
  <si>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</si>
  <si>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</si>
  <si>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</si>
  <si>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</si>
  <si>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</si>
  <si>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</si>
  <si>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</si>
  <si>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</si>
  <si>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</si>
  <si>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</si>
  <si>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</si>
  <si>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</si>
  <si>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</si>
  <si>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</si>
  <si>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</si>
  <si>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</si>
  <si>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</si>
  <si>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</si>
  <si>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</si>
  <si>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</si>
  <si>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</si>
  <si>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</si>
  <si>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</si>
  <si>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</si>
  <si>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</si>
  <si>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</si>
  <si>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</si>
  <si>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</si>
  <si>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</si>
  <si>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</si>
  <si>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</si>
  <si>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</si>
  <si>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</si>
  <si>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</si>
  <si>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</si>
  <si>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</si>
  <si>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</si>
  <si>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</si>
  <si>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</si>
  <si>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</si>
  <si>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</si>
  <si>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</si>
  <si>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</si>
  <si>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</si>
  <si>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</si>
  <si>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</si>
  <si>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</si>
  <si>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</si>
  <si>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</si>
  <si>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</si>
  <si>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</si>
  <si>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</si>
  <si>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</si>
  <si>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</si>
  <si>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</si>
  <si>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</si>
  <si>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</si>
  <si>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</si>
  <si>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</si>
  <si>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</si>
  <si>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</si>
  <si>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</si>
  <si>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</si>
  <si>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</si>
  <si>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</si>
  <si>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</si>
  <si>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</si>
  <si>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</si>
  <si>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</si>
  <si>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</si>
  <si>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</si>
  <si>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</si>
  <si>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</si>
  <si>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</si>
  <si>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</si>
  <si>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</si>
  <si>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</si>
  <si>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</si>
  <si>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</si>
  <si>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</si>
  <si>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</si>
  <si>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</si>
  <si>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</si>
  <si>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</si>
  <si>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</si>
  <si>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</si>
  <si>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</si>
  <si>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</si>
  <si>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</si>
  <si>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</si>
  <si>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</si>
  <si>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</si>
  <si>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</si>
  <si>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</si>
  <si>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</si>
  <si>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</si>
  <si>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</si>
  <si>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</si>
  <si>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</si>
  <si>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</si>
  <si>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</si>
  <si>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</si>
  <si>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</si>
  <si>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</si>
  <si>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</si>
  <si>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</si>
  <si>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</si>
  <si>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</si>
  <si>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</si>
  <si>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</si>
  <si>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</si>
  <si>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</si>
  <si>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</si>
  <si>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</si>
  <si>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</si>
  <si>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</si>
  <si>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</si>
  <si>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</si>
  <si>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</si>
  <si>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</si>
  <si>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</si>
  <si>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</si>
  <si>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</si>
  <si>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</si>
  <si>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</si>
  <si>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</si>
  <si>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</si>
  <si>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</si>
  <si>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</si>
  <si>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</si>
  <si>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</si>
  <si>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</si>
  <si>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</si>
  <si>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</si>
  <si>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</si>
  <si>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</si>
  <si>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</si>
  <si>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</si>
  <si>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</si>
  <si>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</si>
  <si>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</si>
  <si>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</si>
  <si>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</si>
  <si>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</si>
  <si>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</si>
  <si>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</si>
  <si>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</si>
  <si>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</si>
  <si>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</si>
  <si>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</si>
  <si>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</si>
  <si>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</si>
  <si>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</si>
  <si>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</si>
  <si>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</si>
  <si>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</si>
  <si>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</si>
  <si>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</si>
  <si>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</si>
  <si>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</si>
  <si>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</si>
  <si>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</si>
  <si>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</si>
  <si>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</si>
  <si>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</si>
  <si>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</si>
  <si>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</si>
  <si>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</si>
  <si>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</si>
  <si>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</si>
  <si>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</si>
  <si>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</si>
  <si>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</si>
  <si>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</si>
  <si>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</si>
  <si>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</si>
  <si>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</si>
  <si>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</si>
  <si>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</si>
  <si>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</si>
  <si>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</si>
  <si>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</si>
  <si>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</si>
  <si>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</si>
  <si>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</si>
  <si>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</si>
  <si>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</si>
  <si>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</si>
  <si>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</si>
  <si>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</si>
  <si>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</si>
  <si>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</si>
  <si>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</si>
  <si>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</si>
  <si>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</si>
  <si>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</si>
  <si>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</si>
  <si>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</si>
  <si>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</si>
  <si>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</si>
  <si>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</si>
  <si>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</si>
  <si>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</si>
  <si>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</si>
  <si>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</si>
  <si>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</si>
  <si>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</si>
  <si>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</si>
  <si>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</si>
  <si>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</si>
  <si>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</si>
  <si>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</si>
  <si>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</si>
  <si>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</si>
  <si>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</si>
  <si>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</si>
  <si>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</si>
  <si>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</si>
  <si>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</si>
  <si>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</si>
  <si>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</si>
  <si>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</si>
  <si>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</si>
  <si>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</si>
  <si>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</si>
  <si>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</si>
  <si>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</si>
  <si>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</si>
  <si>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</si>
  <si>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</si>
  <si>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</si>
  <si>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</si>
  <si>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</si>
  <si>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</si>
  <si>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</si>
  <si>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</si>
  <si>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</si>
  <si>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</si>
  <si>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</si>
  <si>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</si>
  <si>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</si>
  <si>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</si>
  <si>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</si>
  <si>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</si>
  <si>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</si>
  <si>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</si>
  <si>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</si>
  <si>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</si>
  <si>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</si>
  <si>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</si>
  <si>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</si>
  <si>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</si>
  <si>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</si>
  <si>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</si>
  <si>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</si>
  <si>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</si>
  <si>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</si>
  <si>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</si>
  <si>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</si>
  <si>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</si>
  <si>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</si>
  <si>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</si>
  <si>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</si>
  <si>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</si>
  <si>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</si>
  <si>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</si>
  <si>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</si>
  <si>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</si>
  <si>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</si>
  <si>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</si>
  <si>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</si>
  <si>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</si>
  <si>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</si>
  <si>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</si>
  <si>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</si>
  <si>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</si>
  <si>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</si>
  <si>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</si>
  <si>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</si>
  <si>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</si>
  <si>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</si>
  <si>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</si>
  <si>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</si>
  <si>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</si>
  <si>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</si>
  <si>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</si>
  <si>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</si>
  <si>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</si>
  <si>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</si>
  <si>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</si>
  <si>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</si>
  <si>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</si>
  <si>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</si>
  <si>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</si>
  <si>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</si>
  <si>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</si>
  <si>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</si>
  <si>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</si>
  <si>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</si>
  <si>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</si>
  <si>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</si>
  <si>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</si>
  <si>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</si>
  <si>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</si>
  <si>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</si>
  <si>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</si>
  <si>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</si>
  <si>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</si>
  <si>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</si>
  <si>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</si>
  <si>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</si>
  <si>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</si>
  <si>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</si>
  <si>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</si>
  <si>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</si>
  <si>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</si>
  <si>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</si>
  <si>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</si>
  <si>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</si>
  <si>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</si>
  <si>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</si>
  <si>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</si>
  <si>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</si>
  <si>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</si>
  <si>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</si>
  <si>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</si>
  <si>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</si>
  <si>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</si>
  <si>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</si>
  <si>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</si>
  <si>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</si>
  <si>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</si>
  <si>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</si>
  <si>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</si>
  <si>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</si>
  <si>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</si>
  <si>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</si>
  <si>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</si>
  <si>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</si>
  <si>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</si>
  <si>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</si>
  <si>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</si>
  <si>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</si>
  <si>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</si>
  <si>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</si>
  <si>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</si>
  <si>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</si>
  <si>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</si>
  <si>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</si>
  <si>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</si>
  <si>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</si>
  <si>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</si>
  <si>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</si>
  <si>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</si>
  <si>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</si>
  <si>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</si>
  <si>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</si>
  <si>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</si>
  <si>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</si>
  <si>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</si>
  <si>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</si>
  <si>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</si>
  <si>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</si>
  <si>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</si>
  <si>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</si>
  <si>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</si>
  <si>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</si>
  <si>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</si>
  <si>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</si>
  <si>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横浜市中区蓬莱町2-4-2-1F</t>
    <rPh sb="0" eb="3">
      <t>ヨコハマシ</t>
    </rPh>
    <rPh sb="3" eb="5">
      <t>ナカク</t>
    </rPh>
    <rPh sb="5" eb="8">
      <t>ホウライチョウ</t>
    </rPh>
    <phoneticPr fontId="3"/>
  </si>
  <si>
    <t>株式会社ハマーズ</t>
    <rPh sb="0" eb="4">
      <t>カブシキガイシャ</t>
    </rPh>
    <phoneticPr fontId="3"/>
  </si>
  <si>
    <t>株式会社ハマーズ　　代表取締役　間瀬　涼太</t>
    <rPh sb="0" eb="4">
      <t>カブシキガイシャ</t>
    </rPh>
    <rPh sb="10" eb="12">
      <t>ダイヒョウ</t>
    </rPh>
    <rPh sb="12" eb="15">
      <t>トリシマリヤク</t>
    </rPh>
    <rPh sb="16" eb="18">
      <t>マセ</t>
    </rPh>
    <rPh sb="19" eb="21">
      <t>リョウタ</t>
    </rPh>
    <phoneticPr fontId="3"/>
  </si>
  <si>
    <t>045-264-3170</t>
    <phoneticPr fontId="3"/>
  </si>
  <si>
    <t>新規</t>
    <rPh sb="0" eb="2">
      <t>シンキ</t>
    </rPh>
    <phoneticPr fontId="3"/>
  </si>
  <si>
    <t>横浜市中区蓬莱町2-4-2-1F</t>
    <phoneticPr fontId="3"/>
  </si>
  <si>
    <t>解体工事業</t>
    <rPh sb="0" eb="2">
      <t>カイタイ</t>
    </rPh>
    <rPh sb="2" eb="5">
      <t>コウジギョウ</t>
    </rPh>
    <phoneticPr fontId="3"/>
  </si>
  <si>
    <t>○ガラス・陶磁器くず　→　破砕　→　再生処理
〇混合廃棄物→　破砕・切断・圧縮　→　埋立
○がれき類→破砕→再資源化
○木くず→　破砕　→　再資源化
〇廃プラスチック類　→　破砕・圧縮　→　再資源化
〇繊維くず　→　破砕・切断　→　再資源化
〇紙くず・ダンボール　→　圧縮→　再資源化</t>
    <rPh sb="5" eb="8">
      <t>トウジキ</t>
    </rPh>
    <rPh sb="13" eb="15">
      <t>ハサイ</t>
    </rPh>
    <rPh sb="18" eb="20">
      <t>サイセイ</t>
    </rPh>
    <rPh sb="20" eb="22">
      <t>ショリ</t>
    </rPh>
    <rPh sb="24" eb="26">
      <t>コンゴウ</t>
    </rPh>
    <rPh sb="26" eb="29">
      <t>ハイキブツ</t>
    </rPh>
    <rPh sb="49" eb="50">
      <t>ルイ</t>
    </rPh>
    <rPh sb="51" eb="53">
      <t>ハサイ</t>
    </rPh>
    <rPh sb="54" eb="58">
      <t>サイシゲンカ</t>
    </rPh>
    <rPh sb="60" eb="61">
      <t>キ</t>
    </rPh>
    <rPh sb="65" eb="67">
      <t>ハサイ</t>
    </rPh>
    <rPh sb="70" eb="74">
      <t>サイシゲンカ</t>
    </rPh>
    <rPh sb="76" eb="77">
      <t>ハイ</t>
    </rPh>
    <rPh sb="83" eb="84">
      <t>ルイ</t>
    </rPh>
    <phoneticPr fontId="3"/>
  </si>
  <si>
    <t>40人</t>
    <rPh sb="2" eb="3">
      <t>ニン</t>
    </rPh>
    <phoneticPr fontId="3"/>
  </si>
  <si>
    <t>代表取締役
↓
部門長／マニフェスト担当
↓
現場担当者</t>
    <rPh sb="0" eb="2">
      <t>ダイヒョウ</t>
    </rPh>
    <rPh sb="2" eb="5">
      <t>トリシマリヤク</t>
    </rPh>
    <rPh sb="8" eb="11">
      <t>ブモンチョウ</t>
    </rPh>
    <rPh sb="23" eb="25">
      <t>ゲンバ</t>
    </rPh>
    <rPh sb="25" eb="28">
      <t>タントウシャ</t>
    </rPh>
    <phoneticPr fontId="3"/>
  </si>
  <si>
    <t>1.電子マニフェスト摘要への推進と拡大</t>
    <rPh sb="2" eb="4">
      <t>デンシ</t>
    </rPh>
    <rPh sb="10" eb="12">
      <t>テキヨウ</t>
    </rPh>
    <rPh sb="14" eb="16">
      <t>スイシン</t>
    </rPh>
    <rPh sb="17" eb="19">
      <t>カクダイ</t>
    </rPh>
    <phoneticPr fontId="3"/>
  </si>
  <si>
    <t>1.産廃諸規則に関する社内勉強会の開催
2.リサイクル・再資源化に関する勉強会の開催
3.電子マニフェスト適用化の更なる推進と拡大</t>
    <rPh sb="2" eb="4">
      <t>サンパイ</t>
    </rPh>
    <rPh sb="4" eb="5">
      <t>ショ</t>
    </rPh>
    <rPh sb="5" eb="7">
      <t>キソク</t>
    </rPh>
    <rPh sb="8" eb="9">
      <t>カン</t>
    </rPh>
    <rPh sb="11" eb="13">
      <t>シャナイ</t>
    </rPh>
    <rPh sb="13" eb="16">
      <t>ベンキョウカイ</t>
    </rPh>
    <rPh sb="17" eb="19">
      <t>カイサイ</t>
    </rPh>
    <rPh sb="28" eb="32">
      <t>サイシゲンカ</t>
    </rPh>
    <rPh sb="33" eb="34">
      <t>カン</t>
    </rPh>
    <rPh sb="36" eb="39">
      <t>ベンキョウカイ</t>
    </rPh>
    <rPh sb="40" eb="42">
      <t>カイサイ</t>
    </rPh>
    <rPh sb="45" eb="47">
      <t>デンシ</t>
    </rPh>
    <rPh sb="53" eb="55">
      <t>テキヨウ</t>
    </rPh>
    <rPh sb="55" eb="56">
      <t>カ</t>
    </rPh>
    <rPh sb="57" eb="58">
      <t>サラ</t>
    </rPh>
    <rPh sb="60" eb="62">
      <t>スイシン</t>
    </rPh>
    <rPh sb="63" eb="65">
      <t>カクダイ</t>
    </rPh>
    <phoneticPr fontId="3"/>
  </si>
  <si>
    <t>1.産廃諸規則に関する社内勉強会の開催
2.リサイクル・再資源化に関する勉強会の開催
3.電子マニフェスト適用化の更なる推進と拡大
4.処分先におけるリサイクル方式の把握</t>
    <rPh sb="2" eb="4">
      <t>サンパイ</t>
    </rPh>
    <rPh sb="4" eb="5">
      <t>ショ</t>
    </rPh>
    <rPh sb="5" eb="7">
      <t>キソク</t>
    </rPh>
    <rPh sb="8" eb="9">
      <t>カン</t>
    </rPh>
    <rPh sb="11" eb="13">
      <t>シャナイ</t>
    </rPh>
    <rPh sb="13" eb="16">
      <t>ベンキョウカイ</t>
    </rPh>
    <rPh sb="17" eb="19">
      <t>カイサイ</t>
    </rPh>
    <rPh sb="28" eb="32">
      <t>サイシゲンカ</t>
    </rPh>
    <rPh sb="33" eb="34">
      <t>カン</t>
    </rPh>
    <rPh sb="36" eb="39">
      <t>ベンキョウカイ</t>
    </rPh>
    <rPh sb="40" eb="42">
      <t>カイサイ</t>
    </rPh>
    <rPh sb="45" eb="47">
      <t>デンシ</t>
    </rPh>
    <rPh sb="53" eb="55">
      <t>テキヨウ</t>
    </rPh>
    <rPh sb="55" eb="56">
      <t>カ</t>
    </rPh>
    <rPh sb="57" eb="58">
      <t>サラ</t>
    </rPh>
    <rPh sb="60" eb="62">
      <t>スイシン</t>
    </rPh>
    <rPh sb="63" eb="65">
      <t>カクダイ</t>
    </rPh>
    <rPh sb="68" eb="71">
      <t>ショブンサキ</t>
    </rPh>
    <rPh sb="80" eb="82">
      <t>ホウシキ</t>
    </rPh>
    <rPh sb="83" eb="85">
      <t>ハアク</t>
    </rPh>
    <phoneticPr fontId="3"/>
  </si>
  <si>
    <t>　重点分別品目の設定（金属、木くず、ダンボール、廃プラスチック類、紙くず、コンクリートガラ、
　石こうボード、塩ビ、その他のがれき、ガラス陶磁器くず）等を設定して分別している。</t>
    <phoneticPr fontId="3"/>
  </si>
  <si>
    <t>　同上</t>
    <rPh sb="1" eb="3">
      <t>ドウジョウ</t>
    </rPh>
    <phoneticPr fontId="3"/>
  </si>
  <si>
    <t>自社で産業廃棄物の再生利用はしていない</t>
    <phoneticPr fontId="3"/>
  </si>
  <si>
    <t>自社で産業廃棄物の再生利用を行う予定はない</t>
    <phoneticPr fontId="3"/>
  </si>
  <si>
    <t>自社で中間処理を行う予定はない</t>
    <phoneticPr fontId="3"/>
  </si>
  <si>
    <t>自社で埋立・海洋投入をしていない</t>
    <phoneticPr fontId="3"/>
  </si>
  <si>
    <t>　自社で埋立・海洋投入を行う予定はない</t>
    <phoneticPr fontId="3"/>
  </si>
  <si>
    <t>自社で中間処理を行っていない</t>
    <rPh sb="8" eb="9">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</si>
</sst>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24853" y="2201396"/>
          <a:ext cx="433668" cy="637054"/>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E32" zoomScale="115" zoomScaleNormal="115" zoomScaleSheetLayoutView="115" workbookViewId="0">
      <selection activeCell="L40" sqref="L40:U4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v>45838</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447</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t="s">
        <v>450</v>
      </c>
      <c r="Q49" s="598"/>
      <c r="R49" s="598"/>
      <c r="S49" s="598"/>
      <c r="T49" s="598"/>
      <c r="U49" s="599"/>
    </row>
    <row r="50" spans="3:23" ht="26.25" customHeight="1" x14ac:dyDescent="0.15">
      <c r="C50" s="570" t="s">
        <v>11</v>
      </c>
      <c r="D50" s="571"/>
      <c r="E50" s="572"/>
      <c r="F50" s="581" t="s">
        <v>451</v>
      </c>
      <c r="G50" s="582"/>
      <c r="H50" s="582"/>
      <c r="I50" s="582"/>
      <c r="J50" s="582"/>
      <c r="K50" s="582"/>
      <c r="L50" s="582"/>
      <c r="M50" s="582"/>
      <c r="N50" s="341" t="s">
        <v>172</v>
      </c>
      <c r="O50" s="449"/>
      <c r="P50" s="450"/>
      <c r="Q50" s="585" t="s">
        <v>449</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650</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454</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7</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9743</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7</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9743</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456</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459</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460</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461</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462</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466</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463</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t="s">
        <v>464</v>
      </c>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t="s">
        <v>465</v>
      </c>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9743</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364</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9743</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457</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9743</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366</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9743</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458</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4"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v>
      </c>
      <c r="P27" s="700"/>
      <c r="Q27" s="700"/>
      <c r="R27" s="700"/>
      <c r="S27" s="49" t="s">
        <v>38</v>
      </c>
      <c r="T27" s="70"/>
      <c r="U27" s="70"/>
      <c r="X27" s="68" t="s">
        <v>39</v>
      </c>
      <c r="Y27" s="71"/>
      <c r="AG27" s="58"/>
      <c r="AH27" s="58"/>
      <c r="AI27" s="58"/>
      <c r="AJ27" s="58"/>
      <c r="AK27" s="742">
        <f>+AG18+O27</f>
        <v>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F10" zoomScale="85" zoomScaleNormal="85"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6108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6108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6108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6108</v>
      </c>
      <c r="P27" s="700"/>
      <c r="Q27" s="700"/>
      <c r="R27" s="700"/>
      <c r="S27" s="49" t="s">
        <v>38</v>
      </c>
      <c r="T27" s="70"/>
      <c r="U27" s="70"/>
      <c r="X27" s="68" t="s">
        <v>39</v>
      </c>
      <c r="Y27" s="71"/>
      <c r="AG27" s="58"/>
      <c r="AH27" s="58"/>
      <c r="AI27" s="58"/>
      <c r="AJ27" s="58"/>
      <c r="AK27" s="742">
        <f>+AG18+O27</f>
        <v>6108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6108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6108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7</v>
      </c>
      <c r="G30" s="712"/>
      <c r="H30" s="214" t="s">
        <v>198</v>
      </c>
      <c r="L30" s="709"/>
      <c r="O30" s="61"/>
      <c r="Q30" s="699">
        <f>+ROUND(Z28,1)+ROUND(Z29,1)+ROUND(Z30,1)</f>
        <v>6108</v>
      </c>
      <c r="R30" s="700"/>
      <c r="S30" s="700"/>
      <c r="T30" s="700"/>
      <c r="U30" s="49" t="s">
        <v>16</v>
      </c>
      <c r="X30" s="697" t="s">
        <v>186</v>
      </c>
      <c r="Y30" s="698"/>
      <c r="Z30" s="690"/>
      <c r="AA30" s="691"/>
      <c r="AB30" s="691"/>
      <c r="AC30" s="691"/>
      <c r="AD30" s="691"/>
      <c r="AE30" s="49" t="s">
        <v>13</v>
      </c>
      <c r="AK30" s="651">
        <v>7</v>
      </c>
      <c r="AL30" s="652"/>
      <c r="AM30" s="652"/>
      <c r="AN30" s="652"/>
      <c r="AO30" s="57" t="s">
        <v>13</v>
      </c>
      <c r="AR30" s="758"/>
      <c r="AS30" s="755"/>
      <c r="AT30" s="755"/>
      <c r="AU30" s="756"/>
    </row>
    <row r="31" spans="2:48" ht="27" customHeight="1" thickTop="1" thickBot="1" x14ac:dyDescent="0.2">
      <c r="B31" s="725" t="s">
        <v>375</v>
      </c>
      <c r="C31" s="676"/>
      <c r="D31" s="676"/>
      <c r="E31" s="677"/>
      <c r="F31" s="711">
        <v>6108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2"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458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458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458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458</v>
      </c>
      <c r="P27" s="700"/>
      <c r="Q27" s="700"/>
      <c r="R27" s="700"/>
      <c r="S27" s="49" t="s">
        <v>38</v>
      </c>
      <c r="T27" s="70"/>
      <c r="U27" s="70"/>
      <c r="X27" s="68" t="s">
        <v>39</v>
      </c>
      <c r="Y27" s="71"/>
      <c r="AG27" s="58"/>
      <c r="AH27" s="58"/>
      <c r="AI27" s="58"/>
      <c r="AJ27" s="58"/>
      <c r="AK27" s="742">
        <f>+AG18+O27</f>
        <v>458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458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458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v>
      </c>
      <c r="G30" s="712"/>
      <c r="H30" s="214" t="s">
        <v>198</v>
      </c>
      <c r="L30" s="709"/>
      <c r="O30" s="61"/>
      <c r="Q30" s="699">
        <f>+ROUND(Z28,1)+ROUND(Z29,1)+ROUND(Z30,1)</f>
        <v>458</v>
      </c>
      <c r="R30" s="700"/>
      <c r="S30" s="700"/>
      <c r="T30" s="700"/>
      <c r="U30" s="49" t="s">
        <v>16</v>
      </c>
      <c r="X30" s="697" t="s">
        <v>186</v>
      </c>
      <c r="Y30" s="698"/>
      <c r="Z30" s="690"/>
      <c r="AA30" s="691"/>
      <c r="AB30" s="691"/>
      <c r="AC30" s="691"/>
      <c r="AD30" s="691"/>
      <c r="AE30" s="49" t="s">
        <v>13</v>
      </c>
      <c r="AK30" s="651">
        <v>5</v>
      </c>
      <c r="AL30" s="652"/>
      <c r="AM30" s="652"/>
      <c r="AN30" s="652"/>
      <c r="AO30" s="57" t="s">
        <v>13</v>
      </c>
      <c r="AR30" s="758"/>
      <c r="AS30" s="755"/>
      <c r="AT30" s="755"/>
      <c r="AU30" s="756"/>
    </row>
    <row r="31" spans="2:48" ht="27" customHeight="1" thickTop="1" thickBot="1" x14ac:dyDescent="0.2">
      <c r="B31" s="725" t="s">
        <v>375</v>
      </c>
      <c r="C31" s="676"/>
      <c r="D31" s="676"/>
      <c r="E31" s="677"/>
      <c r="F31" s="711">
        <v>458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株式会社ハマーズ</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5" workbookViewId="0">
      <selection activeCell="P25" sqref="P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239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239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239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239</v>
      </c>
      <c r="P27" s="700"/>
      <c r="Q27" s="700"/>
      <c r="R27" s="700"/>
      <c r="S27" s="49" t="s">
        <v>38</v>
      </c>
      <c r="T27" s="70"/>
      <c r="U27" s="70"/>
      <c r="X27" s="68" t="s">
        <v>39</v>
      </c>
      <c r="Y27" s="71"/>
      <c r="AG27" s="58"/>
      <c r="AH27" s="58"/>
      <c r="AI27" s="58"/>
      <c r="AJ27" s="58"/>
      <c r="AK27" s="742">
        <f>+AG18+O27</f>
        <v>239</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239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239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10</v>
      </c>
      <c r="G30" s="712"/>
      <c r="H30" s="214" t="s">
        <v>198</v>
      </c>
      <c r="L30" s="709"/>
      <c r="O30" s="61"/>
      <c r="Q30" s="699">
        <f>+ROUND(Z28,1)+ROUND(Z29,1)+ROUND(Z30,1)</f>
        <v>239</v>
      </c>
      <c r="R30" s="700"/>
      <c r="S30" s="700"/>
      <c r="T30" s="700"/>
      <c r="U30" s="49" t="s">
        <v>16</v>
      </c>
      <c r="X30" s="697" t="s">
        <v>186</v>
      </c>
      <c r="Y30" s="698"/>
      <c r="Z30" s="690"/>
      <c r="AA30" s="691"/>
      <c r="AB30" s="691"/>
      <c r="AC30" s="691"/>
      <c r="AD30" s="691"/>
      <c r="AE30" s="49" t="s">
        <v>13</v>
      </c>
      <c r="AK30" s="651">
        <v>10</v>
      </c>
      <c r="AL30" s="652"/>
      <c r="AM30" s="652"/>
      <c r="AN30" s="652"/>
      <c r="AO30" s="57" t="s">
        <v>13</v>
      </c>
      <c r="AR30" s="758"/>
      <c r="AS30" s="755"/>
      <c r="AT30" s="755"/>
      <c r="AU30" s="756"/>
    </row>
    <row r="31" spans="2:48" ht="27" customHeight="1" thickTop="1" thickBot="1" x14ac:dyDescent="0.2">
      <c r="B31" s="725" t="s">
        <v>375</v>
      </c>
      <c r="C31" s="676"/>
      <c r="D31" s="676"/>
      <c r="E31" s="677"/>
      <c r="F31" s="711">
        <v>239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株式会社ハマーズ</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765</v>
      </c>
      <c r="M9" s="377">
        <f>IF(OR(ｷ.紙くず!F24&gt;0,ｷ.紙くず!F24&lt;0),ｷ.紙くず!F24,IF(M$19&gt;0,"0",0))</f>
        <v>2</v>
      </c>
      <c r="N9" s="377">
        <f>IF(OR(ｸ.木くず!F24&gt;0,ｸ.木くず!F24&lt;0),ｸ.木くず!F24,IF(N$19&gt;0,"0",0))</f>
        <v>2169</v>
      </c>
      <c r="O9" s="377">
        <f>IF(OR(ｹ.繊維くず!F24&gt;0,ｹ.繊維くず!F24&lt;0),ｹ.繊維くず!F24,IF(O$19&gt;0,"0",0))</f>
        <v>2</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6108</v>
      </c>
      <c r="U9" s="377">
        <f>IF(OR(ｿ.鉱さい!F24&gt;0,ｿ.鉱さい!F24&lt;0),ｿ.鉱さい!F24,IF(U$19&gt;0,"0",0))</f>
        <v>0</v>
      </c>
      <c r="V9" s="377">
        <f>IF(OR(ﾀ.がれき類!F24&gt;0,ﾀ.がれき類!F24&lt;0),ﾀ.がれき類!F24,IF(V$19&gt;0,"0",0))</f>
        <v>458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239</v>
      </c>
      <c r="AA9" s="379">
        <f>IF(SUM(G9:Z9)&gt;0,SUM(G9:Z9),IF(AA$19&gt;0,"0",0))</f>
        <v>9743</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765</v>
      </c>
      <c r="M14" s="383">
        <f>IF(OR(ｷ.紙くず!F29&gt;0,ｷ.紙くず!F29&lt;0),ｷ.紙くず!F29,IF(M$19&gt;0,"0",0))</f>
        <v>2</v>
      </c>
      <c r="N14" s="383">
        <f>IF(OR(ｸ.木くず!F29&gt;0,ｸ.木くず!F29&lt;0),ｸ.木くず!F29,IF(N$19&gt;0,"0",0))</f>
        <v>2169</v>
      </c>
      <c r="O14" s="383">
        <f>IF(OR(ｹ.繊維くず!F29&gt;0,ｹ.繊維くず!F29&lt;0),ｹ.繊維くず!F29,IF(O$19&gt;0,"0",0))</f>
        <v>2</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6108</v>
      </c>
      <c r="U14" s="383">
        <f>IF(OR(ｿ.鉱さい!F29&gt;0,ｿ.鉱さい!F29&lt;0),ｿ.鉱さい!F29,IF(U$19&gt;0,"0",0))</f>
        <v>0</v>
      </c>
      <c r="V14" s="383">
        <f>IF(OR(ﾀ.がれき類!F29&gt;0,ﾀ.がれき類!F29&lt;0),ﾀ.がれき類!F29,IF(V$19&gt;0,"0",0))</f>
        <v>458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239</v>
      </c>
      <c r="AA14" s="385">
        <f t="shared" si="0"/>
        <v>9743</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v>
      </c>
      <c r="M15" s="383" t="str">
        <f>IF(OR(ｷ.紙くず!F30&gt;0,ｷ.紙くず!F30&lt;0),ｷ.紙くず!F30,IF(M$19&gt;0,"0",0))</f>
        <v>0</v>
      </c>
      <c r="N15" s="383">
        <f>IF(OR(ｸ.木くず!F30&gt;0,ｸ.木くず!F30&lt;0),ｸ.木くず!F30,IF(N$19&gt;0,"0",0))</f>
        <v>341</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7</v>
      </c>
      <c r="U15" s="383">
        <f>IF(OR(ｿ.鉱さい!F30&gt;0,ｿ.鉱さい!F30&lt;0),ｿ.鉱さい!F30,IF(U$19&gt;0,"0",0))</f>
        <v>0</v>
      </c>
      <c r="V15" s="383">
        <f>IF(OR(ﾀ.がれき類!F30&gt;0,ﾀ.がれき類!F30&lt;0),ﾀ.がれき類!F30,IF(V$19&gt;0,"0",0))</f>
        <v>5</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10</v>
      </c>
      <c r="AA15" s="385">
        <f t="shared" si="0"/>
        <v>364</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765</v>
      </c>
      <c r="M16" s="383">
        <f>IF(OR(ｷ.紙くず!F31&gt;0,ｷ.紙くず!F31&lt;0),ｷ.紙くず!F31,IF(M$19&gt;0,"0",0))</f>
        <v>2</v>
      </c>
      <c r="N16" s="383">
        <f>IF(OR(ｸ.木くず!F31&gt;0,ｸ.木くず!F31&lt;0),ｸ.木くず!F31,IF(N$19&gt;0,"0",0))</f>
        <v>2169</v>
      </c>
      <c r="O16" s="383">
        <f>IF(OR(ｹ.繊維くず!F31&gt;0,ｹ.繊維くず!F31&lt;0),ｹ.繊維くず!F31,IF(O$19&gt;0,"0",0))</f>
        <v>2</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6108</v>
      </c>
      <c r="U16" s="383">
        <f>IF(OR(ｿ.鉱さい!F31&gt;0,ｿ.鉱さい!F31&lt;0),ｿ.鉱さい!F31,IF(U$19&gt;0,"0",0))</f>
        <v>0</v>
      </c>
      <c r="V16" s="383">
        <f>IF(OR(ﾀ.がれき類!F31&gt;0,ﾀ.がれき類!F31&lt;0),ﾀ.がれき類!F31,IF(V$19&gt;0,"0",0))</f>
        <v>458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239</v>
      </c>
      <c r="AA16" s="385">
        <f t="shared" si="0"/>
        <v>9743</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765</v>
      </c>
      <c r="M19" s="389">
        <f t="shared" si="1"/>
        <v>2</v>
      </c>
      <c r="N19" s="389">
        <f t="shared" si="1"/>
        <v>2169</v>
      </c>
      <c r="O19" s="389">
        <f t="shared" si="1"/>
        <v>2</v>
      </c>
      <c r="P19" s="389">
        <f t="shared" si="1"/>
        <v>0</v>
      </c>
      <c r="Q19" s="389">
        <f t="shared" si="1"/>
        <v>0</v>
      </c>
      <c r="R19" s="389">
        <f t="shared" si="1"/>
        <v>0</v>
      </c>
      <c r="S19" s="389">
        <f t="shared" si="1"/>
        <v>0</v>
      </c>
      <c r="T19" s="389">
        <f t="shared" si="1"/>
        <v>6108</v>
      </c>
      <c r="U19" s="389">
        <f t="shared" si="1"/>
        <v>0</v>
      </c>
      <c r="V19" s="389">
        <f t="shared" si="1"/>
        <v>458</v>
      </c>
      <c r="W19" s="389">
        <f t="shared" si="1"/>
        <v>0</v>
      </c>
      <c r="X19" s="389">
        <f t="shared" si="1"/>
        <v>0</v>
      </c>
      <c r="Y19" s="389">
        <f t="shared" si="1"/>
        <v>0</v>
      </c>
      <c r="Z19" s="390">
        <f t="shared" si="1"/>
        <v>239</v>
      </c>
      <c r="AA19" s="391">
        <f t="shared" ref="AA19:AA25" si="2">SUM(G19:Z19)</f>
        <v>9743</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765</v>
      </c>
      <c r="M37" s="424">
        <f t="shared" si="8"/>
        <v>2</v>
      </c>
      <c r="N37" s="424">
        <f t="shared" si="8"/>
        <v>2169</v>
      </c>
      <c r="O37" s="424">
        <f t="shared" si="8"/>
        <v>2</v>
      </c>
      <c r="P37" s="424">
        <f t="shared" si="8"/>
        <v>0</v>
      </c>
      <c r="Q37" s="424">
        <f t="shared" si="8"/>
        <v>0</v>
      </c>
      <c r="R37" s="424">
        <f t="shared" si="8"/>
        <v>0</v>
      </c>
      <c r="S37" s="424">
        <f t="shared" si="8"/>
        <v>0</v>
      </c>
      <c r="T37" s="424">
        <f t="shared" si="8"/>
        <v>6108</v>
      </c>
      <c r="U37" s="424">
        <f t="shared" si="8"/>
        <v>0</v>
      </c>
      <c r="V37" s="424">
        <f t="shared" si="8"/>
        <v>458</v>
      </c>
      <c r="W37" s="424">
        <f t="shared" si="8"/>
        <v>0</v>
      </c>
      <c r="X37" s="424">
        <f t="shared" si="8"/>
        <v>0</v>
      </c>
      <c r="Y37" s="424">
        <f t="shared" si="8"/>
        <v>0</v>
      </c>
      <c r="Z37" s="425">
        <f t="shared" si="8"/>
        <v>239</v>
      </c>
      <c r="AA37" s="426">
        <f t="shared" si="4"/>
        <v>9743</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765</v>
      </c>
      <c r="M38" s="415">
        <f t="shared" si="9"/>
        <v>2</v>
      </c>
      <c r="N38" s="415">
        <f t="shared" si="9"/>
        <v>2169</v>
      </c>
      <c r="O38" s="415">
        <f t="shared" si="9"/>
        <v>2</v>
      </c>
      <c r="P38" s="415">
        <f t="shared" si="9"/>
        <v>0</v>
      </c>
      <c r="Q38" s="415">
        <f t="shared" si="9"/>
        <v>0</v>
      </c>
      <c r="R38" s="415">
        <f t="shared" si="9"/>
        <v>0</v>
      </c>
      <c r="S38" s="415">
        <f t="shared" si="9"/>
        <v>0</v>
      </c>
      <c r="T38" s="415">
        <f t="shared" si="9"/>
        <v>6108</v>
      </c>
      <c r="U38" s="415">
        <f t="shared" si="9"/>
        <v>0</v>
      </c>
      <c r="V38" s="415">
        <f t="shared" si="9"/>
        <v>458</v>
      </c>
      <c r="W38" s="415">
        <f t="shared" si="9"/>
        <v>0</v>
      </c>
      <c r="X38" s="415">
        <f t="shared" si="9"/>
        <v>0</v>
      </c>
      <c r="Y38" s="415">
        <f t="shared" si="9"/>
        <v>0</v>
      </c>
      <c r="Z38" s="416">
        <f t="shared" si="9"/>
        <v>239</v>
      </c>
      <c r="AA38" s="417">
        <f t="shared" si="4"/>
        <v>9743</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765</v>
      </c>
      <c r="M39" s="418">
        <f>+ｷ.紙くず!$Z$28</f>
        <v>2</v>
      </c>
      <c r="N39" s="418">
        <f>+ｸ.木くず!$Z$28</f>
        <v>2169</v>
      </c>
      <c r="O39" s="418">
        <f>+ｹ.繊維くず!$Z$28</f>
        <v>2</v>
      </c>
      <c r="P39" s="418">
        <f>+ｺ.動植物性残さ!$Z$28</f>
        <v>0</v>
      </c>
      <c r="Q39" s="418">
        <f>+ｻ.動物系固形不要物!$Z$28</f>
        <v>0</v>
      </c>
      <c r="R39" s="418">
        <f>+ｼ.ｺﾞﾑくず!$Z$28</f>
        <v>0</v>
      </c>
      <c r="S39" s="418">
        <f>+ｽ.金属くず!$Z$28</f>
        <v>0</v>
      </c>
      <c r="T39" s="418">
        <f>+ｾ.ｶﾞﾗｽ･ｺﾝｸﾘ･陶磁器くず!$Z$28</f>
        <v>6108</v>
      </c>
      <c r="U39" s="418">
        <f>+ｿ.鉱さい!$Z$28</f>
        <v>0</v>
      </c>
      <c r="V39" s="418">
        <f>+ﾀ.がれき類!$Z$28</f>
        <v>458</v>
      </c>
      <c r="W39" s="418">
        <f>+ﾁ.動物のふん尿!$Z$28</f>
        <v>0</v>
      </c>
      <c r="X39" s="418">
        <f>+ﾂ.動物の死体!$Z$28</f>
        <v>0</v>
      </c>
      <c r="Y39" s="418">
        <f>+ﾃ.ばいじん!$Z$28</f>
        <v>0</v>
      </c>
      <c r="Z39" s="419">
        <f>+ﾄ.混合廃棄物その他!$Z$28</f>
        <v>239</v>
      </c>
      <c r="AA39" s="420">
        <f t="shared" si="4"/>
        <v>9743</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765</v>
      </c>
      <c r="M43" s="427">
        <f>+ｷ.紙くず!$AK$27</f>
        <v>2</v>
      </c>
      <c r="N43" s="427">
        <f>+ｸ.木くず!$AK$27</f>
        <v>2169</v>
      </c>
      <c r="O43" s="427">
        <f>+ｹ.繊維くず!$AK$27</f>
        <v>2</v>
      </c>
      <c r="P43" s="427">
        <f>+ｺ.動植物性残さ!$AK$27</f>
        <v>0</v>
      </c>
      <c r="Q43" s="427">
        <f>+ｻ.動物系固形不要物!$AK$27</f>
        <v>0</v>
      </c>
      <c r="R43" s="427">
        <f>+ｼ.ｺﾞﾑくず!$AK$27</f>
        <v>0</v>
      </c>
      <c r="S43" s="427">
        <f>+ｽ.金属くず!$AK$27</f>
        <v>0</v>
      </c>
      <c r="T43" s="427">
        <f>+ｾ.ｶﾞﾗｽ･ｺﾝｸﾘ･陶磁器くず!$AK$27</f>
        <v>6108</v>
      </c>
      <c r="U43" s="427">
        <f>+ｿ.鉱さい!$AK$27</f>
        <v>0</v>
      </c>
      <c r="V43" s="427">
        <f>+ﾀ.がれき類!$AK$27</f>
        <v>458</v>
      </c>
      <c r="W43" s="427">
        <f>+ﾁ.動物のふん尿!$AK$27</f>
        <v>0</v>
      </c>
      <c r="X43" s="427">
        <f>+ﾂ.動物の死体!$AK$27</f>
        <v>0</v>
      </c>
      <c r="Y43" s="427">
        <f>+ﾃ.ばいじん!$AK$27</f>
        <v>0</v>
      </c>
      <c r="Z43" s="428">
        <f>+ﾄ.混合廃棄物その他!$AK$27</f>
        <v>239</v>
      </c>
      <c r="AA43" s="429">
        <f t="shared" si="4"/>
        <v>9743</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1</v>
      </c>
      <c r="M44" s="430">
        <f>+ｷ.紙くず!$AK$30</f>
        <v>2</v>
      </c>
      <c r="N44" s="430">
        <f>+ｸ.木くず!$AK$30</f>
        <v>341</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7</v>
      </c>
      <c r="U44" s="430">
        <f>+ｿ.鉱さい!$AK$30</f>
        <v>0</v>
      </c>
      <c r="V44" s="430">
        <f>+ﾀ.がれき類!$AK$30</f>
        <v>5</v>
      </c>
      <c r="W44" s="430">
        <f>+ﾁ.動物のふん尿!$AK$30</f>
        <v>0</v>
      </c>
      <c r="X44" s="430">
        <f>+ﾂ.動物の死体!$AK$30</f>
        <v>0</v>
      </c>
      <c r="Y44" s="430">
        <f>+ﾃ.ばいじん!$AK$30</f>
        <v>0</v>
      </c>
      <c r="Z44" s="431">
        <f>+ﾄ.混合廃棄物その他!$AK$30</f>
        <v>10</v>
      </c>
      <c r="AA44" s="432">
        <f t="shared" si="4"/>
        <v>366</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765</v>
      </c>
      <c r="M45" s="433">
        <f>+ｷ.紙くず!$AR$24</f>
        <v>2</v>
      </c>
      <c r="N45" s="433">
        <f>+ｸ.木くず!$AR$24</f>
        <v>2169</v>
      </c>
      <c r="O45" s="433">
        <f>+ｹ.繊維くず!$AR$24</f>
        <v>2</v>
      </c>
      <c r="P45" s="433">
        <f>+ｺ.動植物性残さ!$AR$24</f>
        <v>0</v>
      </c>
      <c r="Q45" s="433">
        <f>+ｻ.動物系固形不要物!$AR$24</f>
        <v>0</v>
      </c>
      <c r="R45" s="433">
        <f>+ｼ.ｺﾞﾑくず!$AR$24</f>
        <v>0</v>
      </c>
      <c r="S45" s="433">
        <f>+ｽ.金属くず!$AR$24</f>
        <v>0</v>
      </c>
      <c r="T45" s="433">
        <f>+ｾ.ｶﾞﾗｽ･ｺﾝｸﾘ･陶磁器くず!$AR$24</f>
        <v>6108</v>
      </c>
      <c r="U45" s="433">
        <f>+ｿ.鉱さい!$AR$24</f>
        <v>0</v>
      </c>
      <c r="V45" s="433">
        <f>+ﾀ.がれき類!$AR$24</f>
        <v>458</v>
      </c>
      <c r="W45" s="433">
        <f>+ﾁ.動物のふん尿!$AR$24</f>
        <v>0</v>
      </c>
      <c r="X45" s="433">
        <f>+ﾂ.動物の死体!$AR$24</f>
        <v>0</v>
      </c>
      <c r="Y45" s="433">
        <f>+ﾃ.ばいじん!$AR$24</f>
        <v>0</v>
      </c>
      <c r="Z45" s="434">
        <f>+ﾄ.混合廃棄物その他!$AR$24</f>
        <v>239</v>
      </c>
      <c r="AA45" s="435">
        <f t="shared" si="4"/>
        <v>9743</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1530</v>
      </c>
      <c r="M55" s="480">
        <f t="shared" si="10"/>
        <v>4</v>
      </c>
      <c r="N55" s="480">
        <f t="shared" si="10"/>
        <v>4338</v>
      </c>
      <c r="O55" s="480">
        <f t="shared" si="10"/>
        <v>4</v>
      </c>
      <c r="P55" s="480">
        <f t="shared" si="10"/>
        <v>0</v>
      </c>
      <c r="Q55" s="480">
        <f t="shared" si="10"/>
        <v>0</v>
      </c>
      <c r="R55" s="480">
        <f t="shared" si="10"/>
        <v>0</v>
      </c>
      <c r="S55" s="480">
        <f t="shared" si="10"/>
        <v>0</v>
      </c>
      <c r="T55" s="480">
        <f t="shared" si="10"/>
        <v>12216</v>
      </c>
      <c r="U55" s="480">
        <f t="shared" si="10"/>
        <v>0</v>
      </c>
      <c r="V55" s="480">
        <f t="shared" si="10"/>
        <v>916</v>
      </c>
      <c r="W55" s="480">
        <f t="shared" si="10"/>
        <v>0</v>
      </c>
      <c r="X55" s="480">
        <f t="shared" si="10"/>
        <v>0</v>
      </c>
      <c r="Y55" s="480">
        <f t="shared" si="10"/>
        <v>0</v>
      </c>
      <c r="Z55" s="480">
        <f t="shared" si="10"/>
        <v>478</v>
      </c>
      <c r="AA55" s="481">
        <f>+AA9+AA19+AA20</f>
        <v>19486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f>+表紙!P35</f>
        <v>45838</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横浜市中区蓬莱町2-4-2-1F</v>
      </c>
      <c r="M16" s="851"/>
      <c r="N16" s="851"/>
      <c r="O16" s="851"/>
      <c r="P16" s="851"/>
      <c r="Q16" s="851"/>
      <c r="R16" s="851"/>
      <c r="S16" s="851"/>
      <c r="T16" s="851"/>
      <c r="U16" s="282"/>
    </row>
    <row r="17" spans="1:21" ht="26.25" customHeight="1" x14ac:dyDescent="0.15">
      <c r="C17" s="86"/>
      <c r="I17" s="25"/>
      <c r="J17" s="25" t="s">
        <v>7</v>
      </c>
      <c r="K17" s="25"/>
      <c r="L17" s="851" t="str">
        <f>+表紙!L41</f>
        <v>株式会社ハマーズ　　代表取締役　間瀬　涼太</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045-264-3170</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株式会社ハマーズ</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t="str">
        <f>表紙!P49</f>
        <v>新規</v>
      </c>
      <c r="Q25" s="823"/>
      <c r="R25" s="823"/>
      <c r="S25" s="823"/>
      <c r="T25" s="823"/>
      <c r="U25" s="824"/>
    </row>
    <row r="26" spans="1:21" ht="26.25" customHeight="1" x14ac:dyDescent="0.15">
      <c r="C26" s="570" t="s">
        <v>11</v>
      </c>
      <c r="D26" s="571"/>
      <c r="E26" s="572"/>
      <c r="F26" s="838" t="str">
        <f>+表紙!F50</f>
        <v>横浜市中区蓬莱町2-4-2-1F</v>
      </c>
      <c r="G26" s="839"/>
      <c r="H26" s="839"/>
      <c r="I26" s="839"/>
      <c r="J26" s="839"/>
      <c r="K26" s="839"/>
      <c r="L26" s="839"/>
      <c r="M26" s="839"/>
      <c r="N26" s="341" t="s">
        <v>172</v>
      </c>
      <c r="O26"/>
      <c r="P26"/>
      <c r="Q26" s="833" t="str">
        <f>IF(+表紙!Q50="","",+表紙!Q50)</f>
        <v>045-264-3170</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解体工事業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650</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40人</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9743</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1.電子マニフェスト摘要への推進と拡大</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7</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9743</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1.電子マニフェスト摘要への推進と拡大</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重点分別品目の設定（金属、木くず、ダンボール、廃プラスチック類、紙くず、コンクリートガラ、
　石こうボード、塩ビ、その他のがれき、ガラス陶磁器くず）等を設定して分別している。</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同上</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自社で産業廃棄物の再生利用はしていない</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自社で産業廃棄物の再生利用を行う予定はない</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自社で中間処理を行っていない</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自社で中間処理を行う予定はない</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自社で埋立・海洋投入をしていない</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自社で埋立・海洋投入を行う予定はない</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9743</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364</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9743</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1.産廃諸規則に関する社内勉強会の開催
2.リサイクル・再資源化に関する勉強会の開催
3.電子マニフェスト適用化の更なる推進と拡大</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9743</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366</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9743</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1.産廃諸規則に関する社内勉強会の開催
2.リサイクル・再資源化に関する勉強会の開催
3.電子マニフェスト適用化の更なる推進と拡大
4.処分先におけるリサイクル方式の把握</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4" workbookViewId="0">
      <selection activeCell="AI29" sqref="AI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765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765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765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765</v>
      </c>
      <c r="P27" s="700"/>
      <c r="Q27" s="700"/>
      <c r="R27" s="700"/>
      <c r="S27" s="49" t="s">
        <v>38</v>
      </c>
      <c r="T27" s="70"/>
      <c r="U27" s="70"/>
      <c r="X27" s="68" t="s">
        <v>39</v>
      </c>
      <c r="Y27" s="71"/>
      <c r="AG27" s="58"/>
      <c r="AH27" s="58"/>
      <c r="AI27" s="58"/>
      <c r="AJ27" s="58"/>
      <c r="AK27" s="742">
        <f>+AG18+O27</f>
        <v>765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765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765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v>
      </c>
      <c r="G30" s="712"/>
      <c r="H30" s="214" t="s">
        <v>198</v>
      </c>
      <c r="L30" s="709"/>
      <c r="O30" s="61"/>
      <c r="Q30" s="699">
        <f>+ROUND(Z28,1)+ROUND(Z29,1)+ROUND(Z30,1)</f>
        <v>765</v>
      </c>
      <c r="R30" s="700"/>
      <c r="S30" s="700"/>
      <c r="T30" s="700"/>
      <c r="U30" s="49" t="s">
        <v>16</v>
      </c>
      <c r="X30" s="697" t="s">
        <v>186</v>
      </c>
      <c r="Y30" s="698"/>
      <c r="Z30" s="690"/>
      <c r="AA30" s="691"/>
      <c r="AB30" s="691"/>
      <c r="AC30" s="691"/>
      <c r="AD30" s="691"/>
      <c r="AE30" s="49" t="s">
        <v>13</v>
      </c>
      <c r="AK30" s="651">
        <v>1</v>
      </c>
      <c r="AL30" s="652"/>
      <c r="AM30" s="652"/>
      <c r="AN30" s="652"/>
      <c r="AO30" s="57" t="s">
        <v>13</v>
      </c>
      <c r="AR30" s="758"/>
      <c r="AS30" s="755"/>
      <c r="AT30" s="755"/>
      <c r="AU30" s="756"/>
    </row>
    <row r="31" spans="2:48" ht="27" customHeight="1" thickTop="1" thickBot="1" x14ac:dyDescent="0.2">
      <c r="B31" s="725" t="s">
        <v>375</v>
      </c>
      <c r="C31" s="676"/>
      <c r="D31" s="676"/>
      <c r="E31" s="677"/>
      <c r="F31" s="711">
        <v>765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4" workbookViewId="0">
      <selection activeCell="Y23" sqref="Y2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v>
      </c>
      <c r="P27" s="700"/>
      <c r="Q27" s="700"/>
      <c r="R27" s="700"/>
      <c r="S27" s="49" t="s">
        <v>38</v>
      </c>
      <c r="T27" s="70"/>
      <c r="U27" s="70"/>
      <c r="X27" s="68" t="s">
        <v>39</v>
      </c>
      <c r="Y27" s="71"/>
      <c r="AG27" s="58"/>
      <c r="AH27" s="58"/>
      <c r="AI27" s="58"/>
      <c r="AJ27" s="58"/>
      <c r="AK27" s="742">
        <f>+AG18+O27</f>
        <v>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v>
      </c>
      <c r="R30" s="700"/>
      <c r="S30" s="700"/>
      <c r="T30" s="700"/>
      <c r="U30" s="49" t="s">
        <v>16</v>
      </c>
      <c r="X30" s="697" t="s">
        <v>186</v>
      </c>
      <c r="Y30" s="698"/>
      <c r="Z30" s="690"/>
      <c r="AA30" s="691"/>
      <c r="AB30" s="691"/>
      <c r="AC30" s="691"/>
      <c r="AD30" s="691"/>
      <c r="AE30" s="49" t="s">
        <v>13</v>
      </c>
      <c r="AK30" s="651">
        <v>2</v>
      </c>
      <c r="AL30" s="652"/>
      <c r="AM30" s="652"/>
      <c r="AN30" s="652"/>
      <c r="AO30" s="57" t="s">
        <v>13</v>
      </c>
      <c r="AR30" s="758"/>
      <c r="AS30" s="755"/>
      <c r="AT30" s="755"/>
      <c r="AU30" s="756"/>
    </row>
    <row r="31" spans="2:48" ht="27" customHeight="1" thickTop="1" thickBot="1" x14ac:dyDescent="0.2">
      <c r="B31" s="725" t="s">
        <v>375</v>
      </c>
      <c r="C31" s="676"/>
      <c r="D31" s="676"/>
      <c r="E31" s="677"/>
      <c r="F31" s="711">
        <v>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3"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株式会社ハマーズ</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2169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2169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2169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2169</v>
      </c>
      <c r="P27" s="700"/>
      <c r="Q27" s="700"/>
      <c r="R27" s="700"/>
      <c r="S27" s="49" t="s">
        <v>38</v>
      </c>
      <c r="T27" s="70"/>
      <c r="U27" s="70"/>
      <c r="X27" s="68" t="s">
        <v>39</v>
      </c>
      <c r="Y27" s="71"/>
      <c r="AG27" s="58"/>
      <c r="AH27" s="58"/>
      <c r="AI27" s="58"/>
      <c r="AJ27" s="58"/>
      <c r="AK27" s="742">
        <f>+AG18+O27</f>
        <v>2169</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2169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2169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341</v>
      </c>
      <c r="G30" s="712"/>
      <c r="H30" s="214" t="s">
        <v>198</v>
      </c>
      <c r="L30" s="709"/>
      <c r="O30" s="61"/>
      <c r="Q30" s="699">
        <f>+ROUND(Z28,1)+ROUND(Z29,1)+ROUND(Z30,1)</f>
        <v>2169</v>
      </c>
      <c r="R30" s="700"/>
      <c r="S30" s="700"/>
      <c r="T30" s="700"/>
      <c r="U30" s="49" t="s">
        <v>16</v>
      </c>
      <c r="X30" s="697" t="s">
        <v>186</v>
      </c>
      <c r="Y30" s="698"/>
      <c r="Z30" s="690"/>
      <c r="AA30" s="691"/>
      <c r="AB30" s="691"/>
      <c r="AC30" s="691"/>
      <c r="AD30" s="691"/>
      <c r="AE30" s="49" t="s">
        <v>13</v>
      </c>
      <c r="AK30" s="651">
        <v>341</v>
      </c>
      <c r="AL30" s="652"/>
      <c r="AM30" s="652"/>
      <c r="AN30" s="652"/>
      <c r="AO30" s="57" t="s">
        <v>13</v>
      </c>
      <c r="AR30" s="758"/>
      <c r="AS30" s="755"/>
      <c r="AT30" s="755"/>
      <c r="AU30" s="756"/>
    </row>
    <row r="31" spans="2:48" ht="27" customHeight="1" thickTop="1" thickBot="1" x14ac:dyDescent="0.2">
      <c r="B31" s="725" t="s">
        <v>375</v>
      </c>
      <c r="C31" s="676"/>
      <c r="D31" s="676"/>
      <c r="E31" s="677"/>
      <c r="F31" s="711">
        <v>2169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2025-06-30T09:05:21Z</dcterms:created>
  <dcterms:modified xsi:type="dcterms:W3CDTF">2025-06-30T09:05:22Z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