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DA350D75-8166-40DC-B931-7386F9DD82A4}"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<sst xmlns="http://schemas.openxmlformats.org/spreadsheetml/2006/main" count="3181" uniqueCount="462">
  <si>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</si>
  <si>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</si>
  <si>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</si>
  <si>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</si>
  <si>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</si>
  <si>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</si>
  <si>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</si>
  <si>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</si>
  <si>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</si>
  <si>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</si>
  <si>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</si>
  <si>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</si>
  <si>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</si>
  <si>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</si>
  <si>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</si>
  <si>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</si>
  <si>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</si>
  <si>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</si>
  <si>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</si>
  <si>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</si>
  <si>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</si>
  <si>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</si>
  <si>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</si>
  <si>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</si>
  <si>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</si>
  <si>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</si>
  <si>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</si>
  <si>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</si>
  <si>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</si>
  <si>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</si>
  <si>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</si>
  <si>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</si>
  <si>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</si>
  <si>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</si>
  <si>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</si>
  <si>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</si>
  <si>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</si>
  <si>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</si>
  <si>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</si>
  <si>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</si>
  <si>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</si>
  <si>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</si>
  <si>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</si>
  <si>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</si>
  <si>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</si>
  <si>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</si>
  <si>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</si>
  <si>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</si>
  <si>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</si>
  <si>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</si>
  <si>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</si>
  <si>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</si>
  <si>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</si>
  <si>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</si>
  <si>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</si>
  <si>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</si>
  <si>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</si>
  <si>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</si>
  <si>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</si>
  <si>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</si>
  <si>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</si>
  <si>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</si>
  <si>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</si>
  <si>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</si>
  <si>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</si>
  <si>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</si>
  <si>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</si>
  <si>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</si>
  <si>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</si>
  <si>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</si>
  <si>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</si>
  <si>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</si>
  <si>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</si>
  <si>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</si>
  <si>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</si>
  <si>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</si>
  <si>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</si>
  <si>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</si>
  <si>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</si>
  <si>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</si>
  <si>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</si>
  <si>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</si>
  <si>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</si>
  <si>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</si>
  <si>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</si>
  <si>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</si>
  <si>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</si>
  <si>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</si>
  <si>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</si>
  <si>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</si>
  <si>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</si>
  <si>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</si>
  <si>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</si>
  <si>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</si>
  <si>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</si>
  <si>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</si>
  <si>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</si>
  <si>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</si>
  <si>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</si>
  <si>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</si>
  <si>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</si>
  <si>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</si>
  <si>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</si>
  <si>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</si>
  <si>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</si>
  <si>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</si>
  <si>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</si>
  <si>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</si>
  <si>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</si>
  <si>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</si>
  <si>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</si>
  <si>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</si>
  <si>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</si>
  <si>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</si>
  <si>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</si>
  <si>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</si>
  <si>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</si>
  <si>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</si>
  <si>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</si>
  <si>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</si>
  <si>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</si>
  <si>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</si>
  <si>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</si>
  <si>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</si>
  <si>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</si>
  <si>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</si>
  <si>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</si>
  <si>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</si>
  <si>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</si>
  <si>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</si>
  <si>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</si>
  <si>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</si>
  <si>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</si>
  <si>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</si>
  <si>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</si>
  <si>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</si>
  <si>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</si>
  <si>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</si>
  <si>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</si>
  <si>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</si>
  <si>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</si>
  <si>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</si>
  <si>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</si>
  <si>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</si>
  <si>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</si>
  <si>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</si>
  <si>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</si>
  <si>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</si>
  <si>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</si>
  <si>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</si>
  <si>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</si>
  <si>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</si>
  <si>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</si>
  <si>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</si>
  <si>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</si>
  <si>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</si>
  <si>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</si>
  <si>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</si>
  <si>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</si>
  <si>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</si>
  <si>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</si>
  <si>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</si>
  <si>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</si>
  <si>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</si>
  <si>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</si>
  <si>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</si>
  <si>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</si>
  <si>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</si>
  <si>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</si>
  <si>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</si>
  <si>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</si>
  <si>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</si>
  <si>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</si>
  <si>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</si>
  <si>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</si>
  <si>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</si>
  <si>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</si>
  <si>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</si>
  <si>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</si>
  <si>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</si>
  <si>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</si>
  <si>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</si>
  <si>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</si>
  <si>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</si>
  <si>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</si>
  <si>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</si>
  <si>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</si>
  <si>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</si>
  <si>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</si>
  <si>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</si>
  <si>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</si>
  <si>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</si>
  <si>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</si>
  <si>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</si>
  <si>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</si>
  <si>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</si>
  <si>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</si>
  <si>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</si>
  <si>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</si>
  <si>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</si>
  <si>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</si>
  <si>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</si>
  <si>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</si>
  <si>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</si>
  <si>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</si>
  <si>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</si>
  <si>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</si>
  <si>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</si>
  <si>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</si>
  <si>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</si>
  <si>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</si>
  <si>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</si>
  <si>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</si>
  <si>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</si>
  <si>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</si>
  <si>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</si>
  <si>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</si>
  <si>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</si>
  <si>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</si>
  <si>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</si>
  <si>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</si>
  <si>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</si>
  <si>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</si>
  <si>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</si>
  <si>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</si>
  <si>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</si>
  <si>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</si>
  <si>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</si>
  <si>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</si>
  <si>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</si>
  <si>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</si>
  <si>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</si>
  <si>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</si>
  <si>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</si>
  <si>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</si>
  <si>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</si>
  <si>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</si>
  <si>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</si>
  <si>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</si>
  <si>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</si>
  <si>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</si>
  <si>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</si>
  <si>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</si>
  <si>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</si>
  <si>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</si>
  <si>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</si>
  <si>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</si>
  <si>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</si>
  <si>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</si>
  <si>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</si>
  <si>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</si>
  <si>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</si>
  <si>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</si>
  <si>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</si>
  <si>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</si>
  <si>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</si>
  <si>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</si>
  <si>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</si>
  <si>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</si>
  <si>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</si>
  <si>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</si>
  <si>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</si>
  <si>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</si>
  <si>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</si>
  <si>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</si>
  <si>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</si>
  <si>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</si>
  <si>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</si>
  <si>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</si>
  <si>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</si>
  <si>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</si>
  <si>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</si>
  <si>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</si>
  <si>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</si>
  <si>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</si>
  <si>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</si>
  <si>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</si>
  <si>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</si>
  <si>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</si>
  <si>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</si>
  <si>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</si>
  <si>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</si>
  <si>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</si>
  <si>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</si>
  <si>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</si>
  <si>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</si>
  <si>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</si>
  <si>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</si>
  <si>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</si>
  <si>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</si>
  <si>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</si>
  <si>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</si>
  <si>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</si>
  <si>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</si>
  <si>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</si>
  <si>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</si>
  <si>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</si>
  <si>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</si>
  <si>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</si>
  <si>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</si>
  <si>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</si>
  <si>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</si>
  <si>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</si>
  <si>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</si>
  <si>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</si>
  <si>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</si>
  <si>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</si>
  <si>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</si>
  <si>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</si>
  <si>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</si>
  <si>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</si>
  <si>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</si>
  <si>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</si>
  <si>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</si>
  <si>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</si>
  <si>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</si>
  <si>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</si>
  <si>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</si>
  <si>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</si>
  <si>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</si>
  <si>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</si>
  <si>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</si>
  <si>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</si>
  <si>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</si>
  <si>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</si>
  <si>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</si>
  <si>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</si>
  <si>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</si>
  <si>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</si>
  <si>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</si>
  <si>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</si>
  <si>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</si>
  <si>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</si>
  <si>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</si>
  <si>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</si>
  <si>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</si>
  <si>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</si>
  <si>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</si>
  <si>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</si>
  <si>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</si>
  <si>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</si>
  <si>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</si>
  <si>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</si>
  <si>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</si>
  <si>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</si>
  <si>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</si>
  <si>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</si>
  <si>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</si>
  <si>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</si>
  <si>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</si>
  <si>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</si>
  <si>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</si>
  <si>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</si>
  <si>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</si>
  <si>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</si>
  <si>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</si>
  <si>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</si>
  <si>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</si>
  <si>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</si>
  <si>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</si>
  <si>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</si>
  <si>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</si>
  <si>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</si>
  <si>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</si>
  <si>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</si>
  <si>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</si>
  <si>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</si>
  <si>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</si>
  <si>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</si>
  <si>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</si>
  <si>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</si>
  <si>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</si>
  <si>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</si>
  <si>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</si>
  <si>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</si>
  <si>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</si>
  <si>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</si>
  <si>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</si>
  <si>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</si>
  <si>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</si>
  <si>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</si>
  <si>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</si>
  <si>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</si>
  <si>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</si>
  <si>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</si>
  <si>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</si>
  <si>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</si>
  <si>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</si>
  <si>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</si>
  <si>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</si>
  <si>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</si>
  <si>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</si>
  <si>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</si>
  <si>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</si>
  <si>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</si>
  <si>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</si>
  <si>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</si>
  <si>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</si>
  <si>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</si>
  <si>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</si>
  <si>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</si>
  <si>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</si>
  <si>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</si>
  <si>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</si>
  <si>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</si>
  <si>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</si>
  <si>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</si>
  <si>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</si>
  <si>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</si>
  <si>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</si>
  <si>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</si>
  <si>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</si>
  <si>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</si>
  <si>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</si>
  <si>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</si>
  <si>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</si>
  <si>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</si>
  <si>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</si>
  <si>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</si>
  <si>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</si>
  <si>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</si>
  <si>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</si>
  <si>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</si>
  <si>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</si>
  <si>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</si>
  <si>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</si>
  <si>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</si>
  <si>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</si>
  <si>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</si>
  <si>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</si>
  <si>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</si>
  <si>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</si>
  <si>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</si>
  <si>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</si>
  <si>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</si>
  <si>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</si>
  <si>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</si>
  <si>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</si>
  <si>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</si>
  <si>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</si>
  <si>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</si>
  <si>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</si>
  <si>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</si>
  <si>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</si>
  <si>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</si>
  <si>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</si>
  <si>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横浜市青葉区下谷本町５７番地３</t>
    <phoneticPr fontId="3"/>
  </si>
  <si>
    <t>株式会社アオバ土建</t>
    <phoneticPr fontId="3"/>
  </si>
  <si>
    <t>新規</t>
    <phoneticPr fontId="3"/>
  </si>
  <si>
    <t>045-507-9197</t>
    <phoneticPr fontId="3"/>
  </si>
  <si>
    <t>横浜市長</t>
    <phoneticPr fontId="3"/>
  </si>
  <si>
    <t>Ｄ－建設業</t>
    <phoneticPr fontId="3"/>
  </si>
  <si>
    <t>土木工事業</t>
    <phoneticPr fontId="3"/>
  </si>
  <si>
    <t>該当なし</t>
    <phoneticPr fontId="3"/>
  </si>
  <si>
    <t>分別作業を徹底し、排出量の抑制を行っている。</t>
    <rPh sb="2" eb="4">
      <t>サギョウ</t>
    </rPh>
    <phoneticPr fontId="3"/>
  </si>
  <si>
    <t>より細かい分別作業を徹底して、排出量の抑制を行う。</t>
    <phoneticPr fontId="3"/>
  </si>
  <si>
    <t>分別作業を徹底し、排出量の抑制を行っている。</t>
    <phoneticPr fontId="3"/>
  </si>
  <si>
    <t>横浜市指定の処分委託をしている。</t>
    <rPh sb="0" eb="3">
      <t>ヨコハマシ</t>
    </rPh>
    <rPh sb="3" eb="5">
      <t>シテイ</t>
    </rPh>
    <rPh sb="6" eb="8">
      <t>ショブン</t>
    </rPh>
    <rPh sb="8" eb="10">
      <t>イタク</t>
    </rPh>
    <phoneticPr fontId="3"/>
  </si>
  <si>
    <t>横浜市指定の処分委託をする。</t>
    <rPh sb="0" eb="2">
      <t>ヨコハマ</t>
    </rPh>
    <rPh sb="2" eb="3">
      <t>シ</t>
    </rPh>
    <rPh sb="3" eb="5">
      <t>シテイ</t>
    </rPh>
    <rPh sb="6" eb="8">
      <t>ショブン</t>
    </rPh>
    <rPh sb="8" eb="10">
      <t>イタク</t>
    </rPh>
    <phoneticPr fontId="3"/>
  </si>
  <si>
    <t>がれき類・陶磁器くず　→　破砕　→　再資源化
汚泥　　　　　　　　　　　→　焼却or脱水or混練　→　再資源化　　　　　　　　　　　　　　　　　　　　　　　　　　　　　　　　　　　　　　　　　　　　　　陶磁器くず　　　　　　　 →　破砕　→　再資源化　　　　　　　　　　　　　　　　　　　　　　　　　　　　　　　　　　　　　　　　　　　　　　　　　　　　　　　　　　　　</t>
    <rPh sb="5" eb="8">
      <t>トウジキ</t>
    </rPh>
    <rPh sb="42" eb="44">
      <t>ダッスイ</t>
    </rPh>
    <rPh sb="46" eb="47">
      <t>コン</t>
    </rPh>
    <rPh sb="47" eb="48">
      <t>ネ</t>
    </rPh>
    <phoneticPr fontId="3"/>
  </si>
  <si>
    <t xml:space="preserve">各現場責任者＝産業廃棄物処理責任者　　　　　　　　　　　　　　　　　　　　　　　　　　　　　　　　　　　　　　　　　　　　　　　　　　　　　　　（委託契約・計画管理・協力会社の管理・マニフェスト交付）                                                              
　　　↓
収集・運搬・処分　　　　　　　　　　　　　　　　　　　　　　　　　　　　　　　　　　　　　　　　　　　　　　　　　　　　　　　　　　　　　　　　　　　　　　（処理委託業者）
　　　↓　　　　　　　　　　　　　　　　　　　　　　　　　　　　　　　　　　　　　　　　　　　　　　　　　　　　　　　　　　　　　　　　　　　　　　　        　　本社にてマニフェスト保管　　　　　　　　　　　　　　　　　　　　　　　　　　　　　　　　　　　　　　　　　　　　　　　　　　　　　　　　　　　　　　　　　　　　　　　　（産業廃棄物管理責任者）
</t>
    <rPh sb="7" eb="9">
      <t>サンギョウ</t>
    </rPh>
    <rPh sb="12" eb="14">
      <t>ショリ</t>
    </rPh>
    <rPh sb="83" eb="85">
      <t>キョウリョク</t>
    </rPh>
    <rPh sb="85" eb="87">
      <t>カイシャ</t>
    </rPh>
    <rPh sb="168" eb="170">
      <t>シュウシュウ</t>
    </rPh>
    <rPh sb="171" eb="173">
      <t>ウンパン</t>
    </rPh>
    <rPh sb="174" eb="176">
      <t>ショブン</t>
    </rPh>
    <rPh sb="247" eb="249">
      <t>ショリ</t>
    </rPh>
    <rPh sb="249" eb="251">
      <t>イタク</t>
    </rPh>
    <rPh sb="251" eb="253">
      <t>ギョウシャ</t>
    </rPh>
    <rPh sb="340" eb="342">
      <t>ホンシャ</t>
    </rPh>
    <rPh sb="350" eb="352">
      <t>ホカン</t>
    </rPh>
    <rPh sb="430" eb="432">
      <t>カンリ</t>
    </rPh>
    <phoneticPr fontId="3"/>
  </si>
  <si>
    <t>株式会社アオバ土建　　　　　　　　　　　　　　　　　　　　　　　　　　代表取締役　香田正美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</si>
</sst>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11" zoomScale="115" zoomScaleNormal="115" zoomScaleSheetLayoutView="115" workbookViewId="0">
      <selection activeCell="K211" sqref="K211:O21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v>45818</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450</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461</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447</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448</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451</v>
      </c>
      <c r="G54" s="631"/>
      <c r="H54" s="631"/>
      <c r="I54" s="631"/>
      <c r="J54" s="631"/>
      <c r="K54" s="631"/>
      <c r="L54" s="32" t="s">
        <v>48</v>
      </c>
      <c r="M54" s="32"/>
      <c r="N54" s="635" t="s">
        <v>452</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408</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15</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459</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460</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3</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1985.7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1932</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455</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453</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453</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453</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453</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453</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453</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1985.7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758</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1950.7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457</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1932</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1932</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458</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0" workbookViewId="0">
      <selection activeCell="AF28" sqref="AF2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v>
      </c>
      <c r="P27" s="718"/>
      <c r="Q27" s="718"/>
      <c r="R27" s="718"/>
      <c r="S27" s="49" t="s">
        <v>38</v>
      </c>
      <c r="T27" s="70"/>
      <c r="U27" s="70"/>
      <c r="X27" s="68" t="s">
        <v>39</v>
      </c>
      <c r="Y27" s="71"/>
      <c r="AG27" s="58"/>
      <c r="AH27" s="58"/>
      <c r="AI27" s="58"/>
      <c r="AJ27" s="58"/>
      <c r="AK27" s="668">
        <f>+AG18+O27</f>
        <v>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F31" sqref="F31: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1950.7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1900</v>
      </c>
      <c r="P27" s="718"/>
      <c r="Q27" s="718"/>
      <c r="R27" s="718"/>
      <c r="S27" s="49" t="s">
        <v>38</v>
      </c>
      <c r="T27" s="70"/>
      <c r="U27" s="70"/>
      <c r="X27" s="68" t="s">
        <v>39</v>
      </c>
      <c r="Y27" s="71"/>
      <c r="AG27" s="58"/>
      <c r="AH27" s="58"/>
      <c r="AI27" s="58"/>
      <c r="AJ27" s="58"/>
      <c r="AK27" s="668">
        <f>+AG18+O27</f>
        <v>1900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1950.7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758</v>
      </c>
      <c r="G30" s="674"/>
      <c r="H30" s="214" t="s">
        <v>198</v>
      </c>
      <c r="L30" s="682"/>
      <c r="O30" s="61"/>
      <c r="Q30" s="684">
        <f>+ROUND(Z28,1)+ROUND(Z29,1)+ROUND(Z30,1)</f>
        <v>1900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1950.7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4"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株式会社アオバ土建</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株式会社アオバ土建</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27.5</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7.5</v>
      </c>
      <c r="U9" s="377">
        <f>IF(OR(ｿ.鉱さい!F24&gt;0,ｿ.鉱さい!F24&lt;0),ｿ.鉱さい!F24,IF(U$19&gt;0,"0",0))</f>
        <v>0</v>
      </c>
      <c r="V9" s="377">
        <f>IF(OR(ﾀ.がれき類!F24&gt;0,ﾀ.がれき類!F24&lt;0),ﾀ.がれき類!F24,IF(V$19&gt;0,"0",0))</f>
        <v>1950.7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1985.7</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27.5</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7.5</v>
      </c>
      <c r="U14" s="383">
        <f>IF(OR(ｿ.鉱さい!F29&gt;0,ｿ.鉱さい!F29&lt;0),ｿ.鉱さい!F29,IF(U$19&gt;0,"0",0))</f>
        <v>0</v>
      </c>
      <c r="V14" s="383">
        <f>IF(OR(ﾀ.がれき類!F29&gt;0,ﾀ.がれき類!F29&lt;0),ﾀ.がれき類!F29,IF(V$19&gt;0,"0",0))</f>
        <v>1950.7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1985.7</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758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758</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1950.7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1950.7</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25</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7</v>
      </c>
      <c r="U19" s="389">
        <f t="shared" si="1"/>
        <v>0</v>
      </c>
      <c r="V19" s="389">
        <f t="shared" si="1"/>
        <v>1900</v>
      </c>
      <c r="W19" s="389">
        <f t="shared" si="1"/>
        <v>0</v>
      </c>
      <c r="X19" s="389">
        <f t="shared" si="1"/>
        <v>0</v>
      </c>
      <c r="Y19" s="389">
        <f t="shared" si="1"/>
        <v>0</v>
      </c>
      <c r="Z19" s="390">
        <f t="shared" si="1"/>
        <v>0</v>
      </c>
      <c r="AA19" s="391">
        <f t="shared" ref="AA19:AA25" si="2">SUM(G19:Z19)</f>
        <v>1932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25</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7</v>
      </c>
      <c r="U37" s="424">
        <f t="shared" si="8"/>
        <v>0</v>
      </c>
      <c r="V37" s="424">
        <f t="shared" si="8"/>
        <v>1900</v>
      </c>
      <c r="W37" s="424">
        <f t="shared" si="8"/>
        <v>0</v>
      </c>
      <c r="X37" s="424">
        <f t="shared" si="8"/>
        <v>0</v>
      </c>
      <c r="Y37" s="424">
        <f t="shared" si="8"/>
        <v>0</v>
      </c>
      <c r="Z37" s="425">
        <f t="shared" si="8"/>
        <v>0</v>
      </c>
      <c r="AA37" s="426">
        <f t="shared" si="4"/>
        <v>1932</v>
      </c>
    </row>
    <row r="38" spans="2:27" ht="24" customHeight="1" x14ac:dyDescent="0.15">
      <c r="B38" s="170"/>
      <c r="C38" s="809"/>
      <c r="D38" s="227"/>
      <c r="E38" s="225" t="s">
        <v>319</v>
      </c>
      <c r="F38" s="443"/>
      <c r="G38" s="415">
        <f t="shared" ref="G38:Z38" si="9">SUM(G39:G41)</f>
        <v>0</v>
      </c>
      <c r="H38" s="415">
        <f t="shared" si="9"/>
        <v>25</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7</v>
      </c>
      <c r="U38" s="415">
        <f t="shared" si="9"/>
        <v>0</v>
      </c>
      <c r="V38" s="415">
        <f t="shared" si="9"/>
        <v>1900</v>
      </c>
      <c r="W38" s="415">
        <f t="shared" si="9"/>
        <v>0</v>
      </c>
      <c r="X38" s="415">
        <f t="shared" si="9"/>
        <v>0</v>
      </c>
      <c r="Y38" s="415">
        <f t="shared" si="9"/>
        <v>0</v>
      </c>
      <c r="Z38" s="416">
        <f t="shared" si="9"/>
        <v>0</v>
      </c>
      <c r="AA38" s="417">
        <f t="shared" si="4"/>
        <v>1932</v>
      </c>
    </row>
    <row r="39" spans="2:27" ht="24" customHeight="1" x14ac:dyDescent="0.15">
      <c r="B39" s="170"/>
      <c r="C39" s="809"/>
      <c r="D39" s="228"/>
      <c r="E39" s="223"/>
      <c r="F39" s="221" t="s">
        <v>233</v>
      </c>
      <c r="G39" s="418">
        <f>+ｱ.燃え殻!$Z$28</f>
        <v>0</v>
      </c>
      <c r="H39" s="418">
        <f>+ｲ.汚泥!$Z$28</f>
        <v>25</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7</v>
      </c>
      <c r="U39" s="418">
        <f>+ｿ.鉱さい!$Z$28</f>
        <v>0</v>
      </c>
      <c r="V39" s="418">
        <f>+ﾀ.がれき類!$Z$28</f>
        <v>1900</v>
      </c>
      <c r="W39" s="418">
        <f>+ﾁ.動物のふん尿!$Z$28</f>
        <v>0</v>
      </c>
      <c r="X39" s="418">
        <f>+ﾂ.動物の死体!$Z$28</f>
        <v>0</v>
      </c>
      <c r="Y39" s="418">
        <f>+ﾃ.ばいじん!$Z$28</f>
        <v>0</v>
      </c>
      <c r="Z39" s="419">
        <f>+ﾄ.混合廃棄物その他!$Z$28</f>
        <v>0</v>
      </c>
      <c r="AA39" s="420">
        <f t="shared" si="4"/>
        <v>1932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25</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7</v>
      </c>
      <c r="U43" s="427">
        <f>+ｿ.鉱さい!$AK$27</f>
        <v>0</v>
      </c>
      <c r="V43" s="427">
        <f>+ﾀ.がれき類!$AK$27</f>
        <v>1900</v>
      </c>
      <c r="W43" s="427">
        <f>+ﾁ.動物のふん尿!$AK$27</f>
        <v>0</v>
      </c>
      <c r="X43" s="427">
        <f>+ﾂ.動物の死体!$AK$27</f>
        <v>0</v>
      </c>
      <c r="Y43" s="427">
        <f>+ﾃ.ばいじん!$AK$27</f>
        <v>0</v>
      </c>
      <c r="Z43" s="428">
        <f>+ﾄ.混合廃棄物その他!$AK$27</f>
        <v>0</v>
      </c>
      <c r="AA43" s="429">
        <f t="shared" si="4"/>
        <v>1932</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25</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7</v>
      </c>
      <c r="U45" s="433">
        <f>+ｿ.鉱さい!$AR$24</f>
        <v>0</v>
      </c>
      <c r="V45" s="433">
        <f>+ﾀ.がれき類!$AR$24</f>
        <v>1900</v>
      </c>
      <c r="W45" s="433">
        <f>+ﾁ.動物のふん尿!$AR$24</f>
        <v>0</v>
      </c>
      <c r="X45" s="433">
        <f>+ﾂ.動物の死体!$AR$24</f>
        <v>0</v>
      </c>
      <c r="Y45" s="433">
        <f>+ﾃ.ばいじん!$AR$24</f>
        <v>0</v>
      </c>
      <c r="Z45" s="434">
        <f>+ﾄ.混合廃棄物その他!$AR$24</f>
        <v>0</v>
      </c>
      <c r="AA45" s="435">
        <f t="shared" si="4"/>
        <v>1932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52.5</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14.5</v>
      </c>
      <c r="U55" s="480">
        <f t="shared" si="10"/>
        <v>0</v>
      </c>
      <c r="V55" s="480">
        <f t="shared" si="10"/>
        <v>3850.7</v>
      </c>
      <c r="W55" s="480">
        <f t="shared" si="10"/>
        <v>0</v>
      </c>
      <c r="X55" s="480">
        <f t="shared" si="10"/>
        <v>0</v>
      </c>
      <c r="Y55" s="480">
        <f t="shared" si="10"/>
        <v>0</v>
      </c>
      <c r="Z55" s="480">
        <f t="shared" si="10"/>
        <v>0</v>
      </c>
      <c r="AA55" s="481">
        <f>+AA9+AA19+AA20</f>
        <v>3917.7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f>+表紙!P35</f>
        <v>45818</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横浜市青葉区下谷本町５７番地３</v>
      </c>
      <c r="M16" s="884"/>
      <c r="N16" s="884"/>
      <c r="O16" s="884"/>
      <c r="P16" s="884"/>
      <c r="Q16" s="884"/>
      <c r="R16" s="884"/>
      <c r="S16" s="884"/>
      <c r="T16" s="884"/>
      <c r="U16" s="282"/>
    </row>
    <row r="17" spans="1:21" ht="26.25" customHeight="1" x14ac:dyDescent="0.15">
      <c r="C17" s="86"/>
      <c r="I17" s="25"/>
      <c r="J17" s="25" t="s">
        <v>7</v>
      </c>
      <c r="K17" s="25"/>
      <c r="L17" s="884" t="str">
        <f>+表紙!L41</f>
        <v>株式会社アオバ土建　　　　　　　　　　　　　　　　　　　　　　　　　　代表取締役　香田正美</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045-507-9197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株式会社アオバ土建</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横浜市青葉区下谷本町５７番地３</v>
      </c>
      <c r="G26" s="907"/>
      <c r="H26" s="907"/>
      <c r="I26" s="907"/>
      <c r="J26" s="907"/>
      <c r="K26" s="907"/>
      <c r="L26" s="907"/>
      <c r="M26" s="907"/>
      <c r="N26" s="341" t="s">
        <v>172</v>
      </c>
      <c r="O26"/>
      <c r="P26"/>
      <c r="Q26" s="901" t="str">
        <f>IF(+表紙!Q50="","",+表紙!Q50)</f>
        <v>045-507-9197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408</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15</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3</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1985.7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分別作業を徹底し、排出量の抑制を行っている。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1932</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より細かい分別作業を徹底して、排出量の抑制を行う。</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分別作業を徹底し、排出量の抑制を行っている。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より細かい分別作業を徹底して、排出量の抑制を行う。</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該当なし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該当なし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該当なし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該当なし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該当なし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1985.7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758</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1950.7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横浜市指定の処分委託をしている。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1932</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1932</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横浜市指定の処分委託をする。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7" zoomScaleNormal="100" workbookViewId="0">
      <selection activeCell="O27" sqref="O27:R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27.5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7"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株式会社アオバ土建</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2025-06-26T02:14:33Z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