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0" i="94"/>
  <c r="H29" i="94"/>
  <c r="H28" i="94"/>
  <c r="H25" i="94"/>
  <c r="H24" i="94"/>
  <c r="H23" i="94"/>
  <c r="H22" i="94"/>
  <c r="H21" i="94"/>
  <c r="H20" i="94"/>
  <c r="G47" i="94"/>
  <c r="G46" i="94"/>
  <c r="AR24" i="2"/>
  <c r="G45" i="94" s="1"/>
  <c r="G44" i="94"/>
  <c r="Q30" i="2"/>
  <c r="O27" i="2" s="1"/>
  <c r="F12" i="2" s="1"/>
  <c r="G42" i="94"/>
  <c r="G41" i="94"/>
  <c r="G40" i="94"/>
  <c r="G39" i="94"/>
  <c r="G36" i="94"/>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X18" i="86" s="1"/>
  <c r="X21"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K29" i="94"/>
  <c r="J29" i="94"/>
  <c r="Z28" i="94"/>
  <c r="Y28" i="94"/>
  <c r="X28" i="94"/>
  <c r="W28" i="94"/>
  <c r="V28" i="94"/>
  <c r="U28" i="94"/>
  <c r="T28" i="94"/>
  <c r="S28" i="94"/>
  <c r="R28" i="94"/>
  <c r="Q28" i="94"/>
  <c r="P28" i="94"/>
  <c r="O28" i="94"/>
  <c r="M28" i="94"/>
  <c r="K28" i="94"/>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AA44" i="94" l="1"/>
  <c r="K226" i="95" s="1"/>
  <c r="K202" i="98" s="1"/>
  <c r="AA29" i="94"/>
  <c r="H32" i="94"/>
  <c r="H31" i="94" s="1"/>
  <c r="H26" i="94" s="1"/>
  <c r="H27" i="94" s="1"/>
  <c r="AA36" i="94"/>
  <c r="AA28" i="94"/>
  <c r="H38" i="94"/>
  <c r="H37" i="94" s="1"/>
  <c r="O38" i="94"/>
  <c r="O37" i="94" s="1"/>
  <c r="O19" i="94" s="1"/>
  <c r="AK27" i="82"/>
  <c r="X32" i="94"/>
  <c r="X31" i="94" s="1"/>
  <c r="X26" i="94" s="1"/>
  <c r="X27" i="94" s="1"/>
  <c r="X18" i="82"/>
  <c r="O16" i="83"/>
  <c r="Y50" i="94" s="1"/>
  <c r="X21" i="83"/>
  <c r="AK27" i="83"/>
  <c r="O16" i="94"/>
  <c r="O9" i="94"/>
  <c r="O55" i="94" s="1"/>
  <c r="O14" i="94"/>
  <c r="O12"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AA35" i="94"/>
  <c r="P32" i="94"/>
  <c r="P31" i="94" s="1"/>
  <c r="P26" i="94" s="1"/>
  <c r="P27" i="94" s="1"/>
  <c r="O32" i="94"/>
  <c r="O31" i="94" s="1"/>
  <c r="O26" i="94" s="1"/>
  <c r="O27" i="94" s="1"/>
  <c r="I38" i="94"/>
  <c r="I37" i="94" s="1"/>
  <c r="I19" i="94" s="1"/>
  <c r="I31" i="94"/>
  <c r="I26" i="94" s="1"/>
  <c r="I27" i="94" s="1"/>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K195" i="95" l="1"/>
  <c r="K171" i="98" s="1"/>
  <c r="K145" i="95"/>
  <c r="K121" i="98" s="1"/>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<sst xmlns="http://schemas.openxmlformats.org/spreadsheetml/2006/main" count="3180" uniqueCount="458">
  <si>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</si>
  <si>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</si>
  <si>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</si>
  <si>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</si>
  <si>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</si>
  <si>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</si>
  <si>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</si>
  <si>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</si>
  <si>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</si>
  <si>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</si>
  <si>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</si>
  <si>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</si>
  <si>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</si>
  <si>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</si>
  <si>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</si>
  <si>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</si>
  <si>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</si>
  <si>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</si>
  <si>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</si>
  <si>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</si>
  <si>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</si>
  <si>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</si>
  <si>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</si>
  <si>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</si>
  <si>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</si>
  <si>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</si>
  <si>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</si>
  <si>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</si>
  <si>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</si>
  <si>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</si>
  <si>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</si>
  <si>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</si>
  <si>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</si>
  <si>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</si>
  <si>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</si>
  <si>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</si>
  <si>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</si>
  <si>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</si>
  <si>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</si>
  <si>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</si>
  <si>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</si>
  <si>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</si>
  <si>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</si>
  <si>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</si>
  <si>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</si>
  <si>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</si>
  <si>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</si>
  <si>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</si>
  <si>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</si>
  <si>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</si>
  <si>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</si>
  <si>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</si>
  <si>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</si>
  <si>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</si>
  <si>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</si>
  <si>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</si>
  <si>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</si>
  <si>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</si>
  <si>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</si>
  <si>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</si>
  <si>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</si>
  <si>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</si>
  <si>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</si>
  <si>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</si>
  <si>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</si>
  <si>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</si>
  <si>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</si>
  <si>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</si>
  <si>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</si>
  <si>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</si>
  <si>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</si>
  <si>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</si>
  <si>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</si>
  <si>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</si>
  <si>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</si>
  <si>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</si>
  <si>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</si>
  <si>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</si>
  <si>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</si>
  <si>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</si>
  <si>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</si>
  <si>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</si>
  <si>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</si>
  <si>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</si>
  <si>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</si>
  <si>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</si>
  <si>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</si>
  <si>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</si>
  <si>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</si>
  <si>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</si>
  <si>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</si>
  <si>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</si>
  <si>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</si>
  <si>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</si>
  <si>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</si>
  <si>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</si>
  <si>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</si>
  <si>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</si>
  <si>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</si>
  <si>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</si>
  <si>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</si>
  <si>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</si>
  <si>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</si>
  <si>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</si>
  <si>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</si>
  <si>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</si>
  <si>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</si>
  <si>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</si>
  <si>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</si>
  <si>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</si>
  <si>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</si>
  <si>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</si>
  <si>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</si>
  <si>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</si>
  <si>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</si>
  <si>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</si>
  <si>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</si>
  <si>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</si>
  <si>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</si>
  <si>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</si>
  <si>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</si>
  <si>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</si>
  <si>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</si>
  <si>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</si>
  <si>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</si>
  <si>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</si>
  <si>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</si>
  <si>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</si>
  <si>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</si>
  <si>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</si>
  <si>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</si>
  <si>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</si>
  <si>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</si>
  <si>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</si>
  <si>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</si>
  <si>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</si>
  <si>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</si>
  <si>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</si>
  <si>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</si>
  <si>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</si>
  <si>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</si>
  <si>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</si>
  <si>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</si>
  <si>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</si>
  <si>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</si>
  <si>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</si>
  <si>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</si>
  <si>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</si>
  <si>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</si>
  <si>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</si>
  <si>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</si>
  <si>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</si>
  <si>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</si>
  <si>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</si>
  <si>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</si>
  <si>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</si>
  <si>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</si>
  <si>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</si>
  <si>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</si>
  <si>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</si>
  <si>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</si>
  <si>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</si>
  <si>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</si>
  <si>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</si>
  <si>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</si>
  <si>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</si>
  <si>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</si>
  <si>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</si>
  <si>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</si>
  <si>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</si>
  <si>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</si>
  <si>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</si>
  <si>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</si>
  <si>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</si>
  <si>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</si>
  <si>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</si>
  <si>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</si>
  <si>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</si>
  <si>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</si>
  <si>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</si>
  <si>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</si>
  <si>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</si>
  <si>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</si>
  <si>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</si>
  <si>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</si>
  <si>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</si>
  <si>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</si>
  <si>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</si>
  <si>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</si>
  <si>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</si>
  <si>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</si>
  <si>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</si>
  <si>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</si>
  <si>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</si>
  <si>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</si>
  <si>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</si>
  <si>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</si>
  <si>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</si>
  <si>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</si>
  <si>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</si>
  <si>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</si>
  <si>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</si>
  <si>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</si>
  <si>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</si>
  <si>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</si>
  <si>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</si>
  <si>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</si>
  <si>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</si>
  <si>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</si>
  <si>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</si>
  <si>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</si>
  <si>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</si>
  <si>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</si>
  <si>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</si>
  <si>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</si>
  <si>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</si>
  <si>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</si>
  <si>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</si>
  <si>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</si>
  <si>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</si>
  <si>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</si>
  <si>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</si>
  <si>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</si>
  <si>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</si>
  <si>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</si>
  <si>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</si>
  <si>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</si>
  <si>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</si>
  <si>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</si>
  <si>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</si>
  <si>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</si>
  <si>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</si>
  <si>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</si>
  <si>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</si>
  <si>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</si>
  <si>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</si>
  <si>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</si>
  <si>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</si>
  <si>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</si>
  <si>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</si>
  <si>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</si>
  <si>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</si>
  <si>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</si>
  <si>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</si>
  <si>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</si>
  <si>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</si>
  <si>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</si>
  <si>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</si>
  <si>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</si>
  <si>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</si>
  <si>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</si>
  <si>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</si>
  <si>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</si>
  <si>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</si>
  <si>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</si>
  <si>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</si>
  <si>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</si>
  <si>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</si>
  <si>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</si>
  <si>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</si>
  <si>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</si>
  <si>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</si>
  <si>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</si>
  <si>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</si>
  <si>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</si>
  <si>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</si>
  <si>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</si>
  <si>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</si>
  <si>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</si>
  <si>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</si>
  <si>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</si>
  <si>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</si>
  <si>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</si>
  <si>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</si>
  <si>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</si>
  <si>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</si>
  <si>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</si>
  <si>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</si>
  <si>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</si>
  <si>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</si>
  <si>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</si>
  <si>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</si>
  <si>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</si>
  <si>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</si>
  <si>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</si>
  <si>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</si>
  <si>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</si>
  <si>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</si>
  <si>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</si>
  <si>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</si>
  <si>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</si>
  <si>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</si>
  <si>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</si>
  <si>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</si>
  <si>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</si>
  <si>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</si>
  <si>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</si>
  <si>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</si>
  <si>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</si>
  <si>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</si>
  <si>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</si>
  <si>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</si>
  <si>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</si>
  <si>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</si>
  <si>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</si>
  <si>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</si>
  <si>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</si>
  <si>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</si>
  <si>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</si>
  <si>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</si>
  <si>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</si>
  <si>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</si>
  <si>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</si>
  <si>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</si>
  <si>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</si>
  <si>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</si>
  <si>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</si>
  <si>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</si>
  <si>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</si>
  <si>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</si>
  <si>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</si>
  <si>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</si>
  <si>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</si>
  <si>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</si>
  <si>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</si>
  <si>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</si>
  <si>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</si>
  <si>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</si>
  <si>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</si>
  <si>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</si>
  <si>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</si>
  <si>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</si>
  <si>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</si>
  <si>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</si>
  <si>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</si>
  <si>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</si>
  <si>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</si>
  <si>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</si>
  <si>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</si>
  <si>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</si>
  <si>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</si>
  <si>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</si>
  <si>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</si>
  <si>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</si>
  <si>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</si>
  <si>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</si>
  <si>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</si>
  <si>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</si>
  <si>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</si>
  <si>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</si>
  <si>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</si>
  <si>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</si>
  <si>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</si>
  <si>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</si>
  <si>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</si>
  <si>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</si>
  <si>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</si>
  <si>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</si>
  <si>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</si>
  <si>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</si>
  <si>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</si>
  <si>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</si>
  <si>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</si>
  <si>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</si>
  <si>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</si>
  <si>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</si>
  <si>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</si>
  <si>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</si>
  <si>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</si>
  <si>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</si>
  <si>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</si>
  <si>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</si>
  <si>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</si>
  <si>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</si>
  <si>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</si>
  <si>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</si>
  <si>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</si>
  <si>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</si>
  <si>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</si>
  <si>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</si>
  <si>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</si>
  <si>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</si>
  <si>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</si>
  <si>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</si>
  <si>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</si>
  <si>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</si>
  <si>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</si>
  <si>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</si>
  <si>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</si>
  <si>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</si>
  <si>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</si>
  <si>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</si>
  <si>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</si>
  <si>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</si>
  <si>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</si>
  <si>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</si>
  <si>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</si>
  <si>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</si>
  <si>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</si>
  <si>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</si>
  <si>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</si>
  <si>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</si>
  <si>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</si>
  <si>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</si>
  <si>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</si>
  <si>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</si>
  <si>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</si>
  <si>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</si>
  <si>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</si>
  <si>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</si>
  <si>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</si>
  <si>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</si>
  <si>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</si>
  <si>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</si>
  <si>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</si>
  <si>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</si>
  <si>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</si>
  <si>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</si>
  <si>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</si>
  <si>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</si>
  <si>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</si>
  <si>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</si>
  <si>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</si>
  <si>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</si>
  <si>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</si>
  <si>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</si>
  <si>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</si>
  <si>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</si>
  <si>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</si>
  <si>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</si>
  <si>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</si>
  <si>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</si>
  <si>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</si>
  <si>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</si>
  <si>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</si>
  <si>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</si>
  <si>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</si>
  <si>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</si>
  <si>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</si>
  <si>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</si>
  <si>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</si>
  <si>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</si>
  <si>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</si>
  <si>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</si>
  <si>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</si>
  <si>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</si>
  <si>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横浜市港北区高田町２５８４</t>
    <rPh sb="0" eb="9">
      <t>ヨコハマシコウホククタカタチョウ</t>
    </rPh>
    <phoneticPr fontId="3"/>
  </si>
  <si>
    <t>有限会社亀の子興業　代表取締役　金子勇夫</t>
    <rPh sb="0" eb="5">
      <t>ユウゲンガイシャカメ</t>
    </rPh>
    <rPh sb="6" eb="9">
      <t>ココウギョウ</t>
    </rPh>
    <rPh sb="10" eb="15">
      <t>ダイヒョウトリシマリヤク</t>
    </rPh>
    <rPh sb="16" eb="20">
      <t>カネコイサオ</t>
    </rPh>
    <phoneticPr fontId="3"/>
  </si>
  <si>
    <t>050-3546-6722</t>
    <phoneticPr fontId="3"/>
  </si>
  <si>
    <t>有限会社亀の子興業</t>
    <rPh sb="0" eb="5">
      <t>ユウゲンガイシャカメ</t>
    </rPh>
    <rPh sb="6" eb="9">
      <t>ココウギョウ</t>
    </rPh>
    <phoneticPr fontId="3"/>
  </si>
  <si>
    <t>解体工事業</t>
    <rPh sb="0" eb="5">
      <t>カイタイコウジギョウ</t>
    </rPh>
    <phoneticPr fontId="3"/>
  </si>
  <si>
    <t>廃プラ類・・・中間処分場に搬出　・　紙くず／木くず・・・中間処分場に搬出　・　がれき・・・中間処分場に搬出　　　　　　　　　　　　　　　　</t>
    <rPh sb="0" eb="1">
      <t>ハイ</t>
    </rPh>
    <rPh sb="3" eb="4">
      <t>ルイ</t>
    </rPh>
    <rPh sb="7" eb="12">
      <t>チュウカンショブンジョウ</t>
    </rPh>
    <rPh sb="13" eb="15">
      <t>ハンシュツ</t>
    </rPh>
    <rPh sb="18" eb="19">
      <t>カミ</t>
    </rPh>
    <rPh sb="22" eb="23">
      <t>キ</t>
    </rPh>
    <rPh sb="28" eb="33">
      <t>チュウカンショブンジョウ</t>
    </rPh>
    <rPh sb="34" eb="36">
      <t>ハンシュツ</t>
    </rPh>
    <rPh sb="45" eb="47">
      <t>チュウカン</t>
    </rPh>
    <rPh sb="47" eb="50">
      <t>ショブンジョウ</t>
    </rPh>
    <rPh sb="51" eb="53">
      <t>ハンシュツ</t>
    </rPh>
    <phoneticPr fontId="3"/>
  </si>
  <si>
    <t>廃プラ類・・・中間処分場に搬出　・　紙くず／木くず・・・中間処分場に搬出　・　がれき・・・中間処分場に搬出　　　　　　　　　　　　　　　　</t>
    <phoneticPr fontId="3"/>
  </si>
  <si>
    <t>廃プラ類、紙くず／木くず、がれきを事前に細かく分別し、中間処分場に搬出　　　</t>
    <rPh sb="5" eb="6">
      <t>カミ</t>
    </rPh>
    <rPh sb="9" eb="10">
      <t>キ</t>
    </rPh>
    <rPh sb="17" eb="19">
      <t>ジゼン</t>
    </rPh>
    <rPh sb="20" eb="21">
      <t>コマ</t>
    </rPh>
    <rPh sb="23" eb="25">
      <t>ブンベツ</t>
    </rPh>
    <phoneticPr fontId="3"/>
  </si>
  <si>
    <t>なし</t>
    <phoneticPr fontId="3"/>
  </si>
  <si>
    <t>廃プラ類、紙くず／木くず、がれきを事前に細かく分別し、中間処分場に搬出　　　</t>
    <rPh sb="0" eb="1">
      <t>ハイ</t>
    </rPh>
    <rPh sb="3" eb="4">
      <t>ルイ</t>
    </rPh>
    <phoneticPr fontId="3"/>
  </si>
  <si>
    <t>令和  7  年 6   月 3   日</t>
    <phoneticPr fontId="3"/>
  </si>
  <si>
    <t>代表取締役----産業廃棄物管理責任者</t>
    <rPh sb="0" eb="5">
      <t>ダイヒョウトリシマリヤク</t>
    </rPh>
    <rPh sb="9" eb="14">
      <t>サンギョウハイキブツ</t>
    </rPh>
    <rPh sb="14" eb="19">
      <t>カンリセキニンシャ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</si>
</sst>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57325" y="2209800"/>
          <a:ext cx="386715" cy="63436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47800" y="2190750"/>
          <a:ext cx="392430" cy="62484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47800" y="2200275"/>
          <a:ext cx="392430" cy="63436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47800" y="2190750"/>
          <a:ext cx="392430" cy="63436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27"/>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28"/>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47800" y="2209800"/>
          <a:ext cx="392430" cy="63436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0750"/>
          <a:ext cx="392430" cy="63436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28850"/>
          <a:ext cx="392430" cy="62484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47800" y="2200275"/>
          <a:ext cx="392430" cy="63436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47800" y="2200275"/>
          <a:ext cx="392430" cy="63436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tabSelected="1" view="pageBreakPreview" topLeftCell="B38" zoomScale="115" zoomScaleNormal="115" zoomScaleSheetLayoutView="115" workbookViewId="0">
      <selection activeCell="L40" sqref="L40:U40"/>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t="s">
        <v>456</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41</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446</v>
      </c>
      <c r="M40" s="587"/>
      <c r="N40" s="587"/>
      <c r="O40" s="587"/>
      <c r="P40" s="587"/>
      <c r="Q40" s="587"/>
      <c r="R40" s="587"/>
      <c r="S40" s="587"/>
      <c r="T40" s="587"/>
      <c r="U40" s="588"/>
      <c r="W40" s="21"/>
      <c r="X40" s="21"/>
    </row>
    <row r="41" spans="1:25" ht="26.25" customHeight="1" x14ac:dyDescent="0.15">
      <c r="C41" s="86"/>
      <c r="I41" s="25"/>
      <c r="J41" s="25" t="s">
        <v>7</v>
      </c>
      <c r="K41" s="25"/>
      <c r="L41" s="587" t="s">
        <v>447</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448</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449</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c r="Q49" s="567"/>
      <c r="R49" s="567"/>
      <c r="S49" s="567"/>
      <c r="T49" s="567"/>
      <c r="U49" s="568"/>
    </row>
    <row r="50" spans="3:23" ht="26.25" customHeight="1" x14ac:dyDescent="0.15">
      <c r="C50" s="538" t="s">
        <v>11</v>
      </c>
      <c r="D50" s="539"/>
      <c r="E50" s="540"/>
      <c r="F50" s="549" t="s">
        <v>446</v>
      </c>
      <c r="G50" s="550"/>
      <c r="H50" s="550"/>
      <c r="I50" s="550"/>
      <c r="J50" s="550"/>
      <c r="K50" s="550"/>
      <c r="L50" s="550"/>
      <c r="M50" s="550"/>
      <c r="N50" s="341" t="s">
        <v>172</v>
      </c>
      <c r="O50" s="449"/>
      <c r="P50" s="450"/>
      <c r="Q50" s="553" t="s">
        <v>448</v>
      </c>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119</v>
      </c>
      <c r="G54" s="631"/>
      <c r="H54" s="631"/>
      <c r="I54" s="631"/>
      <c r="J54" s="631"/>
      <c r="K54" s="631"/>
      <c r="L54" s="32" t="s">
        <v>48</v>
      </c>
      <c r="M54" s="32"/>
      <c r="N54" s="635" t="s">
        <v>450</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v>260</v>
      </c>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v>3</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451</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457</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4</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1880</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3</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1480</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t="s">
        <v>452</v>
      </c>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t="s">
        <v>453</v>
      </c>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t="s">
        <v>453</v>
      </c>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t="s">
        <v>454</v>
      </c>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t="s">
        <v>454</v>
      </c>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t="s">
        <v>454</v>
      </c>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t="s">
        <v>454</v>
      </c>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t="s">
        <v>454</v>
      </c>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t="s">
        <v>454</v>
      </c>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1880</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t="str">
        <f>+別紙!AA15</f>
        <v>0</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1480</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t="s">
        <v>455</v>
      </c>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1480</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0</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1480</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t="s">
        <v>455</v>
      </c>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topLeftCell="A4"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有限会社亀の子興業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rintOptions horizontalCentered="1"/>
  <pageMargins left="0.39370078740157483" right="0.39370078740157483" top="0.6692913385826772" bottom="0.55118110236220474" header="0.51181102362204722" footer="0.51181102362204722"/>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有限会社亀の子興業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rintOptions horizontalCentered="1"/>
  <pageMargins left="0.39370078740157483" right="0.39370078740157483" top="0.6692913385826772" bottom="0.55118110236220474" header="0.51181102362204722" footer="0.51181102362204722"/>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有限会社亀の子興業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rintOptions horizontalCentered="1"/>
  <pageMargins left="0.39370078740157483" right="0.39370078740157483" top="0.6692913385826772" bottom="0.55118110236220474" header="0.51181102362204722" footer="0.51181102362204722"/>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有限会社亀の子興業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rintOptions horizontalCentered="1"/>
  <pageMargins left="0.39370078740157483" right="0.39370078740157483" top="0.6692913385826772" bottom="0.55118110236220474" header="0.51181102362204722" footer="0.51181102362204722"/>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有限会社亀の子興業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rintOptions horizontalCentered="1"/>
  <pageMargins left="0.39370078740157483" right="0.39370078740157483" top="0.6692913385826772" bottom="0.55118110236220474" header="0.51181102362204722" footer="0.51181102362204722"/>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3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有限会社亀の子興業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1200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1200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1200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1200</v>
      </c>
      <c r="P27" s="718"/>
      <c r="Q27" s="718"/>
      <c r="R27" s="718"/>
      <c r="S27" s="49" t="s">
        <v>38</v>
      </c>
      <c r="T27" s="70"/>
      <c r="U27" s="70"/>
      <c r="X27" s="68" t="s">
        <v>39</v>
      </c>
      <c r="Y27" s="71"/>
      <c r="AG27" s="58"/>
      <c r="AH27" s="58"/>
      <c r="AI27" s="58"/>
      <c r="AJ27" s="58"/>
      <c r="AK27" s="668">
        <f>+AG18+O27</f>
        <v>1200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1200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1200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1200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1200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rintOptions horizontalCentered="1"/>
  <pageMargins left="0.39370078740157483" right="0.39370078740157483" top="0.6692913385826772" bottom="0.55118110236220474" header="0.51181102362204722" footer="0.51181102362204722"/>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有限会社亀の子興業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rintOptions horizontalCentered="1"/>
  <pageMargins left="0.39370078740157483" right="0.39370078740157483" top="0.6692913385826772" bottom="0.55118110236220474" header="0.51181102362204722" footer="0.51181102362204722"/>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有限会社亀の子興業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rintOptions horizontalCentered="1"/>
  <pageMargins left="0.39370078740157483" right="0.39370078740157483" top="0.6692913385826772" bottom="0.55118110236220474" header="0.51181102362204722" footer="0.51181102362204722"/>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有限会社亀の子興業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rintOptions horizontalCentered="1"/>
  <pageMargins left="0.39370078740157483" right="0.39370078740157483" top="0.6692913385826772" bottom="0.55118110236220474" header="0.51181102362204722" footer="0.51181102362204722"/>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有限会社亀の子興業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rintOptions horizontalCentered="1"/>
  <pageMargins left="0.39370078740157483" right="0.39370078740157483" top="0.6692913385826772" bottom="0.55118110236220474" header="0.51181102362204722" footer="0.51181102362204722"/>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有限会社亀の子興業</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rintOptions horizontalCentered="1"/>
  <pageMargins left="0.39370078740157483" right="0.39370078740157483" top="0.6692913385826772" bottom="0.55118110236220474" header="0.51181102362204722" footer="0.51181102362204722"/>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有限会社亀の子興業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rintOptions horizontalCentered="1"/>
  <pageMargins left="0.39370078740157483" right="0.39370078740157483" top="0.6692913385826772" bottom="0.55118110236220474" header="0.51181102362204722" footer="0.51181102362204722"/>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topLeftCell="A27"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有限会社亀の子興業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400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400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rintOptions horizontalCentered="1"/>
  <pageMargins left="0.39370078740157483" right="0.39370078740157483" top="0.6692913385826772" bottom="0.55118110236220474" header="0.51181102362204722" footer="0.51181102362204722"/>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opLeftCell="G1" zoomScale="80" zoomScaleNormal="80" workbookViewId="0">
      <selection activeCell="P6" sqref="P6:U6"/>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有限会社亀の子興業</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0</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30</v>
      </c>
      <c r="M9" s="377">
        <f>IF(OR(ｷ.紙くず!F24&gt;0,ｷ.紙くず!F24&lt;0),ｷ.紙くず!F24,IF(M$19&gt;0,"0",0))</f>
        <v>0</v>
      </c>
      <c r="N9" s="377">
        <f>IF(OR(ｸ.木くず!F24&gt;0,ｸ.木くず!F24&lt;0),ｸ.木くず!F24,IF(N$19&gt;0,"0",0))</f>
        <v>250</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1200</v>
      </c>
      <c r="U9" s="377">
        <f>IF(OR(ｿ.鉱さい!F24&gt;0,ｿ.鉱さい!F24&lt;0),ｿ.鉱さい!F24,IF(U$19&gt;0,"0",0))</f>
        <v>0</v>
      </c>
      <c r="V9" s="377">
        <f>IF(OR(ﾀ.がれき類!F24&gt;0,ﾀ.がれき類!F24&lt;0),ﾀ.がれき類!F24,IF(V$19&gt;0,"0",0))</f>
        <v>0</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400</v>
      </c>
      <c r="AA9" s="379">
        <f>IF(SUM(G9:Z9)&gt;0,SUM(G9:Z9),IF(AA$19&gt;0,"0",0))</f>
        <v>1880</v>
      </c>
    </row>
    <row r="10" spans="2:27" ht="24" customHeight="1" x14ac:dyDescent="0.15">
      <c r="B10" s="172" t="s">
        <v>393</v>
      </c>
      <c r="C10" s="776" t="s">
        <v>294</v>
      </c>
      <c r="D10" s="776"/>
      <c r="E10" s="776"/>
      <c r="F10" s="777"/>
      <c r="G10" s="380">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0</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30</v>
      </c>
      <c r="M14" s="383">
        <f>IF(OR(ｷ.紙くず!F29&gt;0,ｷ.紙くず!F29&lt;0),ｷ.紙くず!F29,IF(M$19&gt;0,"0",0))</f>
        <v>0</v>
      </c>
      <c r="N14" s="383">
        <f>IF(OR(ｸ.木くず!F29&gt;0,ｸ.木くず!F29&lt;0),ｸ.木くず!F29,IF(N$19&gt;0,"0",0))</f>
        <v>250</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1200</v>
      </c>
      <c r="U14" s="383">
        <f>IF(OR(ｿ.鉱さい!F29&gt;0,ｿ.鉱さい!F29&lt;0),ｿ.鉱さい!F29,IF(U$19&gt;0,"0",0))</f>
        <v>0</v>
      </c>
      <c r="V14" s="383">
        <f>IF(OR(ﾀ.がれき類!F29&gt;0,ﾀ.がれき類!F29&lt;0),ﾀ.がれき類!F29,IF(V$19&gt;0,"0",0))</f>
        <v>0</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400</v>
      </c>
      <c r="AA14" s="385">
        <f t="shared" si="0"/>
        <v>1880</v>
      </c>
    </row>
    <row r="15" spans="2:27" ht="24" customHeight="1" x14ac:dyDescent="0.15">
      <c r="B15" s="172" t="s">
        <v>228</v>
      </c>
      <c r="C15" s="778" t="s">
        <v>299</v>
      </c>
      <c r="D15" s="778"/>
      <c r="E15" s="778"/>
      <c r="F15" s="779"/>
      <c r="G15" s="383">
        <f>IF(OR(ｱ.燃え殻!F30&gt;0,ｱ.燃え殻!F30&lt;0),ｱ.燃え殻!F30,IF(G$19&gt;0,"0",0))</f>
        <v>0</v>
      </c>
      <c r="H15" s="383">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f>IF(OR(ｷ.紙くず!F30&gt;0,ｷ.紙くず!F30&lt;0),ｷ.紙くず!F30,IF(M$19&gt;0,"0",0))</f>
        <v>0</v>
      </c>
      <c r="N15" s="383" t="str">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t="str">
        <f>IF(OR(ｾ.ｶﾞﾗｽ･ｺﾝｸﾘ･陶磁器くず!F30&gt;0,ｾ.ｶﾞﾗｽ･ｺﾝｸﾘ･陶磁器くず!F30&lt;0),ｾ.ｶﾞﾗｽ･ｺﾝｸﾘ･陶磁器くず!F30,IF(T$19&gt;0,"0",0))</f>
        <v>0</v>
      </c>
      <c r="U15" s="383">
        <f>IF(OR(ｿ.鉱さい!F30&gt;0,ｿ.鉱さい!F30&lt;0),ｿ.鉱さい!F30,IF(U$19&gt;0,"0",0))</f>
        <v>0</v>
      </c>
      <c r="V15" s="383">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0</v>
      </c>
      <c r="AA15" s="385" t="str">
        <f t="shared" si="0"/>
        <v>0</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30</v>
      </c>
      <c r="M16" s="383">
        <f>IF(OR(ｷ.紙くず!F31&gt;0,ｷ.紙くず!F31&lt;0),ｷ.紙くず!F31,IF(M$19&gt;0,"0",0))</f>
        <v>0</v>
      </c>
      <c r="N16" s="383">
        <f>IF(OR(ｸ.木くず!F31&gt;0,ｸ.木くず!F31&lt;0),ｸ.木くず!F31,IF(N$19&gt;0,"0",0))</f>
        <v>250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1200</v>
      </c>
      <c r="U16" s="383">
        <f>IF(OR(ｿ.鉱さい!F31&gt;0,ｿ.鉱さい!F31&lt;0),ｿ.鉱さい!F31,IF(U$19&gt;0,"0",0))</f>
        <v>0</v>
      </c>
      <c r="V16" s="383">
        <f>IF(OR(ﾀ.がれき類!F31&gt;0,ﾀ.がれき類!F31&lt;0),ﾀ.がれき類!F31,IF(V$19&gt;0,"0",0))</f>
        <v>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0</v>
      </c>
      <c r="AA16" s="385">
        <f t="shared" si="0"/>
        <v>1480</v>
      </c>
    </row>
    <row r="17" spans="2:27" ht="24" customHeight="1" x14ac:dyDescent="0.15">
      <c r="B17" s="172"/>
      <c r="C17" s="778" t="s">
        <v>408</v>
      </c>
      <c r="D17" s="778"/>
      <c r="E17" s="778"/>
      <c r="F17" s="779"/>
      <c r="G17" s="383">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0</v>
      </c>
      <c r="I19" s="389">
        <f t="shared" si="1"/>
        <v>0</v>
      </c>
      <c r="J19" s="389">
        <f t="shared" si="1"/>
        <v>0</v>
      </c>
      <c r="K19" s="389">
        <f t="shared" si="1"/>
        <v>0</v>
      </c>
      <c r="L19" s="389">
        <f t="shared" si="1"/>
        <v>30</v>
      </c>
      <c r="M19" s="389">
        <f t="shared" si="1"/>
        <v>0</v>
      </c>
      <c r="N19" s="389">
        <f t="shared" si="1"/>
        <v>250</v>
      </c>
      <c r="O19" s="389">
        <f t="shared" si="1"/>
        <v>0</v>
      </c>
      <c r="P19" s="389">
        <f t="shared" si="1"/>
        <v>0</v>
      </c>
      <c r="Q19" s="389">
        <f t="shared" si="1"/>
        <v>0</v>
      </c>
      <c r="R19" s="389">
        <f t="shared" si="1"/>
        <v>0</v>
      </c>
      <c r="S19" s="389">
        <f t="shared" si="1"/>
        <v>0</v>
      </c>
      <c r="T19" s="389">
        <f t="shared" si="1"/>
        <v>1200</v>
      </c>
      <c r="U19" s="389">
        <f t="shared" si="1"/>
        <v>0</v>
      </c>
      <c r="V19" s="389">
        <f t="shared" si="1"/>
        <v>0</v>
      </c>
      <c r="W19" s="389">
        <f t="shared" si="1"/>
        <v>0</v>
      </c>
      <c r="X19" s="389">
        <f t="shared" si="1"/>
        <v>0</v>
      </c>
      <c r="Y19" s="389">
        <f t="shared" si="1"/>
        <v>0</v>
      </c>
      <c r="Z19" s="390">
        <f t="shared" si="1"/>
        <v>0</v>
      </c>
      <c r="AA19" s="391">
        <f t="shared" ref="AA19:AA25" si="2">SUM(G19:Z19)</f>
        <v>1480</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0</v>
      </c>
      <c r="I37" s="424">
        <f t="shared" si="8"/>
        <v>0</v>
      </c>
      <c r="J37" s="424">
        <f t="shared" si="8"/>
        <v>0</v>
      </c>
      <c r="K37" s="424">
        <f t="shared" si="8"/>
        <v>0</v>
      </c>
      <c r="L37" s="424">
        <f t="shared" si="8"/>
        <v>30</v>
      </c>
      <c r="M37" s="424">
        <f t="shared" si="8"/>
        <v>0</v>
      </c>
      <c r="N37" s="424">
        <f t="shared" si="8"/>
        <v>250</v>
      </c>
      <c r="O37" s="424">
        <f t="shared" si="8"/>
        <v>0</v>
      </c>
      <c r="P37" s="424">
        <f t="shared" si="8"/>
        <v>0</v>
      </c>
      <c r="Q37" s="424">
        <f t="shared" si="8"/>
        <v>0</v>
      </c>
      <c r="R37" s="424">
        <f t="shared" si="8"/>
        <v>0</v>
      </c>
      <c r="S37" s="424">
        <f t="shared" si="8"/>
        <v>0</v>
      </c>
      <c r="T37" s="424">
        <f t="shared" si="8"/>
        <v>1200</v>
      </c>
      <c r="U37" s="424">
        <f t="shared" si="8"/>
        <v>0</v>
      </c>
      <c r="V37" s="424">
        <f t="shared" si="8"/>
        <v>0</v>
      </c>
      <c r="W37" s="424">
        <f t="shared" si="8"/>
        <v>0</v>
      </c>
      <c r="X37" s="424">
        <f t="shared" si="8"/>
        <v>0</v>
      </c>
      <c r="Y37" s="424">
        <f t="shared" si="8"/>
        <v>0</v>
      </c>
      <c r="Z37" s="425">
        <f t="shared" si="8"/>
        <v>0</v>
      </c>
      <c r="AA37" s="426">
        <f t="shared" si="4"/>
        <v>1480</v>
      </c>
    </row>
    <row r="38" spans="2:27" ht="24" customHeight="1" x14ac:dyDescent="0.15">
      <c r="B38" s="170"/>
      <c r="C38" s="809"/>
      <c r="D38" s="227"/>
      <c r="E38" s="225" t="s">
        <v>319</v>
      </c>
      <c r="F38" s="443"/>
      <c r="G38" s="415">
        <f t="shared" ref="G38:Z38" si="9">SUM(G39:G41)</f>
        <v>0</v>
      </c>
      <c r="H38" s="415">
        <f t="shared" si="9"/>
        <v>0</v>
      </c>
      <c r="I38" s="415">
        <f t="shared" si="9"/>
        <v>0</v>
      </c>
      <c r="J38" s="415">
        <f t="shared" si="9"/>
        <v>0</v>
      </c>
      <c r="K38" s="415">
        <f t="shared" si="9"/>
        <v>0</v>
      </c>
      <c r="L38" s="415">
        <f t="shared" si="9"/>
        <v>30</v>
      </c>
      <c r="M38" s="415">
        <f t="shared" si="9"/>
        <v>0</v>
      </c>
      <c r="N38" s="415">
        <f t="shared" si="9"/>
        <v>250</v>
      </c>
      <c r="O38" s="415">
        <f t="shared" si="9"/>
        <v>0</v>
      </c>
      <c r="P38" s="415">
        <f t="shared" si="9"/>
        <v>0</v>
      </c>
      <c r="Q38" s="415">
        <f t="shared" si="9"/>
        <v>0</v>
      </c>
      <c r="R38" s="415">
        <f t="shared" si="9"/>
        <v>0</v>
      </c>
      <c r="S38" s="415">
        <f t="shared" si="9"/>
        <v>0</v>
      </c>
      <c r="T38" s="415">
        <f t="shared" si="9"/>
        <v>1200</v>
      </c>
      <c r="U38" s="415">
        <f t="shared" si="9"/>
        <v>0</v>
      </c>
      <c r="V38" s="415">
        <f t="shared" si="9"/>
        <v>0</v>
      </c>
      <c r="W38" s="415">
        <f t="shared" si="9"/>
        <v>0</v>
      </c>
      <c r="X38" s="415">
        <f t="shared" si="9"/>
        <v>0</v>
      </c>
      <c r="Y38" s="415">
        <f t="shared" si="9"/>
        <v>0</v>
      </c>
      <c r="Z38" s="416">
        <f t="shared" si="9"/>
        <v>0</v>
      </c>
      <c r="AA38" s="417">
        <f t="shared" si="4"/>
        <v>1480</v>
      </c>
    </row>
    <row r="39" spans="2:27" ht="24" customHeight="1" x14ac:dyDescent="0.15">
      <c r="B39" s="170"/>
      <c r="C39" s="809"/>
      <c r="D39" s="228"/>
      <c r="E39" s="223"/>
      <c r="F39" s="221" t="s">
        <v>233</v>
      </c>
      <c r="G39" s="418">
        <f>+ｱ.燃え殻!$Z$28</f>
        <v>0</v>
      </c>
      <c r="H39" s="418">
        <f>+ｲ.汚泥!$Z$28</f>
        <v>0</v>
      </c>
      <c r="I39" s="418">
        <f>+ｳ.廃油!$Z$28</f>
        <v>0</v>
      </c>
      <c r="J39" s="418">
        <f>+ｴ.廃酸!$Z$28</f>
        <v>0</v>
      </c>
      <c r="K39" s="418">
        <f>+ｵ.廃ｱﾙｶﾘ!$Z$28</f>
        <v>0</v>
      </c>
      <c r="L39" s="418">
        <f>+ｶ.廃ﾌﾟﾗ類!$Z$28</f>
        <v>30</v>
      </c>
      <c r="M39" s="418">
        <f>+ｷ.紙くず!$Z$28</f>
        <v>0</v>
      </c>
      <c r="N39" s="418">
        <f>+ｸ.木くず!$Z$28</f>
        <v>250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1200</v>
      </c>
      <c r="U39" s="418">
        <f>+ｿ.鉱さい!$Z$28</f>
        <v>0</v>
      </c>
      <c r="V39" s="418">
        <f>+ﾀ.がれき類!$Z$28</f>
        <v>0</v>
      </c>
      <c r="W39" s="418">
        <f>+ﾁ.動物のふん尿!$Z$28</f>
        <v>0</v>
      </c>
      <c r="X39" s="418">
        <f>+ﾂ.動物の死体!$Z$28</f>
        <v>0</v>
      </c>
      <c r="Y39" s="418">
        <f>+ﾃ.ばいじん!$Z$28</f>
        <v>0</v>
      </c>
      <c r="Z39" s="419">
        <f>+ﾄ.混合廃棄物その他!$Z$28</f>
        <v>0</v>
      </c>
      <c r="AA39" s="420">
        <f t="shared" si="4"/>
        <v>1480</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89" t="s">
        <v>349</v>
      </c>
      <c r="E43" s="789"/>
      <c r="F43" s="790"/>
      <c r="G43" s="427">
        <f>+ｱ.燃え殻!$AK$27</f>
        <v>0</v>
      </c>
      <c r="H43" s="427">
        <f>+ｲ.汚泥!$AK$27</f>
        <v>0</v>
      </c>
      <c r="I43" s="427">
        <f>+ｳ.廃油!$AK$27</f>
        <v>0</v>
      </c>
      <c r="J43" s="427">
        <f>+ｴ.廃酸!$AK$27</f>
        <v>0</v>
      </c>
      <c r="K43" s="427">
        <f>+ｵ.廃ｱﾙｶﾘ!$AK$27</f>
        <v>0</v>
      </c>
      <c r="L43" s="427">
        <f>+ｶ.廃ﾌﾟﾗ類!$AK$27</f>
        <v>30</v>
      </c>
      <c r="M43" s="427">
        <f>+ｷ.紙くず!$AK$27</f>
        <v>0</v>
      </c>
      <c r="N43" s="427">
        <f>+ｸ.木くず!$AK$27</f>
        <v>250</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1200</v>
      </c>
      <c r="U43" s="427">
        <f>+ｿ.鉱さい!$AK$27</f>
        <v>0</v>
      </c>
      <c r="V43" s="427">
        <f>+ﾀ.がれき類!$AK$27</f>
        <v>0</v>
      </c>
      <c r="W43" s="427">
        <f>+ﾁ.動物のふん尿!$AK$27</f>
        <v>0</v>
      </c>
      <c r="X43" s="427">
        <f>+ﾂ.動物の死体!$AK$27</f>
        <v>0</v>
      </c>
      <c r="Y43" s="427">
        <f>+ﾃ.ばいじん!$AK$27</f>
        <v>0</v>
      </c>
      <c r="Z43" s="428">
        <f>+ﾄ.混合廃棄物その他!$AK$27</f>
        <v>0</v>
      </c>
      <c r="AA43" s="429">
        <f t="shared" si="4"/>
        <v>1480</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799" t="s">
        <v>237</v>
      </c>
      <c r="F45" s="800"/>
      <c r="G45" s="433">
        <f>+ｱ.燃え殻!$AR$24</f>
        <v>0</v>
      </c>
      <c r="H45" s="433">
        <f>+ｲ.汚泥!$AR$24</f>
        <v>0</v>
      </c>
      <c r="I45" s="433">
        <f>+ｳ.廃油!$AR$24</f>
        <v>0</v>
      </c>
      <c r="J45" s="433">
        <f>+ｴ.廃酸!$AR$24</f>
        <v>0</v>
      </c>
      <c r="K45" s="433">
        <f>+ｵ.廃ｱﾙｶﾘ!$AR$24</f>
        <v>0</v>
      </c>
      <c r="L45" s="433">
        <f>+ｶ.廃ﾌﾟﾗ類!$AR$24</f>
        <v>30</v>
      </c>
      <c r="M45" s="433">
        <f>+ｷ.紙くず!$AR$24</f>
        <v>0</v>
      </c>
      <c r="N45" s="433">
        <f>+ｸ.木くず!$AR$24</f>
        <v>250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1200</v>
      </c>
      <c r="U45" s="433">
        <f>+ｿ.鉱さい!$AR$24</f>
        <v>0</v>
      </c>
      <c r="V45" s="433">
        <f>+ﾀ.がれき類!$AR$24</f>
        <v>0</v>
      </c>
      <c r="W45" s="433">
        <f>+ﾁ.動物のふん尿!$AR$24</f>
        <v>0</v>
      </c>
      <c r="X45" s="433">
        <f>+ﾂ.動物の死体!$AR$24</f>
        <v>0</v>
      </c>
      <c r="Y45" s="433">
        <f>+ﾃ.ばいじん!$AR$24</f>
        <v>0</v>
      </c>
      <c r="Z45" s="434">
        <f>+ﾄ.混合廃棄物その他!$AR$24</f>
        <v>0</v>
      </c>
      <c r="AA45" s="435">
        <f t="shared" si="4"/>
        <v>1480</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0</v>
      </c>
      <c r="I55" s="480">
        <f t="shared" si="10"/>
        <v>0</v>
      </c>
      <c r="J55" s="480">
        <f t="shared" si="10"/>
        <v>0</v>
      </c>
      <c r="K55" s="480">
        <f t="shared" si="10"/>
        <v>0</v>
      </c>
      <c r="L55" s="480">
        <f t="shared" si="10"/>
        <v>60</v>
      </c>
      <c r="M55" s="480">
        <f t="shared" si="10"/>
        <v>0</v>
      </c>
      <c r="N55" s="480">
        <f t="shared" si="10"/>
        <v>500</v>
      </c>
      <c r="O55" s="480">
        <f t="shared" si="10"/>
        <v>0</v>
      </c>
      <c r="P55" s="480">
        <f t="shared" si="10"/>
        <v>0</v>
      </c>
      <c r="Q55" s="480">
        <f t="shared" si="10"/>
        <v>0</v>
      </c>
      <c r="R55" s="480">
        <f t="shared" si="10"/>
        <v>0</v>
      </c>
      <c r="S55" s="480">
        <f t="shared" si="10"/>
        <v>0</v>
      </c>
      <c r="T55" s="480">
        <f t="shared" si="10"/>
        <v>2400</v>
      </c>
      <c r="U55" s="480">
        <f t="shared" si="10"/>
        <v>0</v>
      </c>
      <c r="V55" s="480">
        <f t="shared" si="10"/>
        <v>0</v>
      </c>
      <c r="W55" s="480">
        <f t="shared" si="10"/>
        <v>0</v>
      </c>
      <c r="X55" s="480">
        <f t="shared" si="10"/>
        <v>0</v>
      </c>
      <c r="Y55" s="480">
        <f t="shared" si="10"/>
        <v>0</v>
      </c>
      <c r="Z55" s="480">
        <f t="shared" si="10"/>
        <v>400</v>
      </c>
      <c r="AA55" s="481">
        <f>+AA9+AA19+AA20</f>
        <v>3360</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t="str">
        <f>+表紙!P35</f>
        <v>令和  7  年 6   月 3   日</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横浜市港北区高田町２５８４</v>
      </c>
      <c r="M16" s="884"/>
      <c r="N16" s="884"/>
      <c r="O16" s="884"/>
      <c r="P16" s="884"/>
      <c r="Q16" s="884"/>
      <c r="R16" s="884"/>
      <c r="S16" s="884"/>
      <c r="T16" s="884"/>
      <c r="U16" s="282"/>
    </row>
    <row r="17" spans="1:21" ht="26.25" customHeight="1" x14ac:dyDescent="0.15">
      <c r="C17" s="86"/>
      <c r="I17" s="25"/>
      <c r="J17" s="25" t="s">
        <v>7</v>
      </c>
      <c r="K17" s="25"/>
      <c r="L17" s="884" t="str">
        <f>+表紙!L41</f>
        <v>有限会社亀の子興業　代表取締役　金子勇夫</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050-3546-6722</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有限会社亀の子興業</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0</v>
      </c>
      <c r="Q25" s="891"/>
      <c r="R25" s="891"/>
      <c r="S25" s="891"/>
      <c r="T25" s="891"/>
      <c r="U25" s="892"/>
    </row>
    <row r="26" spans="1:21" ht="26.25" customHeight="1" x14ac:dyDescent="0.15">
      <c r="C26" s="538" t="s">
        <v>11</v>
      </c>
      <c r="D26" s="539"/>
      <c r="E26" s="540"/>
      <c r="F26" s="906" t="str">
        <f>+表紙!F50</f>
        <v>横浜市港北区高田町２５８４</v>
      </c>
      <c r="G26" s="907"/>
      <c r="H26" s="907"/>
      <c r="I26" s="907"/>
      <c r="J26" s="907"/>
      <c r="K26" s="907"/>
      <c r="L26" s="907"/>
      <c r="M26" s="907"/>
      <c r="N26" s="341" t="s">
        <v>172</v>
      </c>
      <c r="O26"/>
      <c r="P26"/>
      <c r="Q26" s="901" t="str">
        <f>IF(+表紙!Q50="","",+表紙!Q50)</f>
        <v>050-3546-6722</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6" t="str">
        <f>IF(COUNTA(表紙!N54)=1,+表紙!N54,"")</f>
        <v>解体工事業</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f>IF(+表紙!N56="","",+表紙!N56)</f>
        <v>260</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f>IF(+表紙!F61="","",+表紙!F61)</f>
        <v>3</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4</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1880</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3</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1480</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廃プラ類・・・中間処分場に搬出　・　紙くず／木くず・・・中間処分場に搬出　・　がれき・・・中間処分場に搬出　　　　　　　　　　　　　　　　</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廃プラ類、紙くず／木くず、がれきを事前に細かく分別し、中間処分場に搬出　　　</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廃プラ類、紙くず／木くず、がれきを事前に細かく分別し、中間処分場に搬出　　　</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なし</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なし</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なし</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なし</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なし</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なし</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1880</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t="str">
        <f>+表紙!K209</f>
        <v>0</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1480</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廃プラ類、紙くず／木くず、がれきを事前に細かく分別し、中間処分場に搬出　　　</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1480</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0</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1480</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廃プラ類、紙くず／木くず、がれきを事前に細かく分別し、中間処分場に搬出　　　</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zoomScaleNormal="10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有限会社亀の子興業</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rintOptions horizontalCentered="1"/>
  <pageMargins left="0.39370078740157483" right="0.39370078740157483" top="0.6692913385826772" bottom="0.55118110236220474" header="0.51181102362204722" footer="0.51181102362204722"/>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有限会社亀の子興業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rintOptions horizontalCentered="1"/>
  <pageMargins left="0.39370078740157483" right="0.39370078740157483" top="0.6692913385826772" bottom="0.55118110236220474" header="0.51181102362204722" footer="0.51181102362204722"/>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有限会社亀の子興業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rintOptions horizontalCentered="1"/>
  <pageMargins left="0.39370078740157483" right="0.39370078740157483" top="0.6692913385826772" bottom="0.55118110236220474" header="0.51181102362204722" footer="0.51181102362204722"/>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有限会社亀の子興業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rintOptions horizontalCentered="1"/>
  <pageMargins left="0.39370078740157483" right="0.39370078740157483" top="0.6692913385826772" bottom="0.55118110236220474" header="0.51181102362204722" footer="0.51181102362204722"/>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23"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有限会社亀の子興業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30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30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30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30</v>
      </c>
      <c r="P27" s="718"/>
      <c r="Q27" s="718"/>
      <c r="R27" s="718"/>
      <c r="S27" s="49" t="s">
        <v>38</v>
      </c>
      <c r="T27" s="70"/>
      <c r="U27" s="70"/>
      <c r="X27" s="68" t="s">
        <v>39</v>
      </c>
      <c r="Y27" s="71"/>
      <c r="AG27" s="58"/>
      <c r="AH27" s="58"/>
      <c r="AI27" s="58"/>
      <c r="AJ27" s="58"/>
      <c r="AK27" s="668">
        <f>+AG18+O27</f>
        <v>30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30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30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30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rintOptions horizontalCentered="1"/>
  <pageMargins left="0.39370078740157483" right="0.39370078740157483" top="0.6692913385826772" bottom="0.55118110236220474" header="0.51181102362204722" footer="0.51181102362204722"/>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topLeftCell="A18"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有限会社亀の子興業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rintOptions horizontalCentered="1"/>
  <pageMargins left="0.39370078740157483" right="0.39370078740157483" top="0.6692913385826772" bottom="0.55118110236220474" header="0.51181102362204722" footer="0.51181102362204722"/>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topLeftCell="A22"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有限会社亀の子興業</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250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250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250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250</v>
      </c>
      <c r="P27" s="718"/>
      <c r="Q27" s="718"/>
      <c r="R27" s="718"/>
      <c r="S27" s="49" t="s">
        <v>38</v>
      </c>
      <c r="T27" s="70"/>
      <c r="U27" s="70"/>
      <c r="X27" s="68" t="s">
        <v>39</v>
      </c>
      <c r="Y27" s="71"/>
      <c r="AG27" s="58"/>
      <c r="AH27" s="58"/>
      <c r="AI27" s="58"/>
      <c r="AJ27" s="58"/>
      <c r="AK27" s="668">
        <f>+AG18+O27</f>
        <v>250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250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250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250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250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rintOptions horizontalCentered="1"/>
  <pageMargins left="0.39370078740157483" right="0.39370078740157483" top="0.6692913385826772" bottom="0.55118110236220474" header="0.51181102362204722" footer="0.51181102362204722"/>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2025-06-25T05:24:44Z</dcterms:created>
  <dcterms:modified xsi:type="dcterms:W3CDTF">2025-06-25T05:24:46Z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