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4E3E6F07-35F2-4550-96C6-37C204BFC529}"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4130" yWindow="810" windowWidth="13710" windowHeight="14925"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8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<sst xmlns="http://schemas.openxmlformats.org/spreadsheetml/2006/main" count="3174" uniqueCount="459">
  <si>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</si>
  <si>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</si>
  <si>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</si>
  <si>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</si>
  <si>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</si>
  <si>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</si>
  <si>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</si>
  <si>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</si>
  <si>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</si>
  <si>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</si>
  <si>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</si>
  <si>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</si>
  <si>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</si>
  <si>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</si>
  <si>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</si>
  <si>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</si>
  <si>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</si>
  <si>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</si>
  <si>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</si>
  <si>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</si>
  <si>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</si>
  <si>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</si>
  <si>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</si>
  <si>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</si>
  <si>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</si>
  <si>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</si>
  <si>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</si>
  <si>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</si>
  <si>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</si>
  <si>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</si>
  <si>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</si>
  <si>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</si>
  <si>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</si>
  <si>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</si>
  <si>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</si>
  <si>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</si>
  <si>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</si>
  <si>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</si>
  <si>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</si>
  <si>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</si>
  <si>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</si>
  <si>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</si>
  <si>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</si>
  <si>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</si>
  <si>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</si>
  <si>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</si>
  <si>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</si>
  <si>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</si>
  <si>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</si>
  <si>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</si>
  <si>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</si>
  <si>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</si>
  <si>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</si>
  <si>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</si>
  <si>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</si>
  <si>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</si>
  <si>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</si>
  <si>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</si>
  <si>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</si>
  <si>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</si>
  <si>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</si>
  <si>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</si>
  <si>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</si>
  <si>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</si>
  <si>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</si>
  <si>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</si>
  <si>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</si>
  <si>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</si>
  <si>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</si>
  <si>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</si>
  <si>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</si>
  <si>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</si>
  <si>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</si>
  <si>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</si>
  <si>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</si>
  <si>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</si>
  <si>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</si>
  <si>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</si>
  <si>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</si>
  <si>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</si>
  <si>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</si>
  <si>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</si>
  <si>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</si>
  <si>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</si>
  <si>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</si>
  <si>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</si>
  <si>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</si>
  <si>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</si>
  <si>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</si>
  <si>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</si>
  <si>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</si>
  <si>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</si>
  <si>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</si>
  <si>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</si>
  <si>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</si>
  <si>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</si>
  <si>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</si>
  <si>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</si>
  <si>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</si>
  <si>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</si>
  <si>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</si>
  <si>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</si>
  <si>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</si>
  <si>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</si>
  <si>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</si>
  <si>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</si>
  <si>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</si>
  <si>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</si>
  <si>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</si>
  <si>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</si>
  <si>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</si>
  <si>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</si>
  <si>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</si>
  <si>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</si>
  <si>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</si>
  <si>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</si>
  <si>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</si>
  <si>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</si>
  <si>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</si>
  <si>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</si>
  <si>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</si>
  <si>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</si>
  <si>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</si>
  <si>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</si>
  <si>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</si>
  <si>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</si>
  <si>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</si>
  <si>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</si>
  <si>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</si>
  <si>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</si>
  <si>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</si>
  <si>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</si>
  <si>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</si>
  <si>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</si>
  <si>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</si>
  <si>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</si>
  <si>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</si>
  <si>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</si>
  <si>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</si>
  <si>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</si>
  <si>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</si>
  <si>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</si>
  <si>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</si>
  <si>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</si>
  <si>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</si>
  <si>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</si>
  <si>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</si>
  <si>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</si>
  <si>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</si>
  <si>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</si>
  <si>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</si>
  <si>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</si>
  <si>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</si>
  <si>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</si>
  <si>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</si>
  <si>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</si>
  <si>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</si>
  <si>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</si>
  <si>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</si>
  <si>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</si>
  <si>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</si>
  <si>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</si>
  <si>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</si>
  <si>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</si>
  <si>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</si>
  <si>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</si>
  <si>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</si>
  <si>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</si>
  <si>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</si>
  <si>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</si>
  <si>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</si>
  <si>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</si>
  <si>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</si>
  <si>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</si>
  <si>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</si>
  <si>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</si>
  <si>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</si>
  <si>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</si>
  <si>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</si>
  <si>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</si>
  <si>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</si>
  <si>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</si>
  <si>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</si>
  <si>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</si>
  <si>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</si>
  <si>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</si>
  <si>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</si>
  <si>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</si>
  <si>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</si>
  <si>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</si>
  <si>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</si>
  <si>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</si>
  <si>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</si>
  <si>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</si>
  <si>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</si>
  <si>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</si>
  <si>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</si>
  <si>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</si>
  <si>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</si>
  <si>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</si>
  <si>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</si>
  <si>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</si>
  <si>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</si>
  <si>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</si>
  <si>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</si>
  <si>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</si>
  <si>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</si>
  <si>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</si>
  <si>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</si>
  <si>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</si>
  <si>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</si>
  <si>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</si>
  <si>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</si>
  <si>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</si>
  <si>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</si>
  <si>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</si>
  <si>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</si>
  <si>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</si>
  <si>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</si>
  <si>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</si>
  <si>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</si>
  <si>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</si>
  <si>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</si>
  <si>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</si>
  <si>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</si>
  <si>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</si>
  <si>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</si>
  <si>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</si>
  <si>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</si>
  <si>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</si>
  <si>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</si>
  <si>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</si>
  <si>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</si>
  <si>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</si>
  <si>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</si>
  <si>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</si>
  <si>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</si>
  <si>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</si>
  <si>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</si>
  <si>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</si>
  <si>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</si>
  <si>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</si>
  <si>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</si>
  <si>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</si>
  <si>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</si>
  <si>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</si>
  <si>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</si>
  <si>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</si>
  <si>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</si>
  <si>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</si>
  <si>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</si>
  <si>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</si>
  <si>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</si>
  <si>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</si>
  <si>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</si>
  <si>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</si>
  <si>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</si>
  <si>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</si>
  <si>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</si>
  <si>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</si>
  <si>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</si>
  <si>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</si>
  <si>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</si>
  <si>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</si>
  <si>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</si>
  <si>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</si>
  <si>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</si>
  <si>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</si>
  <si>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</si>
  <si>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</si>
  <si>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</si>
  <si>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</si>
  <si>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</si>
  <si>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</si>
  <si>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</si>
  <si>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</si>
  <si>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</si>
  <si>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</si>
  <si>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</si>
  <si>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</si>
  <si>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</si>
  <si>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</si>
  <si>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</si>
  <si>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</si>
  <si>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</si>
  <si>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</si>
  <si>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</si>
  <si>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</si>
  <si>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</si>
  <si>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</si>
  <si>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</si>
  <si>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</si>
  <si>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</si>
  <si>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</si>
  <si>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</si>
  <si>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</si>
  <si>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</si>
  <si>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</si>
  <si>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</si>
  <si>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</si>
  <si>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</si>
  <si>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</si>
  <si>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</si>
  <si>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</si>
  <si>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</si>
  <si>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</si>
  <si>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</si>
  <si>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</si>
  <si>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</si>
  <si>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</si>
  <si>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</si>
  <si>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</si>
  <si>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</si>
  <si>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</si>
  <si>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</si>
  <si>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</si>
  <si>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</si>
  <si>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</si>
  <si>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</si>
  <si>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</si>
  <si>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</si>
  <si>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</si>
  <si>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</si>
  <si>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</si>
  <si>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</si>
  <si>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</si>
  <si>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</si>
  <si>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</si>
  <si>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</si>
  <si>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</si>
  <si>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</si>
  <si>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</si>
  <si>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</si>
  <si>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</si>
  <si>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</si>
  <si>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</si>
  <si>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</si>
  <si>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</si>
  <si>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</si>
  <si>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</si>
  <si>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</si>
  <si>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</si>
  <si>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</si>
  <si>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</si>
  <si>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</si>
  <si>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</si>
  <si>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</si>
  <si>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</si>
  <si>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</si>
  <si>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</si>
  <si>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</si>
  <si>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</si>
  <si>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</si>
  <si>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</si>
  <si>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</si>
  <si>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</si>
  <si>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</si>
  <si>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</si>
  <si>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</si>
  <si>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</si>
  <si>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</si>
  <si>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</si>
  <si>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</si>
  <si>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</si>
  <si>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</si>
  <si>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</si>
  <si>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</si>
  <si>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</si>
  <si>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</si>
  <si>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</si>
  <si>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</si>
  <si>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</si>
  <si>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</si>
  <si>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</si>
  <si>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</si>
  <si>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</si>
  <si>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</si>
  <si>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</si>
  <si>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</si>
  <si>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</si>
  <si>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</si>
  <si>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</si>
  <si>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</si>
  <si>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</si>
  <si>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</si>
  <si>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</si>
  <si>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</si>
  <si>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</si>
  <si>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</si>
  <si>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</si>
  <si>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</si>
  <si>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</si>
  <si>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</si>
  <si>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</si>
  <si>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</si>
  <si>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</si>
  <si>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</si>
  <si>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</si>
  <si>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</si>
  <si>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</si>
  <si>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</si>
  <si>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</si>
  <si>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</si>
  <si>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</si>
  <si>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</si>
  <si>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</si>
  <si>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</si>
  <si>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</si>
  <si>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</si>
  <si>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</si>
  <si>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</si>
  <si>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</si>
  <si>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</si>
  <si>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</si>
  <si>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</si>
  <si>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</si>
  <si>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</si>
  <si>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</si>
  <si>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</si>
  <si>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</si>
  <si>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</si>
  <si>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</si>
  <si>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</si>
  <si>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</si>
  <si>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</si>
  <si>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</si>
  <si>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</si>
  <si>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</si>
  <si>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</si>
  <si>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</si>
  <si>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</si>
  <si>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</si>
  <si>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</si>
  <si>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</si>
  <si>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</si>
  <si>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</si>
  <si>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</si>
  <si>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</si>
  <si>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</si>
  <si>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</si>
  <si>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</si>
  <si>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</si>
  <si>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</si>
  <si>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</si>
  <si>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</si>
  <si>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</si>
  <si>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神奈川県横浜市港南区上永谷6丁目1番1号302号</t>
    <phoneticPr fontId="3"/>
  </si>
  <si>
    <t>株式会社TAKEOFF　代表取締役　星野建樹</t>
    <phoneticPr fontId="3"/>
  </si>
  <si>
    <t xml:space="preserve">045-353-5557 </t>
    <phoneticPr fontId="3"/>
  </si>
  <si>
    <t>株式会社TAKEOFF</t>
    <phoneticPr fontId="3"/>
  </si>
  <si>
    <t>総合工事業</t>
    <phoneticPr fontId="3"/>
  </si>
  <si>
    <t>代表取締役　　　　　　　　　　　　　　　　　　　　　　　　　　　　　　　　　　　　　　　　　　　　　　　　　　　　　　　　　　　　　　　　　　　　　　　　↓　　　　　　　　　　　　　　　　　　　　　　　　　　　　　　　　　　　　　　　　　　　　　　　　　　　　　　　　　　　　　　　　　　　　　　　　　　　　　　　　　　工事現場管理部門（工事部長）　　　　　　　　　　　　　　　　　　　　　　　　　　　　　　　　　　　　　　　　　　　　　　　　　　　　　　　　　　　　　　　　　　　　↓　　　　　　　　　　　　　　　　　　　　　　　　　　　　　　　　　　　　　　　　　　　　　　　　　　　　　　　　　　　　　　　　　　　　　　　　　　　　　　　　　　　産業廃棄物管理部門（総務）</t>
    <rPh sb="0" eb="5">
      <t>ダイヒョウトリシマリヤク</t>
    </rPh>
    <rPh sb="160" eb="162">
      <t>コウジ</t>
    </rPh>
    <rPh sb="162" eb="164">
      <t>ゲンバ</t>
    </rPh>
    <rPh sb="164" eb="166">
      <t>カンリ</t>
    </rPh>
    <rPh sb="166" eb="168">
      <t>ブモン</t>
    </rPh>
    <rPh sb="169" eb="171">
      <t>コウジ</t>
    </rPh>
    <rPh sb="171" eb="173">
      <t>ブチョウ</t>
    </rPh>
    <rPh sb="326" eb="331">
      <t>サンギョウハイキブツ</t>
    </rPh>
    <rPh sb="331" eb="333">
      <t>カンリ</t>
    </rPh>
    <rPh sb="333" eb="335">
      <t>ブモン</t>
    </rPh>
    <rPh sb="336" eb="338">
      <t>ソウム</t>
    </rPh>
    <phoneticPr fontId="3"/>
  </si>
  <si>
    <t>・廃プラスチック→破砕・圧縮→再資源化　　　　　　　　　　　　　　　　　　　　　　　　　　　　　　　　　　　　　　　　　・木くず→破砕・圧縮→再資源化　　　　　　　　　　　　　　　　　　　　　　　　　　　　　　　　　　　　　　　　　　　　　　　　　　　　　　　　　　　　　　　　　　　　　　　　　　　　　　　　　　　　　　　　　　　　　　　　　　　　　　　　　　　　　　　　　　　　　　　　　　　　　　　　　　　　　　　　　　　　　　　　　　　　　　　　　　　　　　・ガラス・コンクリ・陶磁器くず→破砕→再資源化　　　　　　　　　　　　　　　　　　　　　　　　　　　　　　　　　　　　　　　　　　　　　　　　　　　　　　　　　　　　・がれき類→破砕→再資源化　　　　　　　　　　　　　　　　　　　　　　　　　　　　　　　　　　　　　　　　　　　　　　　　　　　　　　　　　　　　・混合廃棄物→破砕→再資源化</t>
    <rPh sb="1" eb="2">
      <t>ハイ</t>
    </rPh>
    <rPh sb="9" eb="11">
      <t>ハサイ</t>
    </rPh>
    <rPh sb="12" eb="14">
      <t>アッシュク</t>
    </rPh>
    <rPh sb="15" eb="19">
      <t>サイシゲンカ</t>
    </rPh>
    <rPh sb="61" eb="62">
      <t>キ</t>
    </rPh>
    <rPh sb="65" eb="67">
      <t>ハサイ</t>
    </rPh>
    <rPh sb="68" eb="70">
      <t>アッシュク</t>
    </rPh>
    <rPh sb="71" eb="75">
      <t>サイシゲンカ</t>
    </rPh>
    <rPh sb="243" eb="246">
      <t>トウジキ</t>
    </rPh>
    <rPh sb="249" eb="251">
      <t>ハサイ</t>
    </rPh>
    <rPh sb="251" eb="256">
      <t>ヤジルシサイシゲンカ</t>
    </rPh>
    <rPh sb="320" eb="321">
      <t>ルイ</t>
    </rPh>
    <rPh sb="322" eb="324">
      <t>ハサイ</t>
    </rPh>
    <rPh sb="324" eb="329">
      <t>ヤジルシサイシゲンカ</t>
    </rPh>
    <rPh sb="390" eb="392">
      <t>コンゴウ</t>
    </rPh>
    <rPh sb="392" eb="395">
      <t>ハイキブツ</t>
    </rPh>
    <rPh sb="396" eb="403">
      <t>ハサイヤジルシサイシゲンカ</t>
    </rPh>
    <phoneticPr fontId="3"/>
  </si>
  <si>
    <t>優良認定処分業者の選定、搬入実施など</t>
    <rPh sb="0" eb="2">
      <t>ユウリョウ</t>
    </rPh>
    <rPh sb="2" eb="4">
      <t>ニンテイ</t>
    </rPh>
    <rPh sb="4" eb="6">
      <t>ショブン</t>
    </rPh>
    <rPh sb="6" eb="8">
      <t>ギョウシャ</t>
    </rPh>
    <rPh sb="9" eb="11">
      <t>センテイ</t>
    </rPh>
    <rPh sb="12" eb="14">
      <t>ハンニュウ</t>
    </rPh>
    <rPh sb="14" eb="16">
      <t>ジッシ</t>
    </rPh>
    <phoneticPr fontId="3"/>
  </si>
  <si>
    <t>工事現場における、産業廃棄物の抑制効果の講習実施など　　　　　　　　　　　　　　　　　　　　　　　　　　　　　　　　　　　　</t>
    <rPh sb="0" eb="2">
      <t>コウジ</t>
    </rPh>
    <rPh sb="2" eb="4">
      <t>ゲンバ</t>
    </rPh>
    <rPh sb="9" eb="11">
      <t>サンギョウ</t>
    </rPh>
    <rPh sb="11" eb="14">
      <t>ハイキブツ</t>
    </rPh>
    <rPh sb="15" eb="17">
      <t>ヨクセイ</t>
    </rPh>
    <rPh sb="17" eb="19">
      <t>コウカ</t>
    </rPh>
    <rPh sb="20" eb="22">
      <t>コウシュウ</t>
    </rPh>
    <rPh sb="22" eb="24">
      <t>ジッシ</t>
    </rPh>
    <phoneticPr fontId="3"/>
  </si>
  <si>
    <t>工事現場において、産業廃棄物の明確な振り分けのためのルール化を実施。作業員への情報共有。</t>
    <rPh sb="0" eb="2">
      <t>コウジ</t>
    </rPh>
    <rPh sb="2" eb="4">
      <t>ゲンバ</t>
    </rPh>
    <rPh sb="9" eb="11">
      <t>サンギョウ</t>
    </rPh>
    <rPh sb="11" eb="14">
      <t>ハイキブツ</t>
    </rPh>
    <rPh sb="15" eb="17">
      <t>メイカク</t>
    </rPh>
    <rPh sb="18" eb="19">
      <t>フ</t>
    </rPh>
    <rPh sb="20" eb="21">
      <t>ワ</t>
    </rPh>
    <rPh sb="29" eb="30">
      <t>カ</t>
    </rPh>
    <rPh sb="31" eb="33">
      <t>ジッシ</t>
    </rPh>
    <rPh sb="34" eb="37">
      <t>サギョウイン</t>
    </rPh>
    <rPh sb="39" eb="41">
      <t>ジョウホウ</t>
    </rPh>
    <rPh sb="41" eb="43">
      <t>キョウユウ</t>
    </rPh>
    <phoneticPr fontId="3"/>
  </si>
  <si>
    <t>これまで以上に産業廃棄物への知識をより高め、現場作業員への情報共有。廃棄物の仕分けのより細分化された作業を徹底していく。</t>
    <rPh sb="4" eb="6">
      <t>イジョウ</t>
    </rPh>
    <rPh sb="7" eb="9">
      <t>サンギョウ</t>
    </rPh>
    <rPh sb="9" eb="12">
      <t>ハイキブツ</t>
    </rPh>
    <rPh sb="14" eb="16">
      <t>チシキ</t>
    </rPh>
    <rPh sb="19" eb="20">
      <t>タカ</t>
    </rPh>
    <rPh sb="22" eb="24">
      <t>ゲンバ</t>
    </rPh>
    <rPh sb="24" eb="27">
      <t>サギョウイン</t>
    </rPh>
    <rPh sb="29" eb="31">
      <t>ジョウホウ</t>
    </rPh>
    <rPh sb="31" eb="33">
      <t>キョウユウ</t>
    </rPh>
    <rPh sb="34" eb="37">
      <t>ハイキブツ</t>
    </rPh>
    <rPh sb="38" eb="40">
      <t>シワ</t>
    </rPh>
    <rPh sb="44" eb="47">
      <t>サイブンカ</t>
    </rPh>
    <rPh sb="50" eb="52">
      <t>サギョウ</t>
    </rPh>
    <rPh sb="53" eb="55">
      <t>テッテイ</t>
    </rPh>
    <phoneticPr fontId="3"/>
  </si>
  <si>
    <t>委託業者を定期的に登録を更新し、処理委託した廃棄物が適切に処理されていることを確認している。電子マニフェストにて適切且つ正確に処理をしているか確認している。</t>
    <rPh sb="5" eb="8">
      <t>テイキテキ</t>
    </rPh>
    <rPh sb="9" eb="11">
      <t>トウロク</t>
    </rPh>
    <rPh sb="12" eb="14">
      <t>コウシン</t>
    </rPh>
    <rPh sb="46" eb="48">
      <t>デンシ</t>
    </rPh>
    <rPh sb="56" eb="58">
      <t>テキセツ</t>
    </rPh>
    <rPh sb="58" eb="59">
      <t>カ</t>
    </rPh>
    <rPh sb="60" eb="62">
      <t>セイカク</t>
    </rPh>
    <rPh sb="63" eb="65">
      <t>ショリ</t>
    </rPh>
    <rPh sb="71" eb="73">
      <t>カクニン</t>
    </rPh>
    <phoneticPr fontId="3"/>
  </si>
  <si>
    <t>優良認定処分業者への搬入を実施し、これまで以上に、処理委託した廃棄物が適切に処理されていることを確認していく。</t>
    <rPh sb="0" eb="2">
      <t>ユウリョウ</t>
    </rPh>
    <rPh sb="2" eb="4">
      <t>ニンテイ</t>
    </rPh>
    <rPh sb="4" eb="6">
      <t>ショブン</t>
    </rPh>
    <rPh sb="6" eb="8">
      <t>ギョウシャ</t>
    </rPh>
    <rPh sb="10" eb="12">
      <t>ハンニュウ</t>
    </rPh>
    <rPh sb="13" eb="15">
      <t>ジッシ</t>
    </rPh>
    <rPh sb="21" eb="23">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</si>
</sst>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D1" zoomScale="115" zoomScaleNormal="115" zoomScaleSheetLayoutView="115" workbookViewId="0">
      <selection activeCell="F231" sqref="F231:U239"/>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v>45809</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448</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c r="Q49" s="598"/>
      <c r="R49" s="598"/>
      <c r="S49" s="598"/>
      <c r="T49" s="598"/>
      <c r="U49" s="599"/>
    </row>
    <row r="50" spans="3:23" ht="26.25" customHeight="1" x14ac:dyDescent="0.15">
      <c r="C50" s="570" t="s">
        <v>11</v>
      </c>
      <c r="D50" s="571"/>
      <c r="E50" s="572"/>
      <c r="F50" s="581" t="s">
        <v>446</v>
      </c>
      <c r="G50" s="582"/>
      <c r="H50" s="582"/>
      <c r="I50" s="582"/>
      <c r="J50" s="582"/>
      <c r="K50" s="582"/>
      <c r="L50" s="582"/>
      <c r="M50" s="582"/>
      <c r="N50" s="341" t="s">
        <v>172</v>
      </c>
      <c r="O50" s="449"/>
      <c r="P50" s="450"/>
      <c r="Q50" s="585" t="s">
        <v>448</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450</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219</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30</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452</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451</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5</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1400.6</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454</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5</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1334</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453</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455</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456</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1400.6</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1400.6</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457</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1334</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1274</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458</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9"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8"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1000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1051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1000</v>
      </c>
      <c r="P27" s="700"/>
      <c r="Q27" s="700"/>
      <c r="R27" s="700"/>
      <c r="S27" s="49" t="s">
        <v>38</v>
      </c>
      <c r="T27" s="70"/>
      <c r="U27" s="70"/>
      <c r="X27" s="68" t="s">
        <v>39</v>
      </c>
      <c r="Y27" s="71"/>
      <c r="AG27" s="58"/>
      <c r="AH27" s="58"/>
      <c r="AI27" s="58"/>
      <c r="AJ27" s="58"/>
      <c r="AK27" s="742">
        <f>+AG18+O27</f>
        <v>1000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1000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1051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1000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1051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8"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5.0999999999999996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v>
      </c>
      <c r="P27" s="700"/>
      <c r="Q27" s="700"/>
      <c r="R27" s="700"/>
      <c r="S27" s="49" t="s">
        <v>38</v>
      </c>
      <c r="T27" s="70"/>
      <c r="U27" s="70"/>
      <c r="X27" s="68" t="s">
        <v>39</v>
      </c>
      <c r="Y27" s="71"/>
      <c r="AG27" s="58"/>
      <c r="AH27" s="58"/>
      <c r="AI27" s="58"/>
      <c r="AJ27" s="58"/>
      <c r="AK27" s="742">
        <f>+AG18+O27</f>
        <v>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5.0999999999999996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4</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5.0999999999999996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株式会社TAKEOFF</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5" workbookViewId="0">
      <selection activeCell="Q34" sqref="Q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61.6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60</v>
      </c>
      <c r="P27" s="700"/>
      <c r="Q27" s="700"/>
      <c r="R27" s="700"/>
      <c r="S27" s="49" t="s">
        <v>38</v>
      </c>
      <c r="T27" s="70"/>
      <c r="U27" s="70"/>
      <c r="X27" s="68" t="s">
        <v>39</v>
      </c>
      <c r="Y27" s="71"/>
      <c r="AG27" s="58"/>
      <c r="AH27" s="58"/>
      <c r="AI27" s="58"/>
      <c r="AJ27" s="58"/>
      <c r="AK27" s="742">
        <f>+AG18+O27</f>
        <v>60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61.6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61.6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60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zoomScale="80" zoomScaleNormal="80" workbookViewId="0">
      <selection activeCell="AC15" sqref="AC15"/>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株式会社TAKEOFF</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20.2</v>
      </c>
      <c r="M9" s="377">
        <f>IF(OR(ｷ.紙くず!F24&gt;0,ｷ.紙くず!F24&lt;0),ｷ.紙くず!F24,IF(M$19&gt;0,"0",0))</f>
        <v>0</v>
      </c>
      <c r="N9" s="377">
        <f>IF(OR(ｸ.木くず!F24&gt;0,ｸ.木くず!F24&lt;0),ｸ.木くず!F24,IF(N$19&gt;0,"0",0))</f>
        <v>262.7</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1051</v>
      </c>
      <c r="U9" s="377">
        <f>IF(OR(ｿ.鉱さい!F24&gt;0,ｿ.鉱さい!F24&lt;0),ｿ.鉱さい!F24,IF(U$19&gt;0,"0",0))</f>
        <v>0</v>
      </c>
      <c r="V9" s="377">
        <f>IF(OR(ﾀ.がれき類!F24&gt;0,ﾀ.がれき類!F24&lt;0),ﾀ.がれき類!F24,IF(V$19&gt;0,"0",0))</f>
        <v>5.0999999999999996</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61.6</v>
      </c>
      <c r="AA9" s="379">
        <f>IF(SUM(G9:Z9)&gt;0,SUM(G9:Z9),IF(AA$19&gt;0,"0",0))</f>
        <v>1400.6</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20.2</v>
      </c>
      <c r="M14" s="383">
        <f>IF(OR(ｷ.紙くず!F29&gt;0,ｷ.紙くず!F29&lt;0),ｷ.紙くず!F29,IF(M$19&gt;0,"0",0))</f>
        <v>0</v>
      </c>
      <c r="N14" s="383">
        <f>IF(OR(ｸ.木くず!F29&gt;0,ｸ.木くず!F29&lt;0),ｸ.木くず!F29,IF(N$19&gt;0,"0",0))</f>
        <v>262.7</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1051</v>
      </c>
      <c r="U14" s="383">
        <f>IF(OR(ｿ.鉱さい!F29&gt;0,ｿ.鉱さい!F29&lt;0),ｿ.鉱さい!F29,IF(U$19&gt;0,"0",0))</f>
        <v>0</v>
      </c>
      <c r="V14" s="383">
        <f>IF(OR(ﾀ.がれき類!F29&gt;0,ﾀ.がれき類!F29&lt;0),ﾀ.がれき類!F29,IF(V$19&gt;0,"0",0))</f>
        <v>5.0999999999999996</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61.6</v>
      </c>
      <c r="AA14" s="385">
        <f t="shared" si="0"/>
        <v>1400.6</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20.2</v>
      </c>
      <c r="M16" s="383">
        <f>IF(OR(ｷ.紙くず!F31&gt;0,ｷ.紙くず!F31&lt;0),ｷ.紙くず!F31,IF(M$19&gt;0,"0",0))</f>
        <v>0</v>
      </c>
      <c r="N16" s="383">
        <f>IF(OR(ｸ.木くず!F31&gt;0,ｸ.木くず!F31&lt;0),ｸ.木くず!F31,IF(N$19&gt;0,"0",0))</f>
        <v>262.7</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1051</v>
      </c>
      <c r="U16" s="383">
        <f>IF(OR(ｿ.鉱さい!F31&gt;0,ｿ.鉱さい!F31&lt;0),ｿ.鉱さい!F31,IF(U$19&gt;0,"0",0))</f>
        <v>0</v>
      </c>
      <c r="V16" s="383">
        <f>IF(OR(ﾀ.がれき類!F31&gt;0,ﾀ.がれき類!F31&lt;0),ﾀ.がれき類!F31,IF(V$19&gt;0,"0",0))</f>
        <v>5.0999999999999996</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61.6</v>
      </c>
      <c r="AA16" s="385">
        <f t="shared" si="0"/>
        <v>1400.6</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20</v>
      </c>
      <c r="M19" s="389">
        <f t="shared" si="1"/>
        <v>0</v>
      </c>
      <c r="N19" s="389">
        <f t="shared" si="1"/>
        <v>250</v>
      </c>
      <c r="O19" s="389">
        <f t="shared" si="1"/>
        <v>0</v>
      </c>
      <c r="P19" s="389">
        <f t="shared" si="1"/>
        <v>0</v>
      </c>
      <c r="Q19" s="389">
        <f t="shared" si="1"/>
        <v>0</v>
      </c>
      <c r="R19" s="389">
        <f t="shared" si="1"/>
        <v>0</v>
      </c>
      <c r="S19" s="389">
        <f t="shared" si="1"/>
        <v>0</v>
      </c>
      <c r="T19" s="389">
        <f t="shared" si="1"/>
        <v>1000</v>
      </c>
      <c r="U19" s="389">
        <f t="shared" si="1"/>
        <v>0</v>
      </c>
      <c r="V19" s="389">
        <f t="shared" si="1"/>
        <v>4</v>
      </c>
      <c r="W19" s="389">
        <f t="shared" si="1"/>
        <v>0</v>
      </c>
      <c r="X19" s="389">
        <f t="shared" si="1"/>
        <v>0</v>
      </c>
      <c r="Y19" s="389">
        <f t="shared" si="1"/>
        <v>0</v>
      </c>
      <c r="Z19" s="390">
        <f t="shared" si="1"/>
        <v>60</v>
      </c>
      <c r="AA19" s="391">
        <f t="shared" ref="AA19:AA25" si="2">SUM(G19:Z19)</f>
        <v>1334</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20</v>
      </c>
      <c r="M37" s="424">
        <f t="shared" si="8"/>
        <v>0</v>
      </c>
      <c r="N37" s="424">
        <f t="shared" si="8"/>
        <v>250</v>
      </c>
      <c r="O37" s="424">
        <f t="shared" si="8"/>
        <v>0</v>
      </c>
      <c r="P37" s="424">
        <f t="shared" si="8"/>
        <v>0</v>
      </c>
      <c r="Q37" s="424">
        <f t="shared" si="8"/>
        <v>0</v>
      </c>
      <c r="R37" s="424">
        <f t="shared" si="8"/>
        <v>0</v>
      </c>
      <c r="S37" s="424">
        <f t="shared" si="8"/>
        <v>0</v>
      </c>
      <c r="T37" s="424">
        <f t="shared" si="8"/>
        <v>1000</v>
      </c>
      <c r="U37" s="424">
        <f t="shared" si="8"/>
        <v>0</v>
      </c>
      <c r="V37" s="424">
        <f t="shared" si="8"/>
        <v>4</v>
      </c>
      <c r="W37" s="424">
        <f t="shared" si="8"/>
        <v>0</v>
      </c>
      <c r="X37" s="424">
        <f t="shared" si="8"/>
        <v>0</v>
      </c>
      <c r="Y37" s="424">
        <f t="shared" si="8"/>
        <v>0</v>
      </c>
      <c r="Z37" s="425">
        <f t="shared" si="8"/>
        <v>60</v>
      </c>
      <c r="AA37" s="426">
        <f t="shared" si="4"/>
        <v>1334</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20</v>
      </c>
      <c r="M38" s="415">
        <f t="shared" si="9"/>
        <v>0</v>
      </c>
      <c r="N38" s="415">
        <f t="shared" si="9"/>
        <v>250</v>
      </c>
      <c r="O38" s="415">
        <f t="shared" si="9"/>
        <v>0</v>
      </c>
      <c r="P38" s="415">
        <f t="shared" si="9"/>
        <v>0</v>
      </c>
      <c r="Q38" s="415">
        <f t="shared" si="9"/>
        <v>0</v>
      </c>
      <c r="R38" s="415">
        <f t="shared" si="9"/>
        <v>0</v>
      </c>
      <c r="S38" s="415">
        <f t="shared" si="9"/>
        <v>0</v>
      </c>
      <c r="T38" s="415">
        <f t="shared" si="9"/>
        <v>1000</v>
      </c>
      <c r="U38" s="415">
        <f t="shared" si="9"/>
        <v>0</v>
      </c>
      <c r="V38" s="415">
        <f t="shared" si="9"/>
        <v>4</v>
      </c>
      <c r="W38" s="415">
        <f t="shared" si="9"/>
        <v>0</v>
      </c>
      <c r="X38" s="415">
        <f t="shared" si="9"/>
        <v>0</v>
      </c>
      <c r="Y38" s="415">
        <f t="shared" si="9"/>
        <v>0</v>
      </c>
      <c r="Z38" s="416">
        <f t="shared" si="9"/>
        <v>0</v>
      </c>
      <c r="AA38" s="417">
        <f t="shared" si="4"/>
        <v>1274</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20</v>
      </c>
      <c r="M39" s="418">
        <f>+ｷ.紙くず!$Z$28</f>
        <v>0</v>
      </c>
      <c r="N39" s="418">
        <f>+ｸ.木くず!$Z$28</f>
        <v>250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1000</v>
      </c>
      <c r="U39" s="418">
        <f>+ｿ.鉱さい!$Z$28</f>
        <v>0</v>
      </c>
      <c r="V39" s="418">
        <f>+ﾀ.がれき類!$Z$28</f>
        <v>4</v>
      </c>
      <c r="W39" s="418">
        <f>+ﾁ.動物のふん尿!$Z$28</f>
        <v>0</v>
      </c>
      <c r="X39" s="418">
        <f>+ﾂ.動物の死体!$Z$28</f>
        <v>0</v>
      </c>
      <c r="Y39" s="418">
        <f>+ﾃ.ばいじん!$Z$28</f>
        <v>0</v>
      </c>
      <c r="Z39" s="419">
        <f>+ﾄ.混合廃棄物その他!$Z$28</f>
        <v>0</v>
      </c>
      <c r="AA39" s="420">
        <f t="shared" si="4"/>
        <v>1274</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60</v>
      </c>
      <c r="AA42" s="423">
        <f>SUM(G42:Z42)</f>
        <v>60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20</v>
      </c>
      <c r="M43" s="427">
        <f>+ｷ.紙くず!$AK$27</f>
        <v>0</v>
      </c>
      <c r="N43" s="427">
        <f>+ｸ.木くず!$AK$27</f>
        <v>250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1000</v>
      </c>
      <c r="U43" s="427">
        <f>+ｿ.鉱さい!$AK$27</f>
        <v>0</v>
      </c>
      <c r="V43" s="427">
        <f>+ﾀ.がれき類!$AK$27</f>
        <v>4</v>
      </c>
      <c r="W43" s="427">
        <f>+ﾁ.動物のふん尿!$AK$27</f>
        <v>0</v>
      </c>
      <c r="X43" s="427">
        <f>+ﾂ.動物の死体!$AK$27</f>
        <v>0</v>
      </c>
      <c r="Y43" s="427">
        <f>+ﾃ.ばいじん!$AK$27</f>
        <v>0</v>
      </c>
      <c r="Z43" s="428">
        <f>+ﾄ.混合廃棄物その他!$AK$27</f>
        <v>60</v>
      </c>
      <c r="AA43" s="429">
        <f t="shared" si="4"/>
        <v>1334</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20</v>
      </c>
      <c r="M45" s="433">
        <f>+ｷ.紙くず!$AR$24</f>
        <v>0</v>
      </c>
      <c r="N45" s="433">
        <f>+ｸ.木くず!$AR$24</f>
        <v>250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1000</v>
      </c>
      <c r="U45" s="433">
        <f>+ｿ.鉱さい!$AR$24</f>
        <v>0</v>
      </c>
      <c r="V45" s="433">
        <f>+ﾀ.がれき類!$AR$24</f>
        <v>4</v>
      </c>
      <c r="W45" s="433">
        <f>+ﾁ.動物のふん尿!$AR$24</f>
        <v>0</v>
      </c>
      <c r="X45" s="433">
        <f>+ﾂ.動物の死体!$AR$24</f>
        <v>0</v>
      </c>
      <c r="Y45" s="433">
        <f>+ﾃ.ばいじん!$AR$24</f>
        <v>0</v>
      </c>
      <c r="Z45" s="434">
        <f>+ﾄ.混合廃棄物その他!$AR$24</f>
        <v>0</v>
      </c>
      <c r="AA45" s="435">
        <f t="shared" si="4"/>
        <v>1274</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40.200000000000003</v>
      </c>
      <c r="M55" s="480">
        <f t="shared" si="10"/>
        <v>0</v>
      </c>
      <c r="N55" s="480">
        <f t="shared" si="10"/>
        <v>512.70000000000005</v>
      </c>
      <c r="O55" s="480">
        <f t="shared" si="10"/>
        <v>0</v>
      </c>
      <c r="P55" s="480">
        <f t="shared" si="10"/>
        <v>0</v>
      </c>
      <c r="Q55" s="480">
        <f t="shared" si="10"/>
        <v>0</v>
      </c>
      <c r="R55" s="480">
        <f t="shared" si="10"/>
        <v>0</v>
      </c>
      <c r="S55" s="480">
        <f t="shared" si="10"/>
        <v>0</v>
      </c>
      <c r="T55" s="480">
        <f t="shared" si="10"/>
        <v>2051</v>
      </c>
      <c r="U55" s="480">
        <f t="shared" si="10"/>
        <v>0</v>
      </c>
      <c r="V55" s="480">
        <f t="shared" si="10"/>
        <v>9.1</v>
      </c>
      <c r="W55" s="480">
        <f t="shared" si="10"/>
        <v>0</v>
      </c>
      <c r="X55" s="480">
        <f t="shared" si="10"/>
        <v>0</v>
      </c>
      <c r="Y55" s="480">
        <f t="shared" si="10"/>
        <v>0</v>
      </c>
      <c r="Z55" s="480">
        <f t="shared" si="10"/>
        <v>121.6</v>
      </c>
      <c r="AA55" s="481">
        <f>+AA9+AA19+AA20</f>
        <v>2734.6</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f>+表紙!P35</f>
        <v>45809</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神奈川県横浜市港南区上永谷6丁目1番1号302号</v>
      </c>
      <c r="M16" s="851"/>
      <c r="N16" s="851"/>
      <c r="O16" s="851"/>
      <c r="P16" s="851"/>
      <c r="Q16" s="851"/>
      <c r="R16" s="851"/>
      <c r="S16" s="851"/>
      <c r="T16" s="851"/>
      <c r="U16" s="282"/>
    </row>
    <row r="17" spans="1:21" ht="26.25" customHeight="1" x14ac:dyDescent="0.15">
      <c r="C17" s="86"/>
      <c r="I17" s="25"/>
      <c r="J17" s="25" t="s">
        <v>7</v>
      </c>
      <c r="K17" s="25"/>
      <c r="L17" s="851" t="str">
        <f>+表紙!L41</f>
        <v>株式会社TAKEOFF　代表取締役　星野建樹</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 xml:space="preserve">045-353-5557 </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株式会社TAKEOFF</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0</v>
      </c>
      <c r="Q25" s="823"/>
      <c r="R25" s="823"/>
      <c r="S25" s="823"/>
      <c r="T25" s="823"/>
      <c r="U25" s="824"/>
    </row>
    <row r="26" spans="1:21" ht="26.25" customHeight="1" x14ac:dyDescent="0.15">
      <c r="C26" s="570" t="s">
        <v>11</v>
      </c>
      <c r="D26" s="571"/>
      <c r="E26" s="572"/>
      <c r="F26" s="838" t="str">
        <f>+表紙!F50</f>
        <v>神奈川県横浜市港南区上永谷6丁目1番1号302号</v>
      </c>
      <c r="G26" s="839"/>
      <c r="H26" s="839"/>
      <c r="I26" s="839"/>
      <c r="J26" s="839"/>
      <c r="K26" s="839"/>
      <c r="L26" s="839"/>
      <c r="M26" s="839"/>
      <c r="N26" s="341" t="s">
        <v>172</v>
      </c>
      <c r="O26"/>
      <c r="P26"/>
      <c r="Q26" s="833" t="str">
        <f>IF(+表紙!Q50="","",+表紙!Q50)</f>
        <v xml:space="preserve">045-353-5557 </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総合工事業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219</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30</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5</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1400.6</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工事現場における、産業廃棄物の抑制効果の講習実施など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5</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1334</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優良認定処分業者の選定、搬入実施など</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工事現場において、産業廃棄物の明確な振り分けのためのルール化を実施。作業員への情報共有。</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これまで以上に産業廃棄物への知識をより高め、現場作業員への情報共有。廃棄物の仕分けのより細分化された作業を徹底していく。</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1400.6</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1400.6</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委託業者を定期的に登録を更新し、処理委託した廃棄物が適切に処理されていることを確認している。電子マニフェストにて適切且つ正確に処理をしているか確認している。</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1334</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1274</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優良認定処分業者への搬入を実施し、これまで以上に、処理委託した廃棄物が適切に処理されていることを確認していく。</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4"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1"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20.2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20</v>
      </c>
      <c r="P27" s="700"/>
      <c r="Q27" s="700"/>
      <c r="R27" s="700"/>
      <c r="S27" s="49" t="s">
        <v>38</v>
      </c>
      <c r="T27" s="70"/>
      <c r="U27" s="70"/>
      <c r="X27" s="68" t="s">
        <v>39</v>
      </c>
      <c r="Y27" s="71"/>
      <c r="AG27" s="58"/>
      <c r="AH27" s="58"/>
      <c r="AI27" s="58"/>
      <c r="AJ27" s="58"/>
      <c r="AK27" s="742">
        <f>+AG18+O27</f>
        <v>20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20.2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20.2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5"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1"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株式会社TAKEOFF</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250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262.7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250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250</v>
      </c>
      <c r="P27" s="700"/>
      <c r="Q27" s="700"/>
      <c r="R27" s="700"/>
      <c r="S27" s="49" t="s">
        <v>38</v>
      </c>
      <c r="T27" s="70"/>
      <c r="U27" s="70"/>
      <c r="X27" s="68" t="s">
        <v>39</v>
      </c>
      <c r="Y27" s="71"/>
      <c r="AG27" s="58"/>
      <c r="AH27" s="58"/>
      <c r="AI27" s="58"/>
      <c r="AJ27" s="58"/>
      <c r="AK27" s="742">
        <f>+AG18+O27</f>
        <v>250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250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262.7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250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262.7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2025-06-19T05:48:11Z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