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45709027-00C2-434F-9BA2-7BFC34FED7A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31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8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<sst xmlns="http://schemas.openxmlformats.org/spreadsheetml/2006/main" count="3183" uniqueCount="466">
  <si>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</si>
  <si>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</si>
  <si>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</si>
  <si>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</si>
  <si>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</si>
  <si>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</si>
  <si>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</si>
  <si>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</si>
  <si>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</si>
  <si>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</si>
  <si>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</si>
  <si>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</si>
  <si>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</si>
  <si>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</si>
  <si>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</si>
  <si>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</si>
  <si>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</si>
  <si>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</si>
  <si>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</si>
  <si>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</si>
  <si>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</si>
  <si>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</si>
  <si>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</si>
  <si>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</si>
  <si>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</si>
  <si>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</si>
  <si>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</si>
  <si>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</si>
  <si>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</si>
  <si>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</si>
  <si>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</si>
  <si>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</si>
  <si>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</si>
  <si>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</si>
  <si>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</si>
  <si>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</si>
  <si>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</si>
  <si>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</si>
  <si>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</si>
  <si>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</si>
  <si>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</si>
  <si>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</si>
  <si>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</si>
  <si>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</si>
  <si>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</si>
  <si>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</si>
  <si>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</si>
  <si>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</si>
  <si>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</si>
  <si>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</si>
  <si>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</si>
  <si>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</si>
  <si>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</si>
  <si>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</si>
  <si>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</si>
  <si>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</si>
  <si>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</si>
  <si>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</si>
  <si>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</si>
  <si>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</si>
  <si>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</si>
  <si>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</si>
  <si>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</si>
  <si>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</si>
  <si>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</si>
  <si>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</si>
  <si>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</si>
  <si>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</si>
  <si>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</si>
  <si>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</si>
  <si>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</si>
  <si>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</si>
  <si>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</si>
  <si>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</si>
  <si>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</si>
  <si>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</si>
  <si>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</si>
  <si>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</si>
  <si>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</si>
  <si>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</si>
  <si>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</si>
  <si>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</si>
  <si>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</si>
  <si>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</si>
  <si>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</si>
  <si>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</si>
  <si>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</si>
  <si>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</si>
  <si>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</si>
  <si>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</si>
  <si>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</si>
  <si>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</si>
  <si>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</si>
  <si>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</si>
  <si>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</si>
  <si>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</si>
  <si>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</si>
  <si>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</si>
  <si>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</si>
  <si>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</si>
  <si>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</si>
  <si>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</si>
  <si>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</si>
  <si>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</si>
  <si>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</si>
  <si>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</si>
  <si>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</si>
  <si>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</si>
  <si>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</si>
  <si>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</si>
  <si>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</si>
  <si>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</si>
  <si>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</si>
  <si>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</si>
  <si>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</si>
  <si>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</si>
  <si>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</si>
  <si>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</si>
  <si>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</si>
  <si>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</si>
  <si>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</si>
  <si>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</si>
  <si>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</si>
  <si>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</si>
  <si>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</si>
  <si>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</si>
  <si>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</si>
  <si>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</si>
  <si>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</si>
  <si>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</si>
  <si>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</si>
  <si>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</si>
  <si>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</si>
  <si>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</si>
  <si>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</si>
  <si>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</si>
  <si>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</si>
  <si>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</si>
  <si>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</si>
  <si>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</si>
  <si>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</si>
  <si>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</si>
  <si>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</si>
  <si>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</si>
  <si>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</si>
  <si>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</si>
  <si>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</si>
  <si>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</si>
  <si>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</si>
  <si>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</si>
  <si>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</si>
  <si>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</si>
  <si>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</si>
  <si>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</si>
  <si>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</si>
  <si>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</si>
  <si>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</si>
  <si>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</si>
  <si>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</si>
  <si>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</si>
  <si>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</si>
  <si>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</si>
  <si>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</si>
  <si>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</si>
  <si>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</si>
  <si>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</si>
  <si>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</si>
  <si>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</si>
  <si>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</si>
  <si>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</si>
  <si>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</si>
  <si>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</si>
  <si>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</si>
  <si>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</si>
  <si>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</si>
  <si>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</si>
  <si>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</si>
  <si>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</si>
  <si>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</si>
  <si>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</si>
  <si>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</si>
  <si>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</si>
  <si>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</si>
  <si>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</si>
  <si>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</si>
  <si>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</si>
  <si>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</si>
  <si>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</si>
  <si>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</si>
  <si>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</si>
  <si>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</si>
  <si>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</si>
  <si>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</si>
  <si>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</si>
  <si>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</si>
  <si>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</si>
  <si>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</si>
  <si>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</si>
  <si>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</si>
  <si>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</si>
  <si>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</si>
  <si>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</si>
  <si>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</si>
  <si>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</si>
  <si>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</si>
  <si>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</si>
  <si>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</si>
  <si>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</si>
  <si>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</si>
  <si>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</si>
  <si>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</si>
  <si>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</si>
  <si>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</si>
  <si>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</si>
  <si>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</si>
  <si>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</si>
  <si>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</si>
  <si>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</si>
  <si>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</si>
  <si>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</si>
  <si>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</si>
  <si>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</si>
  <si>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</si>
  <si>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</si>
  <si>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</si>
  <si>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</si>
  <si>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</si>
  <si>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</si>
  <si>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</si>
  <si>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</si>
  <si>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</si>
  <si>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</si>
  <si>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</si>
  <si>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</si>
  <si>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</si>
  <si>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</si>
  <si>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</si>
  <si>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</si>
  <si>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</si>
  <si>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</si>
  <si>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</si>
  <si>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</si>
  <si>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</si>
  <si>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</si>
  <si>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</si>
  <si>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</si>
  <si>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</si>
  <si>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</si>
  <si>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</si>
  <si>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</si>
  <si>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</si>
  <si>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</si>
  <si>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</si>
  <si>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</si>
  <si>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</si>
  <si>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</si>
  <si>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</si>
  <si>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</si>
  <si>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</si>
  <si>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</si>
  <si>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</si>
  <si>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</si>
  <si>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</si>
  <si>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</si>
  <si>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</si>
  <si>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</si>
  <si>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</si>
  <si>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</si>
  <si>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</si>
  <si>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</si>
  <si>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</si>
  <si>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</si>
  <si>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</si>
  <si>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</si>
  <si>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</si>
  <si>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</si>
  <si>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</si>
  <si>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</si>
  <si>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</si>
  <si>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</si>
  <si>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</si>
  <si>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</si>
  <si>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</si>
  <si>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</si>
  <si>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</si>
  <si>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</si>
  <si>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</si>
  <si>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</si>
  <si>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</si>
  <si>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</si>
  <si>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</si>
  <si>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</si>
  <si>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</si>
  <si>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</si>
  <si>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</si>
  <si>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</si>
  <si>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</si>
  <si>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</si>
  <si>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</si>
  <si>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</si>
  <si>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</si>
  <si>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</si>
  <si>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</si>
  <si>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</si>
  <si>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</si>
  <si>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</si>
  <si>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</si>
  <si>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</si>
  <si>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</si>
  <si>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</si>
  <si>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</si>
  <si>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</si>
  <si>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</si>
  <si>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</si>
  <si>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</si>
  <si>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</si>
  <si>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</si>
  <si>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</si>
  <si>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</si>
  <si>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</si>
  <si>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</si>
  <si>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</si>
  <si>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</si>
  <si>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</si>
  <si>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</si>
  <si>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</si>
  <si>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</si>
  <si>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</si>
  <si>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</si>
  <si>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</si>
  <si>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</si>
  <si>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</si>
  <si>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</si>
  <si>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</si>
  <si>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</si>
  <si>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</si>
  <si>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</si>
  <si>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</si>
  <si>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</si>
  <si>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</si>
  <si>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</si>
  <si>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</si>
  <si>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</si>
  <si>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</si>
  <si>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</si>
  <si>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</si>
  <si>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</si>
  <si>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</si>
  <si>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</si>
  <si>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</si>
  <si>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</si>
  <si>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</si>
  <si>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</si>
  <si>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</si>
  <si>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</si>
  <si>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</si>
  <si>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</si>
  <si>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</si>
  <si>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</si>
  <si>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</si>
  <si>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</si>
  <si>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</si>
  <si>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</si>
  <si>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</si>
  <si>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</si>
  <si>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</si>
  <si>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</si>
  <si>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</si>
  <si>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</si>
  <si>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</si>
  <si>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</si>
  <si>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</si>
  <si>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</si>
  <si>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</si>
  <si>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</si>
  <si>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</si>
  <si>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</si>
  <si>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</si>
  <si>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</si>
  <si>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</si>
  <si>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</si>
  <si>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</si>
  <si>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</si>
  <si>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</si>
  <si>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</si>
  <si>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</si>
  <si>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</si>
  <si>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</si>
  <si>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</si>
  <si>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</si>
  <si>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</si>
  <si>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</si>
  <si>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</si>
  <si>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</si>
  <si>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</si>
  <si>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</si>
  <si>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</si>
  <si>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</si>
  <si>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</si>
  <si>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</si>
  <si>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</si>
  <si>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</si>
  <si>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</si>
  <si>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</si>
  <si>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</si>
  <si>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</si>
  <si>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</si>
  <si>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</si>
  <si>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</si>
  <si>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</si>
  <si>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</si>
  <si>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</si>
  <si>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</si>
  <si>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</si>
  <si>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</si>
  <si>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</si>
  <si>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</si>
  <si>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</si>
  <si>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</si>
  <si>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</si>
  <si>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</si>
  <si>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</si>
  <si>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</si>
  <si>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</si>
  <si>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</si>
  <si>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</si>
  <si>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</si>
  <si>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</si>
  <si>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</si>
  <si>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</si>
  <si>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</si>
  <si>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</si>
  <si>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</si>
  <si>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</si>
  <si>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</si>
  <si>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</si>
  <si>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</si>
  <si>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</si>
  <si>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</si>
  <si>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</si>
  <si>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</si>
  <si>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</si>
  <si>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</si>
  <si>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</si>
  <si>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</si>
  <si>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</si>
  <si>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横浜市旭区白根４丁目２５番１号</t>
    <phoneticPr fontId="3"/>
  </si>
  <si>
    <t>株式会社　鶴ヶ峰建設
代表取締役　市川　信孝</t>
    <phoneticPr fontId="3"/>
  </si>
  <si>
    <t>　株式会社　鶴ヶ峰建設</t>
    <phoneticPr fontId="3"/>
  </si>
  <si>
    <t>　横浜市旭区白根４丁目２５番１号</t>
    <phoneticPr fontId="3"/>
  </si>
  <si>
    <t>新規</t>
    <phoneticPr fontId="3"/>
  </si>
  <si>
    <t>０４５－９５１－３２３５</t>
    <phoneticPr fontId="3"/>
  </si>
  <si>
    <t>横浜市長</t>
    <phoneticPr fontId="3"/>
  </si>
  <si>
    <t>Ｄ－建設業</t>
    <phoneticPr fontId="3"/>
  </si>
  <si>
    <t>　舗装工事業</t>
    <phoneticPr fontId="3"/>
  </si>
  <si>
    <t>１６名</t>
    <phoneticPr fontId="3"/>
  </si>
  <si>
    <t>令和 ７ 年 ６ 月 １９ 日</t>
    <phoneticPr fontId="3"/>
  </si>
  <si>
    <t>045-951-3235</t>
    <phoneticPr fontId="3"/>
  </si>
  <si>
    <t>　　１．汚泥 → 焼却 → 埋立
　　２．木くず → 破砕・圧縮 → 再資源化
　　３．がれき類 → 破砕 → 再資源化
　　４．混合廃棄物 → 分別・圧縮 → 再資源化</t>
    <phoneticPr fontId="3"/>
  </si>
  <si>
    <t>　　代表取締役　（廃棄物処理統括責任者）
　　　　　 |
　　廃棄物処理責任者
　　　　　｜
　　産業廃棄物管理責任者
　　　　　｜
　　各現場責任者</t>
    <phoneticPr fontId="3"/>
  </si>
  <si>
    <t>　　がれきの分類（アスファルトコンクリート廃材、コンクリート廃材）</t>
    <phoneticPr fontId="3"/>
  </si>
  <si>
    <t>　　処分時の分別（アスファルト廃材・コンクリート廃材・旧路盤等）</t>
    <phoneticPr fontId="3"/>
  </si>
  <si>
    <t>　　現場での発生材の分別（アスファルト廃材・コンクリート廃材・旧路盤等）</t>
    <phoneticPr fontId="3"/>
  </si>
  <si>
    <t>　　これまで通り分別を実施しながら、混合廃棄物については現場にて可能な限り分別するように努める。</t>
    <phoneticPr fontId="3"/>
  </si>
  <si>
    <t>　　特になし</t>
    <phoneticPr fontId="3"/>
  </si>
  <si>
    <t>　・適切な収集運搬業者に運搬処分を委託する。
　・委託の際は適切な委託契約を締結する。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</si>
</sst>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topLeftCell="B30" zoomScale="115" zoomScaleNormal="115" zoomScaleSheetLayoutView="115" workbookViewId="0">
      <selection activeCell="C32" sqref="C32:U33"/>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450</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t="s">
        <v>457</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453</v>
      </c>
      <c r="G54" s="631"/>
      <c r="H54" s="631"/>
      <c r="I54" s="631"/>
      <c r="J54" s="631"/>
      <c r="K54" s="631"/>
      <c r="L54" s="32" t="s">
        <v>48</v>
      </c>
      <c r="M54" s="32"/>
      <c r="N54" s="635" t="s">
        <v>454</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179</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458</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459</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4092.7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460</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4</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5035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461</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462</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463</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464</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464</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464</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464</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464</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464</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4092.7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4092.7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465</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5035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5035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465</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4081.7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5000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5000</v>
      </c>
      <c r="P27" s="718"/>
      <c r="Q27" s="718"/>
      <c r="R27" s="718"/>
      <c r="S27" s="49" t="s">
        <v>38</v>
      </c>
      <c r="T27" s="70"/>
      <c r="U27" s="70"/>
      <c r="X27" s="68" t="s">
        <v>39</v>
      </c>
      <c r="Y27" s="71"/>
      <c r="AG27" s="58"/>
      <c r="AH27" s="58"/>
      <c r="AI27" s="58"/>
      <c r="AJ27" s="58"/>
      <c r="AK27" s="668">
        <f>+AG18+O27</f>
        <v>5000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4081.7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4081.7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　株式会社　鶴ヶ峰建設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v>
      </c>
      <c r="P27" s="718"/>
      <c r="Q27" s="718"/>
      <c r="R27" s="718"/>
      <c r="S27" s="49" t="s">
        <v>38</v>
      </c>
      <c r="T27" s="70"/>
      <c r="U27" s="70"/>
      <c r="X27" s="68" t="s">
        <v>39</v>
      </c>
      <c r="Y27" s="71"/>
      <c r="AG27" s="58"/>
      <c r="AH27" s="58"/>
      <c r="AI27" s="58"/>
      <c r="AJ27" s="58"/>
      <c r="AK27" s="668">
        <f>+AG18+O27</f>
        <v>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3" sqref="B3:F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　株式会社　鶴ヶ峰建設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11</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t="str">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4081.7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t="str">
        <f>IF(OR(ﾄ.混合廃棄物その他!F24&gt;0,ﾄ.混合廃棄物その他!F24&lt;0),ﾄ.混合廃棄物その他!F24,IF(Z$19&gt;0,"0",0))</f>
        <v>0</v>
      </c>
      <c r="AA9" s="379">
        <f>IF(SUM(G9:Z9)&gt;0,SUM(G9:Z9),IF(AA$19&gt;0,"0",0))</f>
        <v>4092.7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11</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t="str">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4081.7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t="str">
        <f>IF(OR(ﾄ.混合廃棄物その他!F29&gt;0,ﾄ.混合廃棄物その他!F29&lt;0),ﾄ.混合廃棄物その他!F29,IF(Z$19&gt;0,"0",0))</f>
        <v>0</v>
      </c>
      <c r="AA14" s="385">
        <f t="shared" si="0"/>
        <v>4092.7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11</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4081.7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4092.7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15</v>
      </c>
      <c r="I19" s="389">
        <f t="shared" si="1"/>
        <v>0</v>
      </c>
      <c r="J19" s="389">
        <f t="shared" si="1"/>
        <v>0</v>
      </c>
      <c r="K19" s="389">
        <f t="shared" si="1"/>
        <v>0</v>
      </c>
      <c r="L19" s="389">
        <f t="shared" si="1"/>
        <v>0</v>
      </c>
      <c r="M19" s="389">
        <f t="shared" si="1"/>
        <v>0</v>
      </c>
      <c r="N19" s="389">
        <f t="shared" si="1"/>
        <v>15</v>
      </c>
      <c r="O19" s="389">
        <f t="shared" si="1"/>
        <v>0</v>
      </c>
      <c r="P19" s="389">
        <f t="shared" si="1"/>
        <v>0</v>
      </c>
      <c r="Q19" s="389">
        <f t="shared" si="1"/>
        <v>0</v>
      </c>
      <c r="R19" s="389">
        <f t="shared" si="1"/>
        <v>0</v>
      </c>
      <c r="S19" s="389">
        <f t="shared" si="1"/>
        <v>0</v>
      </c>
      <c r="T19" s="389">
        <f t="shared" si="1"/>
        <v>0</v>
      </c>
      <c r="U19" s="389">
        <f t="shared" si="1"/>
        <v>0</v>
      </c>
      <c r="V19" s="389">
        <f t="shared" si="1"/>
        <v>5000</v>
      </c>
      <c r="W19" s="389">
        <f t="shared" si="1"/>
        <v>0</v>
      </c>
      <c r="X19" s="389">
        <f t="shared" si="1"/>
        <v>0</v>
      </c>
      <c r="Y19" s="389">
        <f t="shared" si="1"/>
        <v>0</v>
      </c>
      <c r="Z19" s="390">
        <f t="shared" si="1"/>
        <v>5</v>
      </c>
      <c r="AA19" s="391">
        <f t="shared" ref="AA19:AA25" si="2">SUM(G19:Z19)</f>
        <v>5035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15</v>
      </c>
      <c r="I37" s="424">
        <f t="shared" si="8"/>
        <v>0</v>
      </c>
      <c r="J37" s="424">
        <f t="shared" si="8"/>
        <v>0</v>
      </c>
      <c r="K37" s="424">
        <f t="shared" si="8"/>
        <v>0</v>
      </c>
      <c r="L37" s="424">
        <f t="shared" si="8"/>
        <v>0</v>
      </c>
      <c r="M37" s="424">
        <f t="shared" si="8"/>
        <v>0</v>
      </c>
      <c r="N37" s="424">
        <f t="shared" si="8"/>
        <v>15</v>
      </c>
      <c r="O37" s="424">
        <f t="shared" si="8"/>
        <v>0</v>
      </c>
      <c r="P37" s="424">
        <f t="shared" si="8"/>
        <v>0</v>
      </c>
      <c r="Q37" s="424">
        <f t="shared" si="8"/>
        <v>0</v>
      </c>
      <c r="R37" s="424">
        <f t="shared" si="8"/>
        <v>0</v>
      </c>
      <c r="S37" s="424">
        <f t="shared" si="8"/>
        <v>0</v>
      </c>
      <c r="T37" s="424">
        <f t="shared" si="8"/>
        <v>0</v>
      </c>
      <c r="U37" s="424">
        <f t="shared" si="8"/>
        <v>0</v>
      </c>
      <c r="V37" s="424">
        <f t="shared" si="8"/>
        <v>5000</v>
      </c>
      <c r="W37" s="424">
        <f t="shared" si="8"/>
        <v>0</v>
      </c>
      <c r="X37" s="424">
        <f t="shared" si="8"/>
        <v>0</v>
      </c>
      <c r="Y37" s="424">
        <f t="shared" si="8"/>
        <v>0</v>
      </c>
      <c r="Z37" s="425">
        <f t="shared" si="8"/>
        <v>5</v>
      </c>
      <c r="AA37" s="426">
        <f t="shared" si="4"/>
        <v>5035</v>
      </c>
    </row>
    <row r="38" spans="2:27" ht="24" customHeight="1" x14ac:dyDescent="0.15">
      <c r="B38" s="170"/>
      <c r="C38" s="809"/>
      <c r="D38" s="227"/>
      <c r="E38" s="225" t="s">
        <v>319</v>
      </c>
      <c r="F38" s="443"/>
      <c r="G38" s="415">
        <f t="shared" ref="G38:Z38" si="9">SUM(G39:G41)</f>
        <v>0</v>
      </c>
      <c r="H38" s="415">
        <f t="shared" si="9"/>
        <v>15</v>
      </c>
      <c r="I38" s="415">
        <f t="shared" si="9"/>
        <v>0</v>
      </c>
      <c r="J38" s="415">
        <f t="shared" si="9"/>
        <v>0</v>
      </c>
      <c r="K38" s="415">
        <f t="shared" si="9"/>
        <v>0</v>
      </c>
      <c r="L38" s="415">
        <f t="shared" si="9"/>
        <v>0</v>
      </c>
      <c r="M38" s="415">
        <f t="shared" si="9"/>
        <v>0</v>
      </c>
      <c r="N38" s="415">
        <f t="shared" si="9"/>
        <v>15</v>
      </c>
      <c r="O38" s="415">
        <f t="shared" si="9"/>
        <v>0</v>
      </c>
      <c r="P38" s="415">
        <f t="shared" si="9"/>
        <v>0</v>
      </c>
      <c r="Q38" s="415">
        <f t="shared" si="9"/>
        <v>0</v>
      </c>
      <c r="R38" s="415">
        <f t="shared" si="9"/>
        <v>0</v>
      </c>
      <c r="S38" s="415">
        <f t="shared" si="9"/>
        <v>0</v>
      </c>
      <c r="T38" s="415">
        <f t="shared" si="9"/>
        <v>0</v>
      </c>
      <c r="U38" s="415">
        <f t="shared" si="9"/>
        <v>0</v>
      </c>
      <c r="V38" s="415">
        <f t="shared" si="9"/>
        <v>5000</v>
      </c>
      <c r="W38" s="415">
        <f t="shared" si="9"/>
        <v>0</v>
      </c>
      <c r="X38" s="415">
        <f t="shared" si="9"/>
        <v>0</v>
      </c>
      <c r="Y38" s="415">
        <f t="shared" si="9"/>
        <v>0</v>
      </c>
      <c r="Z38" s="416">
        <f t="shared" si="9"/>
        <v>5</v>
      </c>
      <c r="AA38" s="417">
        <f t="shared" si="4"/>
        <v>5035</v>
      </c>
    </row>
    <row r="39" spans="2:27" ht="24" customHeight="1" x14ac:dyDescent="0.15">
      <c r="B39" s="170"/>
      <c r="C39" s="809"/>
      <c r="D39" s="228"/>
      <c r="E39" s="223"/>
      <c r="F39" s="221" t="s">
        <v>233</v>
      </c>
      <c r="G39" s="418">
        <f>+ｱ.燃え殻!$Z$28</f>
        <v>0</v>
      </c>
      <c r="H39" s="418">
        <f>+ｲ.汚泥!$Z$28</f>
        <v>15</v>
      </c>
      <c r="I39" s="418">
        <f>+ｳ.廃油!$Z$28</f>
        <v>0</v>
      </c>
      <c r="J39" s="418">
        <f>+ｴ.廃酸!$Z$28</f>
        <v>0</v>
      </c>
      <c r="K39" s="418">
        <f>+ｵ.廃ｱﾙｶﾘ!$Z$28</f>
        <v>0</v>
      </c>
      <c r="L39" s="418">
        <f>+ｶ.廃ﾌﾟﾗ類!$Z$28</f>
        <v>0</v>
      </c>
      <c r="M39" s="418">
        <f>+ｷ.紙くず!$Z$28</f>
        <v>0</v>
      </c>
      <c r="N39" s="418">
        <f>+ｸ.木くず!$Z$28</f>
        <v>15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5000</v>
      </c>
      <c r="W39" s="418">
        <f>+ﾁ.動物のふん尿!$Z$28</f>
        <v>0</v>
      </c>
      <c r="X39" s="418">
        <f>+ﾂ.動物の死体!$Z$28</f>
        <v>0</v>
      </c>
      <c r="Y39" s="418">
        <f>+ﾃ.ばいじん!$Z$28</f>
        <v>0</v>
      </c>
      <c r="Z39" s="419">
        <f>+ﾄ.混合廃棄物その他!$Z$28</f>
        <v>5</v>
      </c>
      <c r="AA39" s="420">
        <f t="shared" si="4"/>
        <v>5035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15</v>
      </c>
      <c r="I43" s="427">
        <f>+ｳ.廃油!$AK$27</f>
        <v>0</v>
      </c>
      <c r="J43" s="427">
        <f>+ｴ.廃酸!$AK$27</f>
        <v>0</v>
      </c>
      <c r="K43" s="427">
        <f>+ｵ.廃ｱﾙｶﾘ!$AK$27</f>
        <v>0</v>
      </c>
      <c r="L43" s="427">
        <f>+ｶ.廃ﾌﾟﾗ類!$AK$27</f>
        <v>0</v>
      </c>
      <c r="M43" s="427">
        <f>+ｷ.紙くず!$AK$27</f>
        <v>0</v>
      </c>
      <c r="N43" s="427">
        <f>+ｸ.木くず!$AK$27</f>
        <v>15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5000</v>
      </c>
      <c r="W43" s="427">
        <f>+ﾁ.動物のふん尿!$AK$27</f>
        <v>0</v>
      </c>
      <c r="X43" s="427">
        <f>+ﾂ.動物の死体!$AK$27</f>
        <v>0</v>
      </c>
      <c r="Y43" s="427">
        <f>+ﾃ.ばいじん!$AK$27</f>
        <v>0</v>
      </c>
      <c r="Z43" s="428">
        <f>+ﾄ.混合廃棄物その他!$AK$27</f>
        <v>5</v>
      </c>
      <c r="AA43" s="429">
        <f t="shared" si="4"/>
        <v>5035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15</v>
      </c>
      <c r="I45" s="433">
        <f>+ｳ.廃油!$AR$24</f>
        <v>0</v>
      </c>
      <c r="J45" s="433">
        <f>+ｴ.廃酸!$AR$24</f>
        <v>0</v>
      </c>
      <c r="K45" s="433">
        <f>+ｵ.廃ｱﾙｶﾘ!$AR$24</f>
        <v>0</v>
      </c>
      <c r="L45" s="433">
        <f>+ｶ.廃ﾌﾟﾗ類!$AR$24</f>
        <v>0</v>
      </c>
      <c r="M45" s="433">
        <f>+ｷ.紙くず!$AR$24</f>
        <v>0</v>
      </c>
      <c r="N45" s="433">
        <f>+ｸ.木くず!$AR$24</f>
        <v>15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5000</v>
      </c>
      <c r="W45" s="433">
        <f>+ﾁ.動物のふん尿!$AR$24</f>
        <v>0</v>
      </c>
      <c r="X45" s="433">
        <f>+ﾂ.動物の死体!$AR$24</f>
        <v>0</v>
      </c>
      <c r="Y45" s="433">
        <f>+ﾃ.ばいじん!$AR$24</f>
        <v>0</v>
      </c>
      <c r="Z45" s="434">
        <f>+ﾄ.混合廃棄物その他!$AR$24</f>
        <v>5</v>
      </c>
      <c r="AA45" s="435">
        <f t="shared" si="4"/>
        <v>5035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26</v>
      </c>
      <c r="I55" s="480">
        <f t="shared" si="10"/>
        <v>0</v>
      </c>
      <c r="J55" s="480">
        <f t="shared" si="10"/>
        <v>0</v>
      </c>
      <c r="K55" s="480">
        <f t="shared" si="10"/>
        <v>0</v>
      </c>
      <c r="L55" s="480">
        <f t="shared" si="10"/>
        <v>0</v>
      </c>
      <c r="M55" s="480">
        <f t="shared" si="10"/>
        <v>0</v>
      </c>
      <c r="N55" s="480">
        <f t="shared" si="10"/>
        <v>15</v>
      </c>
      <c r="O55" s="480">
        <f t="shared" si="10"/>
        <v>0</v>
      </c>
      <c r="P55" s="480">
        <f t="shared" si="10"/>
        <v>0</v>
      </c>
      <c r="Q55" s="480">
        <f t="shared" si="10"/>
        <v>0</v>
      </c>
      <c r="R55" s="480">
        <f t="shared" si="10"/>
        <v>0</v>
      </c>
      <c r="S55" s="480">
        <f t="shared" si="10"/>
        <v>0</v>
      </c>
      <c r="T55" s="480">
        <f t="shared" si="10"/>
        <v>0</v>
      </c>
      <c r="U55" s="480">
        <f t="shared" si="10"/>
        <v>0</v>
      </c>
      <c r="V55" s="480">
        <f t="shared" si="10"/>
        <v>9081.7000000000007</v>
      </c>
      <c r="W55" s="480">
        <f t="shared" si="10"/>
        <v>0</v>
      </c>
      <c r="X55" s="480">
        <f t="shared" si="10"/>
        <v>0</v>
      </c>
      <c r="Y55" s="480">
        <f t="shared" si="10"/>
        <v>0</v>
      </c>
      <c r="Z55" s="480">
        <f t="shared" si="10"/>
        <v>5</v>
      </c>
      <c r="AA55" s="481">
        <f>+AA9+AA19+AA20</f>
        <v>9127.7000000000007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C8" sqref="C8:U9"/>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 年 ６ 月 １９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横浜市旭区白根４丁目２５番１号</v>
      </c>
      <c r="M16" s="884"/>
      <c r="N16" s="884"/>
      <c r="O16" s="884"/>
      <c r="P16" s="884"/>
      <c r="Q16" s="884"/>
      <c r="R16" s="884"/>
      <c r="S16" s="884"/>
      <c r="T16" s="884"/>
      <c r="U16" s="282"/>
    </row>
    <row r="17" spans="1:21" ht="26.25" customHeight="1" x14ac:dyDescent="0.15">
      <c r="C17" s="86"/>
      <c r="I17" s="25"/>
      <c r="J17" s="25" t="s">
        <v>7</v>
      </c>
      <c r="K17" s="25"/>
      <c r="L17" s="884" t="str">
        <f>+表紙!L41</f>
        <v>株式会社　鶴ヶ峰建設
代表取締役　市川　信孝</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０４５－９５１－３２３５</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　株式会社　鶴ヶ峰建設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　横浜市旭区白根４丁目２５番１号</v>
      </c>
      <c r="G26" s="907"/>
      <c r="H26" s="907"/>
      <c r="I26" s="907"/>
      <c r="J26" s="907"/>
      <c r="K26" s="907"/>
      <c r="L26" s="907"/>
      <c r="M26" s="907"/>
      <c r="N26" s="341" t="s">
        <v>172</v>
      </c>
      <c r="O26"/>
      <c r="P26"/>
      <c r="Q26" s="901" t="str">
        <f>IF(+表紙!Q50="","",+表紙!Q50)</f>
        <v>045-951-3235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舗装工事業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179</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１６名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4092.7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がれきの分類（アスファルトコンクリート廃材、コンクリート廃材）</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4</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5035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処分時の分別（アスファルト廃材・コンクリート廃材・旧路盤等）</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現場での発生材の分別（アスファルト廃材・コンクリート廃材・旧路盤等）</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これまで通り分別を実施しながら、混合廃棄物については現場にて可能な限り分別するように努める。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特になし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特になし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特になし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特になし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特になし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特になし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4092.7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4092.7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・適切な収集運搬業者に運搬処分を委託する。
　・委託の際は適切な委託契約を締結する。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5035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5035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・適切な収集運搬業者に運搬処分を委託する。
　・委託の際は適切な委託契約を締結する。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2" sqref="B2"/>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　株式会社　鶴ヶ峰建設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2025-06-19T03:09:07Z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