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<sst xmlns="http://schemas.openxmlformats.org/spreadsheetml/2006/main" count="3183" uniqueCount="461">
  <si>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</si>
  <si>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</si>
  <si>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</si>
  <si>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</si>
  <si>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</si>
  <si>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</si>
  <si>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</si>
  <si>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</si>
  <si>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</si>
  <si>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</si>
  <si>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</si>
  <si>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</si>
  <si>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</si>
  <si>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</si>
  <si>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</si>
  <si>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</si>
  <si>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</si>
  <si>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</si>
  <si>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</si>
  <si>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</si>
  <si>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</si>
  <si>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</si>
  <si>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</si>
  <si>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</si>
  <si>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</si>
  <si>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</si>
  <si>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</si>
  <si>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</si>
  <si>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</si>
  <si>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</si>
  <si>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</si>
  <si>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</si>
  <si>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</si>
  <si>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</si>
  <si>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</si>
  <si>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</si>
  <si>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</si>
  <si>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</si>
  <si>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</si>
  <si>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</si>
  <si>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</si>
  <si>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</si>
  <si>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</si>
  <si>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</si>
  <si>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</si>
  <si>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</si>
  <si>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</si>
  <si>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</si>
  <si>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</si>
  <si>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</si>
  <si>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</si>
  <si>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</si>
  <si>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</si>
  <si>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</si>
  <si>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</si>
  <si>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</si>
  <si>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</si>
  <si>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</si>
  <si>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</si>
  <si>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</si>
  <si>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</si>
  <si>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</si>
  <si>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</si>
  <si>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</si>
  <si>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</si>
  <si>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</si>
  <si>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</si>
  <si>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</si>
  <si>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</si>
  <si>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</si>
  <si>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</si>
  <si>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</si>
  <si>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</si>
  <si>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</si>
  <si>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</si>
  <si>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</si>
  <si>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</si>
  <si>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</si>
  <si>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</si>
  <si>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</si>
  <si>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</si>
  <si>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</si>
  <si>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</si>
  <si>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</si>
  <si>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</si>
  <si>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</si>
  <si>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</si>
  <si>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</si>
  <si>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</si>
  <si>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</si>
  <si>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</si>
  <si>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</si>
  <si>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</si>
  <si>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</si>
  <si>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</si>
  <si>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</si>
  <si>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</si>
  <si>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</si>
  <si>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</si>
  <si>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</si>
  <si>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</si>
  <si>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</si>
  <si>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</si>
  <si>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</si>
  <si>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</si>
  <si>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</si>
  <si>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</si>
  <si>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</si>
  <si>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</si>
  <si>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</si>
  <si>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</si>
  <si>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</si>
  <si>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</si>
  <si>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</si>
  <si>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</si>
  <si>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</si>
  <si>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</si>
  <si>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</si>
  <si>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</si>
  <si>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</si>
  <si>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</si>
  <si>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</si>
  <si>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</si>
  <si>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</si>
  <si>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</si>
  <si>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</si>
  <si>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</si>
  <si>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</si>
  <si>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</si>
  <si>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</si>
  <si>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</si>
  <si>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</si>
  <si>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</si>
  <si>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</si>
  <si>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</si>
  <si>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</si>
  <si>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</si>
  <si>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</si>
  <si>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</si>
  <si>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</si>
  <si>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</si>
  <si>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</si>
  <si>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</si>
  <si>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</si>
  <si>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</si>
  <si>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</si>
  <si>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</si>
  <si>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</si>
  <si>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</si>
  <si>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</si>
  <si>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</si>
  <si>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</si>
  <si>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</si>
  <si>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</si>
  <si>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</si>
  <si>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</si>
  <si>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</si>
  <si>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</si>
  <si>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</si>
  <si>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</si>
  <si>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</si>
  <si>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</si>
  <si>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</si>
  <si>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</si>
  <si>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</si>
  <si>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</si>
  <si>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</si>
  <si>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</si>
  <si>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</si>
  <si>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</si>
  <si>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</si>
  <si>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</si>
  <si>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</si>
  <si>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</si>
  <si>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</si>
  <si>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</si>
  <si>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</si>
  <si>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</si>
  <si>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</si>
  <si>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</si>
  <si>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</si>
  <si>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</si>
  <si>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</si>
  <si>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</si>
  <si>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</si>
  <si>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</si>
  <si>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</si>
  <si>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</si>
  <si>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</si>
  <si>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</si>
  <si>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</si>
  <si>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</si>
  <si>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</si>
  <si>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</si>
  <si>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</si>
  <si>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</si>
  <si>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</si>
  <si>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</si>
  <si>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</si>
  <si>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</si>
  <si>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</si>
  <si>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</si>
  <si>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</si>
  <si>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</si>
  <si>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</si>
  <si>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</si>
  <si>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</si>
  <si>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</si>
  <si>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</si>
  <si>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</si>
  <si>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</si>
  <si>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</si>
  <si>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</si>
  <si>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</si>
  <si>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</si>
  <si>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</si>
  <si>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</si>
  <si>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</si>
  <si>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</si>
  <si>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</si>
  <si>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</si>
  <si>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</si>
  <si>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</si>
  <si>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</si>
  <si>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</si>
  <si>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</si>
  <si>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</si>
  <si>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</si>
  <si>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</si>
  <si>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</si>
  <si>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</si>
  <si>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</si>
  <si>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</si>
  <si>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</si>
  <si>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</si>
  <si>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</si>
  <si>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</si>
  <si>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</si>
  <si>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</si>
  <si>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</si>
  <si>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</si>
  <si>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</si>
  <si>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</si>
  <si>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</si>
  <si>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</si>
  <si>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</si>
  <si>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</si>
  <si>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</si>
  <si>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</si>
  <si>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</si>
  <si>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</si>
  <si>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</si>
  <si>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</si>
  <si>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</si>
  <si>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</si>
  <si>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</si>
  <si>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</si>
  <si>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</si>
  <si>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</si>
  <si>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</si>
  <si>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</si>
  <si>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</si>
  <si>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</si>
  <si>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</si>
  <si>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</si>
  <si>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</si>
  <si>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</si>
  <si>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</si>
  <si>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</si>
  <si>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</si>
  <si>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</si>
  <si>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</si>
  <si>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</si>
  <si>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</si>
  <si>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</si>
  <si>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</si>
  <si>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</si>
  <si>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</si>
  <si>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</si>
  <si>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</si>
  <si>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</si>
  <si>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</si>
  <si>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</si>
  <si>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</si>
  <si>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</si>
  <si>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</si>
  <si>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</si>
  <si>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</si>
  <si>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</si>
  <si>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</si>
  <si>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</si>
  <si>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</si>
  <si>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</si>
  <si>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</si>
  <si>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</si>
  <si>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</si>
  <si>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</si>
  <si>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</si>
  <si>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</si>
  <si>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</si>
  <si>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</si>
  <si>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</si>
  <si>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</si>
  <si>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</si>
  <si>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</si>
  <si>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</si>
  <si>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</si>
  <si>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</si>
  <si>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</si>
  <si>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</si>
  <si>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</si>
  <si>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</si>
  <si>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</si>
  <si>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</si>
  <si>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</si>
  <si>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</si>
  <si>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</si>
  <si>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</si>
  <si>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</si>
  <si>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</si>
  <si>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</si>
  <si>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</si>
  <si>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</si>
  <si>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</si>
  <si>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</si>
  <si>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</si>
  <si>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</si>
  <si>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</si>
  <si>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</si>
  <si>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</si>
  <si>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</si>
  <si>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</si>
  <si>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</si>
  <si>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</si>
  <si>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</si>
  <si>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</si>
  <si>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</si>
  <si>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</si>
  <si>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</si>
  <si>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</si>
  <si>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</si>
  <si>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</si>
  <si>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</si>
  <si>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</si>
  <si>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</si>
  <si>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</si>
  <si>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</si>
  <si>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</si>
  <si>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</si>
  <si>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</si>
  <si>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</si>
  <si>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</si>
  <si>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</si>
  <si>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</si>
  <si>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</si>
  <si>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</si>
  <si>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</si>
  <si>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</si>
  <si>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</si>
  <si>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</si>
  <si>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</si>
  <si>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</si>
  <si>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</si>
  <si>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</si>
  <si>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</si>
  <si>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</si>
  <si>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</si>
  <si>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</si>
  <si>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</si>
  <si>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</si>
  <si>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</si>
  <si>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</si>
  <si>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</si>
  <si>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</si>
  <si>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</si>
  <si>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</si>
  <si>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</si>
  <si>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</si>
  <si>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</si>
  <si>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</si>
  <si>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</si>
  <si>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</si>
  <si>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</si>
  <si>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</si>
  <si>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</si>
  <si>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</si>
  <si>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</si>
  <si>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</si>
  <si>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</si>
  <si>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</si>
  <si>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</si>
  <si>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</si>
  <si>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</si>
  <si>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</si>
  <si>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</si>
  <si>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</si>
  <si>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</si>
  <si>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</si>
  <si>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</si>
  <si>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</si>
  <si>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</si>
  <si>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</si>
  <si>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</si>
  <si>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</si>
  <si>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</si>
  <si>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</si>
  <si>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</si>
  <si>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</si>
  <si>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</si>
  <si>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</si>
  <si>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</si>
  <si>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</si>
  <si>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</si>
  <si>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</si>
  <si>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</si>
  <si>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</si>
  <si>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</si>
  <si>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</si>
  <si>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</si>
  <si>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</si>
  <si>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</si>
  <si>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</si>
  <si>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</si>
  <si>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</si>
  <si>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</si>
  <si>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</si>
  <si>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</si>
  <si>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</si>
  <si>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</si>
  <si>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</si>
  <si>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</si>
  <si>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</si>
  <si>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</si>
  <si>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</si>
  <si>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</si>
  <si>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</si>
  <si>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</si>
  <si>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</si>
  <si>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</si>
  <si>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</si>
  <si>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</si>
  <si>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</si>
  <si>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</si>
  <si>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</si>
  <si>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</si>
  <si>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令和    年    月    日</t>
  </si>
  <si>
    <t>←必ず記入してください</t>
    <phoneticPr fontId="3"/>
  </si>
  <si>
    <t>横浜市中区小港町３丁目１９０番地６</t>
    <rPh sb="0" eb="3">
      <t>ヨコハマシ</t>
    </rPh>
    <rPh sb="3" eb="5">
      <t>ナカク</t>
    </rPh>
    <rPh sb="5" eb="8">
      <t>コミナトチョウ</t>
    </rPh>
    <rPh sb="9" eb="11">
      <t>チョウメ</t>
    </rPh>
    <rPh sb="14" eb="16">
      <t>バンチ</t>
    </rPh>
    <phoneticPr fontId="3"/>
  </si>
  <si>
    <t>岸本建設株式会社　代表取締役　岸本　嘉子</t>
    <rPh sb="0" eb="8">
      <t>キシモトケンセツカブシキカイシャ</t>
    </rPh>
    <rPh sb="9" eb="11">
      <t>ダイヒョウ</t>
    </rPh>
    <rPh sb="11" eb="14">
      <t>トリシマリヤク</t>
    </rPh>
    <rPh sb="15" eb="17">
      <t>キシモト</t>
    </rPh>
    <rPh sb="18" eb="20">
      <t>ヨシコ</t>
    </rPh>
    <phoneticPr fontId="3"/>
  </si>
  <si>
    <t>045-625-9641</t>
    <phoneticPr fontId="3"/>
  </si>
  <si>
    <t>岸本建設株式会社</t>
    <rPh sb="0" eb="2">
      <t>キシモト</t>
    </rPh>
    <rPh sb="2" eb="4">
      <t>ケンセツ</t>
    </rPh>
    <rPh sb="4" eb="6">
      <t>カブシキ</t>
    </rPh>
    <rPh sb="6" eb="8">
      <t>カイシャ</t>
    </rPh>
    <phoneticPr fontId="3"/>
  </si>
  <si>
    <t>新規</t>
    <rPh sb="0" eb="2">
      <t>シンキ</t>
    </rPh>
    <phoneticPr fontId="3"/>
  </si>
  <si>
    <t>土木工事業・水道施設工事業・舗装工事業</t>
    <rPh sb="0" eb="2">
      <t>ドボク</t>
    </rPh>
    <rPh sb="2" eb="4">
      <t>コウジ</t>
    </rPh>
    <rPh sb="4" eb="5">
      <t>ギョウ</t>
    </rPh>
    <rPh sb="6" eb="8">
      <t>スイドウ</t>
    </rPh>
    <rPh sb="8" eb="10">
      <t>シセツ</t>
    </rPh>
    <rPh sb="10" eb="11">
      <t>コウ</t>
    </rPh>
    <rPh sb="11" eb="13">
      <t>ジギョウ</t>
    </rPh>
    <rPh sb="14" eb="16">
      <t>ホソウ</t>
    </rPh>
    <rPh sb="16" eb="18">
      <t>コウジ</t>
    </rPh>
    <rPh sb="18" eb="19">
      <t>ギョウ</t>
    </rPh>
    <phoneticPr fontId="3"/>
  </si>
  <si>
    <t>14人</t>
    <rPh sb="2" eb="3">
      <t>ニン</t>
    </rPh>
    <phoneticPr fontId="3"/>
  </si>
  <si>
    <t>金属くず→破砕→再生資源
コンクリート・アスファルト→破砕→再資源化
汚泥→焼却</t>
    <rPh sb="0" eb="2">
      <t>キンゾク</t>
    </rPh>
    <rPh sb="5" eb="7">
      <t>ハサイ</t>
    </rPh>
    <rPh sb="8" eb="10">
      <t>サイセイ</t>
    </rPh>
    <rPh sb="10" eb="12">
      <t>シゲン</t>
    </rPh>
    <rPh sb="27" eb="29">
      <t>ハサイ</t>
    </rPh>
    <rPh sb="30" eb="34">
      <t>サイシゲンカ</t>
    </rPh>
    <rPh sb="35" eb="37">
      <t>オデイ</t>
    </rPh>
    <rPh sb="38" eb="40">
      <t>ショウキャク</t>
    </rPh>
    <phoneticPr fontId="3"/>
  </si>
  <si>
    <t>なし</t>
    <phoneticPr fontId="3"/>
  </si>
  <si>
    <t>金属くず、コンクリート分別をして実施している</t>
    <rPh sb="0" eb="2">
      <t>キンゾク</t>
    </rPh>
    <rPh sb="11" eb="13">
      <t>ブンベツ</t>
    </rPh>
    <rPh sb="16" eb="18">
      <t>ジッシ</t>
    </rPh>
    <phoneticPr fontId="3"/>
  </si>
  <si>
    <t>金属くず、コンクリート分別を継続する</t>
    <rPh sb="0" eb="2">
      <t>キンゾク</t>
    </rPh>
    <rPh sb="11" eb="13">
      <t>ブンベツ</t>
    </rPh>
    <rPh sb="14" eb="16">
      <t>ケイゾク</t>
    </rPh>
    <phoneticPr fontId="3"/>
  </si>
  <si>
    <t>優良認定処理業者へ処理委託を開始している</t>
    <rPh sb="0" eb="2">
      <t>ユウリョウ</t>
    </rPh>
    <rPh sb="2" eb="4">
      <t>ニンテイ</t>
    </rPh>
    <rPh sb="4" eb="6">
      <t>ショリ</t>
    </rPh>
    <rPh sb="6" eb="8">
      <t>ギョウシャ</t>
    </rPh>
    <rPh sb="9" eb="11">
      <t>ショリ</t>
    </rPh>
    <rPh sb="11" eb="13">
      <t>イタク</t>
    </rPh>
    <rPh sb="14" eb="16">
      <t>カイシ</t>
    </rPh>
    <phoneticPr fontId="3"/>
  </si>
  <si>
    <t>優良認定処理業者へ処理委託を推進していく</t>
    <rPh sb="0" eb="2">
      <t>ユウリョウ</t>
    </rPh>
    <rPh sb="2" eb="4">
      <t>ニンテイ</t>
    </rPh>
    <rPh sb="4" eb="6">
      <t>ショリ</t>
    </rPh>
    <rPh sb="6" eb="8">
      <t>ギョウシャ</t>
    </rPh>
    <rPh sb="9" eb="11">
      <t>ショリ</t>
    </rPh>
    <rPh sb="11" eb="13">
      <t>イタク</t>
    </rPh>
    <rPh sb="14" eb="16">
      <t>スイシン</t>
    </rPh>
    <phoneticPr fontId="3"/>
  </si>
  <si>
    <t>代表取締役
　　　　　｜―環境マネジメントシステム部
廃棄物処理統括責任者
　　　　　｜
廃棄物処理責任者
　　　　　｜
人事部総務部長
　　　　　｜
産業廃棄物管理責任者
　　　　　｜
各部門（各現場責任者等）</t>
    <rPh sb="0" eb="2">
      <t>ダイヒョウ</t>
    </rPh>
    <rPh sb="2" eb="5">
      <t>トリシマリヤク</t>
    </rPh>
    <rPh sb="13" eb="15">
      <t>カンキョウ</t>
    </rPh>
    <rPh sb="25" eb="26">
      <t>ブ</t>
    </rPh>
    <rPh sb="27" eb="30">
      <t>ハイキブツ</t>
    </rPh>
    <rPh sb="30" eb="32">
      <t>ショリ</t>
    </rPh>
    <rPh sb="32" eb="34">
      <t>トウカツ</t>
    </rPh>
    <rPh sb="34" eb="37">
      <t>セキニンシャ</t>
    </rPh>
    <rPh sb="45" eb="48">
      <t>ハイキブツ</t>
    </rPh>
    <rPh sb="48" eb="50">
      <t>ショリ</t>
    </rPh>
    <rPh sb="50" eb="53">
      <t>セキニンシャ</t>
    </rPh>
    <rPh sb="61" eb="64">
      <t>ジンジブ</t>
    </rPh>
    <rPh sb="64" eb="66">
      <t>ソウム</t>
    </rPh>
    <rPh sb="66" eb="68">
      <t>ブチョウ</t>
    </rPh>
    <rPh sb="76" eb="78">
      <t>サンギョウ</t>
    </rPh>
    <rPh sb="78" eb="81">
      <t>ハイキブツ</t>
    </rPh>
    <rPh sb="81" eb="83">
      <t>カンリ</t>
    </rPh>
    <rPh sb="83" eb="86">
      <t>セキニンシャ</t>
    </rPh>
    <rPh sb="94" eb="97">
      <t>カクブモン</t>
    </rPh>
    <rPh sb="98" eb="99">
      <t>カク</t>
    </rPh>
    <rPh sb="99" eb="101">
      <t>ゲンバ</t>
    </rPh>
    <rPh sb="101" eb="104">
      <t>セキニンシャ</t>
    </rPh>
    <rPh sb="104" eb="105">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</si>
</sst>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B118" zoomScale="115" zoomScaleNormal="115" zoomScaleSheetLayoutView="115" workbookViewId="0">
      <selection activeCell="D77" sqref="D77:U8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445</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t="s">
        <v>451</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1269</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453</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446</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460</v>
      </c>
      <c r="E77" s="541"/>
      <c r="F77" s="541"/>
      <c r="G77" s="541"/>
      <c r="H77" s="541"/>
      <c r="I77" s="541"/>
      <c r="J77" s="541"/>
      <c r="K77" s="541"/>
      <c r="L77" s="541"/>
      <c r="M77" s="541"/>
      <c r="N77" s="541"/>
      <c r="O77" s="541"/>
      <c r="P77" s="541"/>
      <c r="Q77" s="541"/>
      <c r="R77" s="541"/>
      <c r="S77" s="541"/>
      <c r="T77" s="541"/>
      <c r="U77" s="542"/>
      <c r="W77" s="28" t="s">
        <v>446</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4</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4442.8</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4</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4442.8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455</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455</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455</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455</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455</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455</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4442.8</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55</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458</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4442.8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41.1</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4442.7000000000007</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459</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5" workbookViewId="0">
      <selection activeCell="F25" sqref="F25:G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0.1</v>
      </c>
      <c r="P27" s="700"/>
      <c r="Q27" s="700"/>
      <c r="R27" s="700"/>
      <c r="S27" s="49" t="s">
        <v>38</v>
      </c>
      <c r="T27" s="70"/>
      <c r="U27" s="70"/>
      <c r="X27" s="68" t="s">
        <v>39</v>
      </c>
      <c r="Y27" s="71"/>
      <c r="AG27" s="58"/>
      <c r="AH27" s="58"/>
      <c r="AI27" s="58"/>
      <c r="AJ27" s="58"/>
      <c r="AK27" s="742">
        <f>+AG18+O27</f>
        <v>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0.1</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2" workbookViewId="0">
      <selection activeCell="F25" sqref="F25:G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41.1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41.1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41.1</v>
      </c>
      <c r="P27" s="700"/>
      <c r="Q27" s="700"/>
      <c r="R27" s="700"/>
      <c r="S27" s="49" t="s">
        <v>38</v>
      </c>
      <c r="T27" s="70"/>
      <c r="U27" s="70"/>
      <c r="X27" s="68" t="s">
        <v>39</v>
      </c>
      <c r="Y27" s="71"/>
      <c r="AG27" s="58"/>
      <c r="AH27" s="58"/>
      <c r="AI27" s="58"/>
      <c r="AJ27" s="58"/>
      <c r="AK27" s="742">
        <f>+AG18+O27</f>
        <v>41.1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41.1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41.1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41.1</v>
      </c>
      <c r="R30" s="700"/>
      <c r="S30" s="700"/>
      <c r="T30" s="700"/>
      <c r="U30" s="49" t="s">
        <v>16</v>
      </c>
      <c r="X30" s="697" t="s">
        <v>186</v>
      </c>
      <c r="Y30" s="698"/>
      <c r="Z30" s="690"/>
      <c r="AA30" s="691"/>
      <c r="AB30" s="691"/>
      <c r="AC30" s="691"/>
      <c r="AD30" s="691"/>
      <c r="AE30" s="49" t="s">
        <v>13</v>
      </c>
      <c r="AK30" s="651">
        <v>41.1</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25"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2" workbookViewId="0">
      <selection activeCell="F25" sqref="F25:G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4346.6000000000004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4346.6000000000004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4346.6000000000004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4346.6000000000004</v>
      </c>
      <c r="P27" s="700"/>
      <c r="Q27" s="700"/>
      <c r="R27" s="700"/>
      <c r="S27" s="49" t="s">
        <v>38</v>
      </c>
      <c r="T27" s="70"/>
      <c r="U27" s="70"/>
      <c r="X27" s="68" t="s">
        <v>39</v>
      </c>
      <c r="Y27" s="71"/>
      <c r="AG27" s="58"/>
      <c r="AH27" s="58"/>
      <c r="AI27" s="58"/>
      <c r="AJ27" s="58"/>
      <c r="AK27" s="742">
        <f>+AG18+O27</f>
        <v>4346.6000000000004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4346.6000000000004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4346.6000000000004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4346.6000000000004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6"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岸本建設株式会社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31"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A7" zoomScale="80" zoomScaleNormal="80" workbookViewId="0">
      <selection activeCell="H37" sqref="H37"/>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岸本建設株式会社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55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0.1</v>
      </c>
      <c r="T9" s="377">
        <f>IF(OR(ｾ.ｶﾞﾗｽ･ｺﾝｸﾘ･陶磁器くず!F24&gt;0,ｾ.ｶﾞﾗｽ･ｺﾝｸﾘ･陶磁器くず!F24&lt;0),ｾ.ｶﾞﾗｽ･ｺﾝｸﾘ･陶磁器くず!F24,IF(T$19&gt;0,"0",0))</f>
        <v>41.1</v>
      </c>
      <c r="U9" s="377">
        <f>IF(OR(ｿ.鉱さい!F24&gt;0,ｿ.鉱さい!F24&lt;0),ｿ.鉱さい!F24,IF(U$19&gt;0,"0",0))</f>
        <v>0</v>
      </c>
      <c r="V9" s="377">
        <f>IF(OR(ﾀ.がれき類!F24&gt;0,ﾀ.がれき類!F24&lt;0),ﾀ.がれき類!F24,IF(V$19&gt;0,"0",0))</f>
        <v>4346.6000000000004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4442.8</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55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0.1</v>
      </c>
      <c r="T14" s="383">
        <f>IF(OR(ｾ.ｶﾞﾗｽ･ｺﾝｸﾘ･陶磁器くず!F29&gt;0,ｾ.ｶﾞﾗｽ･ｺﾝｸﾘ･陶磁器くず!F29&lt;0),ｾ.ｶﾞﾗｽ･ｺﾝｸﾘ･陶磁器くず!F29,IF(T$19&gt;0,"0",0))</f>
        <v>41.1</v>
      </c>
      <c r="U14" s="383">
        <f>IF(OR(ｿ.鉱さい!F29&gt;0,ｿ.鉱さい!F29&lt;0),ｿ.鉱さい!F29,IF(U$19&gt;0,"0",0))</f>
        <v>0</v>
      </c>
      <c r="V14" s="383">
        <f>IF(OR(ﾀ.がれき類!F29&gt;0,ﾀ.がれき類!F29&lt;0),ﾀ.がれき類!F29,IF(V$19&gt;0,"0",0))</f>
        <v>4346.6000000000004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4442.8</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55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55</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55</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0.1</v>
      </c>
      <c r="T19" s="389">
        <f t="shared" si="1"/>
        <v>41.1</v>
      </c>
      <c r="U19" s="389">
        <f t="shared" si="1"/>
        <v>0</v>
      </c>
      <c r="V19" s="389">
        <f t="shared" si="1"/>
        <v>4346.6000000000004</v>
      </c>
      <c r="W19" s="389">
        <f t="shared" si="1"/>
        <v>0</v>
      </c>
      <c r="X19" s="389">
        <f t="shared" si="1"/>
        <v>0</v>
      </c>
      <c r="Y19" s="389">
        <f t="shared" si="1"/>
        <v>0</v>
      </c>
      <c r="Z19" s="390">
        <f t="shared" si="1"/>
        <v>0</v>
      </c>
      <c r="AA19" s="391">
        <f t="shared" ref="AA19:AA25" si="2">SUM(G19:Z19)</f>
        <v>4442.8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55</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0.1</v>
      </c>
      <c r="T37" s="424">
        <f t="shared" si="8"/>
        <v>41.1</v>
      </c>
      <c r="U37" s="424">
        <f t="shared" si="8"/>
        <v>0</v>
      </c>
      <c r="V37" s="424">
        <f t="shared" si="8"/>
        <v>4346.6000000000004</v>
      </c>
      <c r="W37" s="424">
        <f t="shared" si="8"/>
        <v>0</v>
      </c>
      <c r="X37" s="424">
        <f t="shared" si="8"/>
        <v>0</v>
      </c>
      <c r="Y37" s="424">
        <f t="shared" si="8"/>
        <v>0</v>
      </c>
      <c r="Z37" s="425">
        <f t="shared" si="8"/>
        <v>0</v>
      </c>
      <c r="AA37" s="426">
        <f t="shared" si="4"/>
        <v>4442.8</v>
      </c>
    </row>
    <row r="38" spans="2:27" ht="24" customHeight="1" x14ac:dyDescent="0.15">
      <c r="B38" s="170"/>
      <c r="C38" s="776"/>
      <c r="D38" s="227"/>
      <c r="E38" s="225" t="s">
        <v>319</v>
      </c>
      <c r="F38" s="443"/>
      <c r="G38" s="415">
        <f t="shared" ref="G38:Z38" si="9">SUM(G39:G41)</f>
        <v>0</v>
      </c>
      <c r="H38" s="415">
        <f t="shared" si="9"/>
        <v>55</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41.1</v>
      </c>
      <c r="U38" s="415">
        <f t="shared" si="9"/>
        <v>0</v>
      </c>
      <c r="V38" s="415">
        <f t="shared" si="9"/>
        <v>4346.6000000000004</v>
      </c>
      <c r="W38" s="415">
        <f t="shared" si="9"/>
        <v>0</v>
      </c>
      <c r="X38" s="415">
        <f t="shared" si="9"/>
        <v>0</v>
      </c>
      <c r="Y38" s="415">
        <f t="shared" si="9"/>
        <v>0</v>
      </c>
      <c r="Z38" s="416">
        <f t="shared" si="9"/>
        <v>0</v>
      </c>
      <c r="AA38" s="417">
        <f t="shared" si="4"/>
        <v>4442.7000000000007</v>
      </c>
    </row>
    <row r="39" spans="2:27" ht="24" customHeight="1" x14ac:dyDescent="0.15">
      <c r="B39" s="170"/>
      <c r="C39" s="776"/>
      <c r="D39" s="228"/>
      <c r="E39" s="223"/>
      <c r="F39" s="221" t="s">
        <v>233</v>
      </c>
      <c r="G39" s="418">
        <f>+ｱ.燃え殻!$Z$28</f>
        <v>0</v>
      </c>
      <c r="H39" s="418">
        <f>+ｲ.汚泥!$Z$28</f>
        <v>55</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41.1</v>
      </c>
      <c r="U39" s="418">
        <f>+ｿ.鉱さい!$Z$28</f>
        <v>0</v>
      </c>
      <c r="V39" s="418">
        <f>+ﾀ.がれき類!$Z$28</f>
        <v>4346.6000000000004</v>
      </c>
      <c r="W39" s="418">
        <f>+ﾁ.動物のふん尿!$Z$28</f>
        <v>0</v>
      </c>
      <c r="X39" s="418">
        <f>+ﾂ.動物の死体!$Z$28</f>
        <v>0</v>
      </c>
      <c r="Y39" s="418">
        <f>+ﾃ.ばいじん!$Z$28</f>
        <v>0</v>
      </c>
      <c r="Z39" s="419">
        <f>+ﾄ.混合廃棄物その他!$Z$28</f>
        <v>0</v>
      </c>
      <c r="AA39" s="420">
        <f t="shared" si="4"/>
        <v>4442.7000000000007</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0.1</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0.1</v>
      </c>
    </row>
    <row r="43" spans="2:27" ht="24" customHeight="1" x14ac:dyDescent="0.15">
      <c r="B43" s="170"/>
      <c r="C43" s="128" t="s">
        <v>235</v>
      </c>
      <c r="D43" s="795" t="s">
        <v>349</v>
      </c>
      <c r="E43" s="795"/>
      <c r="F43" s="796"/>
      <c r="G43" s="427">
        <f>+ｱ.燃え殻!$AK$27</f>
        <v>0</v>
      </c>
      <c r="H43" s="427">
        <f>+ｲ.汚泥!$AK$27</f>
        <v>55</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0.1</v>
      </c>
      <c r="T43" s="427">
        <f>+ｾ.ｶﾞﾗｽ･ｺﾝｸﾘ･陶磁器くず!$AK$27</f>
        <v>41.1</v>
      </c>
      <c r="U43" s="427">
        <f>+ｿ.鉱さい!$AK$27</f>
        <v>0</v>
      </c>
      <c r="V43" s="427">
        <f>+ﾀ.がれき類!$AK$27</f>
        <v>4346.6000000000004</v>
      </c>
      <c r="W43" s="427">
        <f>+ﾁ.動物のふん尿!$AK$27</f>
        <v>0</v>
      </c>
      <c r="X43" s="427">
        <f>+ﾂ.動物の死体!$AK$27</f>
        <v>0</v>
      </c>
      <c r="Y43" s="427">
        <f>+ﾃ.ばいじん!$AK$27</f>
        <v>0</v>
      </c>
      <c r="Z43" s="428">
        <f>+ﾄ.混合廃棄物その他!$AK$27</f>
        <v>0</v>
      </c>
      <c r="AA43" s="429">
        <f t="shared" si="4"/>
        <v>4442.8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41.1</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41.1</v>
      </c>
    </row>
    <row r="45" spans="2:27" ht="24" customHeight="1" x14ac:dyDescent="0.15">
      <c r="B45" s="170"/>
      <c r="C45" s="177"/>
      <c r="D45" s="442" t="s">
        <v>190</v>
      </c>
      <c r="E45" s="805" t="s">
        <v>237</v>
      </c>
      <c r="F45" s="806"/>
      <c r="G45" s="433">
        <f>+ｱ.燃え殻!$AR$24</f>
        <v>0</v>
      </c>
      <c r="H45" s="433">
        <f>+ｲ.汚泥!$AR$24</f>
        <v>55</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41.1</v>
      </c>
      <c r="U45" s="433">
        <f>+ｿ.鉱さい!$AR$24</f>
        <v>0</v>
      </c>
      <c r="V45" s="433">
        <f>+ﾀ.がれき類!$AR$24</f>
        <v>4346.6000000000004</v>
      </c>
      <c r="W45" s="433">
        <f>+ﾁ.動物のふん尿!$AR$24</f>
        <v>0</v>
      </c>
      <c r="X45" s="433">
        <f>+ﾂ.動物の死体!$AR$24</f>
        <v>0</v>
      </c>
      <c r="Y45" s="433">
        <f>+ﾃ.ばいじん!$AR$24</f>
        <v>0</v>
      </c>
      <c r="Z45" s="434">
        <f>+ﾄ.混合廃棄物その他!$AR$24</f>
        <v>0</v>
      </c>
      <c r="AA45" s="435">
        <f t="shared" si="4"/>
        <v>4442.7000000000007</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110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0.2</v>
      </c>
      <c r="T55" s="480">
        <f t="shared" si="10"/>
        <v>82.2</v>
      </c>
      <c r="U55" s="480">
        <f t="shared" si="10"/>
        <v>0</v>
      </c>
      <c r="V55" s="480">
        <f t="shared" si="10"/>
        <v>8693.2000000000007</v>
      </c>
      <c r="W55" s="480">
        <f t="shared" si="10"/>
        <v>0</v>
      </c>
      <c r="X55" s="480">
        <f t="shared" si="10"/>
        <v>0</v>
      </c>
      <c r="Y55" s="480">
        <f t="shared" si="10"/>
        <v>0</v>
      </c>
      <c r="Z55" s="480">
        <f t="shared" si="10"/>
        <v>0</v>
      </c>
      <c r="AA55" s="481">
        <f>+AA9+AA19+AA20</f>
        <v>8885.6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42" zoomScale="115" zoomScaleNormal="100" zoomScaleSheetLayoutView="115" workbookViewId="0">
      <selection activeCell="K184" sqref="K184:O184"/>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年    月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横浜市中区小港町３丁目１９０番地６</v>
      </c>
      <c r="M16" s="851"/>
      <c r="N16" s="851"/>
      <c r="O16" s="851"/>
      <c r="P16" s="851"/>
      <c r="Q16" s="851"/>
      <c r="R16" s="851"/>
      <c r="S16" s="851"/>
      <c r="T16" s="851"/>
      <c r="U16" s="282"/>
    </row>
    <row r="17" spans="1:21" ht="26.25" customHeight="1" x14ac:dyDescent="0.15">
      <c r="C17" s="86"/>
      <c r="I17" s="25"/>
      <c r="J17" s="25" t="s">
        <v>7</v>
      </c>
      <c r="K17" s="25"/>
      <c r="L17" s="851" t="str">
        <f>+表紙!L41</f>
        <v>岸本建設株式会社　代表取締役　岸本　嘉子</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045-625-9641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岸本建設株式会社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t="str">
        <f>表紙!P49</f>
        <v>新規</v>
      </c>
      <c r="Q25" s="823"/>
      <c r="R25" s="823"/>
      <c r="S25" s="823"/>
      <c r="T25" s="823"/>
      <c r="U25" s="824"/>
    </row>
    <row r="26" spans="1:21" ht="26.25" customHeight="1" x14ac:dyDescent="0.15">
      <c r="C26" s="570" t="s">
        <v>11</v>
      </c>
      <c r="D26" s="571"/>
      <c r="E26" s="572"/>
      <c r="F26" s="838" t="str">
        <f>+表紙!F50</f>
        <v>横浜市中区小港町３丁目１９０番地６</v>
      </c>
      <c r="G26" s="839"/>
      <c r="H26" s="839"/>
      <c r="I26" s="839"/>
      <c r="J26" s="839"/>
      <c r="K26" s="839"/>
      <c r="L26" s="839"/>
      <c r="M26" s="839"/>
      <c r="N26" s="341" t="s">
        <v>172</v>
      </c>
      <c r="O26"/>
      <c r="P26"/>
      <c r="Q26" s="833" t="str">
        <f>IF(+表紙!Q50="","",+表紙!Q50)</f>
        <v>045-625-9641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土木工事業・水道施設工事業・舗装工事業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1269</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14人</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4</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4442.8</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なし</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4</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4442.8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なし</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金属くず、コンクリート分別をして実施している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金属くず、コンクリート分別を継続する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なし</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なし</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なし</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なし</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なし</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なし</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4442.8</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55</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優良認定処理業者へ処理委託を開始している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4442.8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41.1</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4442.7000000000007</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優良認定処理業者へ処理委託を推進していく</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C23" zoomScaleNormal="100"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55</v>
      </c>
      <c r="P27" s="700"/>
      <c r="Q27" s="700"/>
      <c r="R27" s="700"/>
      <c r="S27" s="49" t="s">
        <v>38</v>
      </c>
      <c r="T27" s="70"/>
      <c r="U27" s="70"/>
      <c r="X27" s="68" t="s">
        <v>39</v>
      </c>
      <c r="Y27" s="71"/>
      <c r="AG27" s="58"/>
      <c r="AH27" s="58"/>
      <c r="AI27" s="58"/>
      <c r="AJ27" s="58"/>
      <c r="AK27" s="742">
        <f>+AG18+O27</f>
        <v>55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2"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岸本建設株式会社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2025-06-02T07:47:24Z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