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<sst xmlns="http://schemas.openxmlformats.org/spreadsheetml/2006/main" count="3182" uniqueCount="464">
  <si>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</si>
  <si>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</si>
  <si>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</si>
  <si>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</si>
  <si>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</si>
  <si>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</si>
  <si>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</si>
  <si>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</si>
  <si>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</si>
  <si>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</si>
  <si>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</si>
  <si>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</si>
  <si>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</si>
  <si>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</si>
  <si>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</si>
  <si>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</si>
  <si>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</si>
  <si>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</si>
  <si>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</si>
  <si>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</si>
  <si>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</si>
  <si>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</si>
  <si>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</si>
  <si>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</si>
  <si>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</si>
  <si>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</si>
  <si>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</si>
  <si>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</si>
  <si>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</si>
  <si>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</si>
  <si>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</si>
  <si>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</si>
  <si>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</si>
  <si>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</si>
  <si>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</si>
  <si>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</si>
  <si>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</si>
  <si>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</si>
  <si>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</si>
  <si>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</si>
  <si>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</si>
  <si>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</si>
  <si>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</si>
  <si>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</si>
  <si>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</si>
  <si>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</si>
  <si>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</si>
  <si>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</si>
  <si>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</si>
  <si>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</si>
  <si>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</si>
  <si>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</si>
  <si>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</si>
  <si>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</si>
  <si>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</si>
  <si>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</si>
  <si>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</si>
  <si>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</si>
  <si>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</si>
  <si>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</si>
  <si>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</si>
  <si>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</si>
  <si>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</si>
  <si>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</si>
  <si>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</si>
  <si>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</si>
  <si>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</si>
  <si>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</si>
  <si>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</si>
  <si>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</si>
  <si>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</si>
  <si>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</si>
  <si>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</si>
  <si>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</si>
  <si>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</si>
  <si>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</si>
  <si>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</si>
  <si>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</si>
  <si>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</si>
  <si>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</si>
  <si>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</si>
  <si>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</si>
  <si>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</si>
  <si>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</si>
  <si>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</si>
  <si>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</si>
  <si>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</si>
  <si>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</si>
  <si>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</si>
  <si>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</si>
  <si>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</si>
  <si>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</si>
  <si>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</si>
  <si>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</si>
  <si>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</si>
  <si>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</si>
  <si>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</si>
  <si>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</si>
  <si>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</si>
  <si>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</si>
  <si>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</si>
  <si>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</si>
  <si>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</si>
  <si>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</si>
  <si>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</si>
  <si>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</si>
  <si>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</si>
  <si>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</si>
  <si>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</si>
  <si>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</si>
  <si>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</si>
  <si>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</si>
  <si>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</si>
  <si>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</si>
  <si>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</si>
  <si>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</si>
  <si>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</si>
  <si>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</si>
  <si>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</si>
  <si>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</si>
  <si>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</si>
  <si>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</si>
  <si>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</si>
  <si>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</si>
  <si>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</si>
  <si>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</si>
  <si>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</si>
  <si>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</si>
  <si>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</si>
  <si>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</si>
  <si>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</si>
  <si>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</si>
  <si>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</si>
  <si>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</si>
  <si>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</si>
  <si>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</si>
  <si>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</si>
  <si>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</si>
  <si>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</si>
  <si>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</si>
  <si>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</si>
  <si>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</si>
  <si>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</si>
  <si>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</si>
  <si>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</si>
  <si>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</si>
  <si>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</si>
  <si>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</si>
  <si>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</si>
  <si>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</si>
  <si>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</si>
  <si>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</si>
  <si>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</si>
  <si>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</si>
  <si>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</si>
  <si>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</si>
  <si>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</si>
  <si>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</si>
  <si>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</si>
  <si>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</si>
  <si>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</si>
  <si>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</si>
  <si>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</si>
  <si>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</si>
  <si>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</si>
  <si>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</si>
  <si>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</si>
  <si>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</si>
  <si>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</si>
  <si>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</si>
  <si>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</si>
  <si>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</si>
  <si>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</si>
  <si>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</si>
  <si>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</si>
  <si>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</si>
  <si>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</si>
  <si>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</si>
  <si>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</si>
  <si>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</si>
  <si>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</si>
  <si>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</si>
  <si>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</si>
  <si>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</si>
  <si>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</si>
  <si>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</si>
  <si>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</si>
  <si>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</si>
  <si>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</si>
  <si>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</si>
  <si>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</si>
  <si>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</si>
  <si>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</si>
  <si>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</si>
  <si>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</si>
  <si>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</si>
  <si>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</si>
  <si>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</si>
  <si>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</si>
  <si>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</si>
  <si>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</si>
  <si>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</si>
  <si>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</si>
  <si>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</si>
  <si>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</si>
  <si>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</si>
  <si>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</si>
  <si>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</si>
  <si>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</si>
  <si>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</si>
  <si>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</si>
  <si>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</si>
  <si>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</si>
  <si>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</si>
  <si>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</si>
  <si>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</si>
  <si>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</si>
  <si>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</si>
  <si>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</si>
  <si>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</si>
  <si>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</si>
  <si>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</si>
  <si>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</si>
  <si>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</si>
  <si>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</si>
  <si>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</si>
  <si>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</si>
  <si>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</si>
  <si>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</si>
  <si>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</si>
  <si>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</si>
  <si>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</si>
  <si>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</si>
  <si>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</si>
  <si>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</si>
  <si>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</si>
  <si>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</si>
  <si>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</si>
  <si>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</si>
  <si>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</si>
  <si>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</si>
  <si>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</si>
  <si>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</si>
  <si>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</si>
  <si>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</si>
  <si>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</si>
  <si>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</si>
  <si>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</si>
  <si>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</si>
  <si>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</si>
  <si>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</si>
  <si>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</si>
  <si>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</si>
  <si>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</si>
  <si>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</si>
  <si>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</si>
  <si>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</si>
  <si>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</si>
  <si>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</si>
  <si>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</si>
  <si>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</si>
  <si>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</si>
  <si>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</si>
  <si>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</si>
  <si>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</si>
  <si>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</si>
  <si>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</si>
  <si>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</si>
  <si>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</si>
  <si>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</si>
  <si>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</si>
  <si>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</si>
  <si>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</si>
  <si>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</si>
  <si>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</si>
  <si>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</si>
  <si>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</si>
  <si>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</si>
  <si>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</si>
  <si>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</si>
  <si>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</si>
  <si>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</si>
  <si>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</si>
  <si>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</si>
  <si>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</si>
  <si>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</si>
  <si>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</si>
  <si>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</si>
  <si>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</si>
  <si>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</si>
  <si>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</si>
  <si>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</si>
  <si>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</si>
  <si>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</si>
  <si>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</si>
  <si>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</si>
  <si>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</si>
  <si>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</si>
  <si>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</si>
  <si>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</si>
  <si>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</si>
  <si>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</si>
  <si>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</si>
  <si>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</si>
  <si>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</si>
  <si>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</si>
  <si>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</si>
  <si>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</si>
  <si>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</si>
  <si>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</si>
  <si>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</si>
  <si>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</si>
  <si>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</si>
  <si>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</si>
  <si>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</si>
  <si>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</si>
  <si>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</si>
  <si>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</si>
  <si>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</si>
  <si>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</si>
  <si>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</si>
  <si>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</si>
  <si>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</si>
  <si>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</si>
  <si>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</si>
  <si>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</si>
  <si>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</si>
  <si>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</si>
  <si>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</si>
  <si>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</si>
  <si>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</si>
  <si>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</si>
  <si>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</si>
  <si>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</si>
  <si>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</si>
  <si>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</si>
  <si>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</si>
  <si>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</si>
  <si>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</si>
  <si>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</si>
  <si>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</si>
  <si>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</si>
  <si>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</si>
  <si>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</si>
  <si>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</si>
  <si>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</si>
  <si>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</si>
  <si>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</si>
  <si>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</si>
  <si>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</si>
  <si>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</si>
  <si>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</si>
  <si>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</si>
  <si>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</si>
  <si>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</si>
  <si>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</si>
  <si>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</si>
  <si>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</si>
  <si>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</si>
  <si>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</si>
  <si>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</si>
  <si>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</si>
  <si>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</si>
  <si>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</si>
  <si>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</si>
  <si>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</si>
  <si>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</si>
  <si>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</si>
  <si>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</si>
  <si>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</si>
  <si>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</si>
  <si>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</si>
  <si>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</si>
  <si>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</si>
  <si>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</si>
  <si>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</si>
  <si>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</si>
  <si>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</si>
  <si>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</si>
  <si>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</si>
  <si>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</si>
  <si>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</si>
  <si>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</si>
  <si>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</si>
  <si>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</si>
  <si>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</si>
  <si>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</si>
  <si>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</si>
  <si>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</si>
  <si>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</si>
  <si>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</si>
  <si>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</si>
  <si>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</si>
  <si>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</si>
  <si>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</si>
  <si>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</si>
  <si>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</si>
  <si>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</si>
  <si>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</si>
  <si>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</si>
  <si>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</si>
  <si>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</si>
  <si>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</si>
  <si>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</si>
  <si>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</si>
  <si>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</si>
  <si>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</si>
  <si>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</si>
  <si>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</si>
  <si>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</si>
  <si>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</si>
  <si>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</si>
  <si>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</si>
  <si>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</si>
  <si>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</si>
  <si>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</si>
  <si>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</si>
  <si>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</si>
  <si>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</si>
  <si>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</si>
  <si>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</si>
  <si>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</si>
  <si>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</si>
  <si>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</si>
  <si>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</si>
  <si>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</si>
  <si>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</si>
  <si>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</si>
  <si>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</si>
  <si>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</si>
  <si>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</si>
  <si>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</si>
  <si>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</si>
  <si>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</si>
  <si>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</si>
  <si>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</si>
  <si>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</si>
  <si>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</si>
  <si>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</si>
  <si>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</si>
  <si>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</si>
  <si>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</si>
  <si>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</si>
  <si>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</si>
  <si>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</si>
  <si>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</si>
  <si>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横浜市緑区長津田町2942-1</t>
    <rPh sb="0" eb="3">
      <t>ヨコハマシ</t>
    </rPh>
    <rPh sb="3" eb="5">
      <t>ミドリク</t>
    </rPh>
    <rPh sb="5" eb="9">
      <t>ナガツタチョウ</t>
    </rPh>
    <phoneticPr fontId="3"/>
  </si>
  <si>
    <t>株式会社日建産業　代表取締役　平田 恵介</t>
    <rPh sb="0" eb="8">
      <t>カブシキカイシャニッケンサンギョウ</t>
    </rPh>
    <rPh sb="9" eb="14">
      <t>ダイヒョウトリシマリヤク</t>
    </rPh>
    <rPh sb="15" eb="17">
      <t>ヒラタ</t>
    </rPh>
    <rPh sb="18" eb="20">
      <t>ケイスケ</t>
    </rPh>
    <phoneticPr fontId="3"/>
  </si>
  <si>
    <t>045-482-4435</t>
    <phoneticPr fontId="3"/>
  </si>
  <si>
    <t>株式会社日建産業</t>
    <rPh sb="0" eb="8">
      <t>カブシキカイシャニッケンサンギョウ</t>
    </rPh>
    <phoneticPr fontId="3"/>
  </si>
  <si>
    <t>新規</t>
    <rPh sb="0" eb="2">
      <t>シンキ</t>
    </rPh>
    <phoneticPr fontId="3"/>
  </si>
  <si>
    <t>総合工事業</t>
    <phoneticPr fontId="3"/>
  </si>
  <si>
    <t>1.汚泥→焼却→埋め立て　　　　　　　　　　　　　　　　　　　　　　　　　　　　　　　　　　　　　　　　　　　　　　　　　　2.廃プラスチック類→破砕・圧縮→再資源化　　　　　　　　　　　　　　　　　　　　　　　　　　　　　　　　　　　　　　　　　　　　　　　　　　　　　　　　　　　　　　　　　　　　　　　　　　　　　　　　　　　　　　　　3.紙くず→破砕→再資源化　　　　　　　　　　　　　　　　　　　　　　　　　　　　　　　　　　　　　　　　　　　　　　　　　　4.ガラスくず→破砕→再資源化　　　　　　　　　　　　　　　　　　　　　　　　　　　　　　　　　　　　　　　　　　　　　　　5.金属くず→破砕→再資源化　　　　　　　　　　　　　　　　　　　　　　　　　　　　　　　　　　　　　　　　　　　　　　　　　　　　　　　　　　　　　　　6.がれき類→破砕→再資源化　　　　　　　　　　　　　　　　　　　　　　　　　　　　　　　　　　　　　　　　　　　　　　　7.混合廃棄物→分別・圧縮→再資源化</t>
    <rPh sb="2" eb="4">
      <t>オデイ</t>
    </rPh>
    <rPh sb="5" eb="7">
      <t>ショウキャク</t>
    </rPh>
    <rPh sb="8" eb="9">
      <t>ウ</t>
    </rPh>
    <rPh sb="10" eb="11">
      <t>タ</t>
    </rPh>
    <rPh sb="64" eb="65">
      <t>ハイ</t>
    </rPh>
    <rPh sb="71" eb="72">
      <t>ルイ</t>
    </rPh>
    <rPh sb="73" eb="75">
      <t>ハサイ</t>
    </rPh>
    <rPh sb="76" eb="78">
      <t>アッシュク</t>
    </rPh>
    <rPh sb="79" eb="83">
      <t>サイシゲンカ</t>
    </rPh>
    <rPh sb="173" eb="174">
      <t>カミ</t>
    </rPh>
    <rPh sb="177" eb="179">
      <t>ハサイ</t>
    </rPh>
    <rPh sb="180" eb="184">
      <t>サイシゲンカ</t>
    </rPh>
    <rPh sb="242" eb="244">
      <t>ハサイ</t>
    </rPh>
    <rPh sb="245" eb="249">
      <t>サイシゲンカ</t>
    </rPh>
    <rPh sb="298" eb="300">
      <t>キンゾク</t>
    </rPh>
    <rPh sb="303" eb="305">
      <t>ハサイ</t>
    </rPh>
    <rPh sb="306" eb="310">
      <t>サイシゲンカ</t>
    </rPh>
    <rPh sb="378" eb="379">
      <t>ルイ</t>
    </rPh>
    <rPh sb="380" eb="382">
      <t>ハサイ</t>
    </rPh>
    <rPh sb="383" eb="387">
      <t>サイシゲンカ</t>
    </rPh>
    <rPh sb="436" eb="441">
      <t>コンゴウハイキブツ</t>
    </rPh>
    <rPh sb="442" eb="444">
      <t>ブンベツ</t>
    </rPh>
    <rPh sb="445" eb="447">
      <t>アッシュク</t>
    </rPh>
    <rPh sb="448" eb="452">
      <t>サイシゲンカ</t>
    </rPh>
    <phoneticPr fontId="3"/>
  </si>
  <si>
    <t>施工部門長→各現場担当者（代理人、監督）→総務（マニフェスト管理）</t>
    <rPh sb="0" eb="5">
      <t>セコウブモンチョウ</t>
    </rPh>
    <rPh sb="6" eb="9">
      <t>カクゲンバ</t>
    </rPh>
    <rPh sb="9" eb="12">
      <t>タントウシャ</t>
    </rPh>
    <rPh sb="13" eb="16">
      <t>ダイリニン</t>
    </rPh>
    <rPh sb="17" eb="19">
      <t>カントク</t>
    </rPh>
    <rPh sb="21" eb="23">
      <t>ソウム</t>
    </rPh>
    <rPh sb="30" eb="32">
      <t>カンリ</t>
    </rPh>
    <phoneticPr fontId="3"/>
  </si>
  <si>
    <t>出来る限り分別して混廃量を減らす。</t>
    <rPh sb="0" eb="2">
      <t>デキ</t>
    </rPh>
    <rPh sb="3" eb="4">
      <t>カギ</t>
    </rPh>
    <rPh sb="5" eb="7">
      <t>ブンベツ</t>
    </rPh>
    <rPh sb="9" eb="12">
      <t>コンパイリョウ</t>
    </rPh>
    <rPh sb="13" eb="14">
      <t>ヘ</t>
    </rPh>
    <phoneticPr fontId="3"/>
  </si>
  <si>
    <t>種類はがれき類、汚泥、廃プラスチック、金属くず、紙屑、ガラスくず、混合廃棄物。出来る限り分別。</t>
    <rPh sb="0" eb="2">
      <t>シュルイ</t>
    </rPh>
    <rPh sb="6" eb="7">
      <t>ルイ</t>
    </rPh>
    <rPh sb="8" eb="10">
      <t>オデイ</t>
    </rPh>
    <rPh sb="11" eb="12">
      <t>ハイ</t>
    </rPh>
    <rPh sb="19" eb="21">
      <t>キンゾク</t>
    </rPh>
    <rPh sb="24" eb="26">
      <t>カミクズ</t>
    </rPh>
    <rPh sb="33" eb="38">
      <t>コンゴウハイキブツ</t>
    </rPh>
    <rPh sb="39" eb="41">
      <t>デキ</t>
    </rPh>
    <rPh sb="42" eb="43">
      <t>カギ</t>
    </rPh>
    <rPh sb="44" eb="46">
      <t>ブンベツ</t>
    </rPh>
    <phoneticPr fontId="3"/>
  </si>
  <si>
    <t>種類はがれき類、汚泥、廃プラスチック、混合廃棄物。出来る限り分別。</t>
    <rPh sb="0" eb="2">
      <t>シュルイ</t>
    </rPh>
    <rPh sb="6" eb="7">
      <t>ルイ</t>
    </rPh>
    <rPh sb="8" eb="10">
      <t>オデイ</t>
    </rPh>
    <rPh sb="11" eb="12">
      <t>ハイ</t>
    </rPh>
    <rPh sb="19" eb="21">
      <t>コンゴウ</t>
    </rPh>
    <rPh sb="21" eb="24">
      <t>ハイキブツ</t>
    </rPh>
    <rPh sb="25" eb="27">
      <t>デキ</t>
    </rPh>
    <rPh sb="28" eb="29">
      <t>カギ</t>
    </rPh>
    <rPh sb="30" eb="32">
      <t>ブンベツ</t>
    </rPh>
    <phoneticPr fontId="3"/>
  </si>
  <si>
    <t>自ら行う産業廃棄物の再利用は無し。</t>
    <rPh sb="0" eb="1">
      <t>ミズカ</t>
    </rPh>
    <rPh sb="2" eb="3">
      <t>オコナ</t>
    </rPh>
    <rPh sb="4" eb="9">
      <t>サンギョウハイキブツ</t>
    </rPh>
    <rPh sb="10" eb="13">
      <t>サイリヨウ</t>
    </rPh>
    <rPh sb="14" eb="15">
      <t>ナ</t>
    </rPh>
    <phoneticPr fontId="3"/>
  </si>
  <si>
    <t>自ら行う産業廃棄物の再利用の予定はなし。</t>
    <rPh sb="0" eb="1">
      <t>ミズカ</t>
    </rPh>
    <rPh sb="2" eb="3">
      <t>オコナ</t>
    </rPh>
    <rPh sb="4" eb="9">
      <t>サンギョウハイキブツ</t>
    </rPh>
    <rPh sb="10" eb="13">
      <t>サイリヨウ</t>
    </rPh>
    <rPh sb="14" eb="16">
      <t>ヨテイ</t>
    </rPh>
    <phoneticPr fontId="3"/>
  </si>
  <si>
    <t>無し。</t>
    <rPh sb="0" eb="1">
      <t>ナ</t>
    </rPh>
    <phoneticPr fontId="3"/>
  </si>
  <si>
    <t>予定なし。</t>
    <rPh sb="0" eb="2">
      <t>ヨテイ</t>
    </rPh>
    <phoneticPr fontId="3"/>
  </si>
  <si>
    <t>現場で発生し直接搬出する場合はなるべく近距離の再生利用業者を選択。</t>
    <rPh sb="0" eb="2">
      <t>ゲンバ</t>
    </rPh>
    <rPh sb="3" eb="5">
      <t>ハッセイ</t>
    </rPh>
    <rPh sb="6" eb="8">
      <t>チョクセツ</t>
    </rPh>
    <rPh sb="8" eb="10">
      <t>ハンシュツ</t>
    </rPh>
    <rPh sb="12" eb="14">
      <t>バアイ</t>
    </rPh>
    <rPh sb="19" eb="20">
      <t>キン</t>
    </rPh>
    <rPh sb="20" eb="22">
      <t>キョリ</t>
    </rPh>
    <rPh sb="23" eb="27">
      <t>サイセイリヨウ</t>
    </rPh>
    <rPh sb="27" eb="29">
      <t>ギョウシャ</t>
    </rPh>
    <rPh sb="30" eb="32">
      <t>センタク</t>
    </rPh>
    <phoneticPr fontId="3"/>
  </si>
  <si>
    <t>現状と同様。</t>
    <rPh sb="0" eb="2">
      <t>ゲンジョウ</t>
    </rPh>
    <rPh sb="3" eb="5">
      <t>ドウヨウ</t>
    </rPh>
    <phoneticPr fontId="3"/>
  </si>
  <si>
    <t>令和 7 年 5 月 29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</si>
</sst>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5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5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40" zoomScaleNormal="115" zoomScaleSheetLayoutView="100" workbookViewId="0">
      <selection activeCell="G39" sqref="G3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463</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t="s">
        <v>450</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1772</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30</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12042.7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9124.6</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454</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455</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456</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457</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458</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459</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460</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459</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460</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12042.7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12042.7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461</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9124.6</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9124.6</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462</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v>
      </c>
      <c r="P27" s="718"/>
      <c r="Q27" s="718"/>
      <c r="R27" s="718"/>
      <c r="S27" s="49" t="s">
        <v>38</v>
      </c>
      <c r="T27" s="70"/>
      <c r="U27" s="70"/>
      <c r="X27" s="68" t="s">
        <v>39</v>
      </c>
      <c r="Y27" s="71"/>
      <c r="AG27" s="58"/>
      <c r="AH27" s="58"/>
      <c r="AI27" s="58"/>
      <c r="AJ27" s="58"/>
      <c r="AK27" s="668">
        <f>+AG18+O27</f>
        <v>10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v>
      </c>
      <c r="P27" s="718"/>
      <c r="Q27" s="718"/>
      <c r="R27" s="718"/>
      <c r="S27" s="49" t="s">
        <v>38</v>
      </c>
      <c r="T27" s="70"/>
      <c r="U27" s="70"/>
      <c r="X27" s="68" t="s">
        <v>39</v>
      </c>
      <c r="Y27" s="71"/>
      <c r="AG27" s="58"/>
      <c r="AH27" s="58"/>
      <c r="AI27" s="58"/>
      <c r="AJ27" s="58"/>
      <c r="AK27" s="668">
        <f>+AG18+O27</f>
        <v>2.5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11864.2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9000</v>
      </c>
      <c r="P27" s="718"/>
      <c r="Q27" s="718"/>
      <c r="R27" s="718"/>
      <c r="S27" s="49" t="s">
        <v>38</v>
      </c>
      <c r="T27" s="70"/>
      <c r="U27" s="70"/>
      <c r="X27" s="68" t="s">
        <v>39</v>
      </c>
      <c r="Y27" s="71"/>
      <c r="AG27" s="58"/>
      <c r="AH27" s="58"/>
      <c r="AI27" s="58"/>
      <c r="AJ27" s="58"/>
      <c r="AK27" s="668">
        <f>+AG18+O27</f>
        <v>9000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11864.2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9000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11864.2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株式会社日建産業</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38.299999999999997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v>
      </c>
      <c r="P27" s="718"/>
      <c r="Q27" s="718"/>
      <c r="R27" s="718"/>
      <c r="S27" s="49" t="s">
        <v>38</v>
      </c>
      <c r="T27" s="70"/>
      <c r="U27" s="70"/>
      <c r="X27" s="68" t="s">
        <v>39</v>
      </c>
      <c r="Y27" s="71"/>
      <c r="AG27" s="58"/>
      <c r="AH27" s="58"/>
      <c r="AI27" s="58"/>
      <c r="AJ27" s="58"/>
      <c r="AK27" s="668">
        <f>+AG18+O27</f>
        <v>30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38.299999999999997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38.299999999999997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4" zoomScale="80" zoomScaleNormal="80" workbookViewId="0">
      <selection activeCell="B3" sqref="B3:F4"/>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株式会社日建産業</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108.4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v>
      </c>
      <c r="M9" s="377">
        <f>IF(OR(ｷ.紙くず!F24&gt;0,ｷ.紙くず!F24&lt;0),ｷ.紙くず!F24,IF(M$19&gt;0,"0",0))</f>
        <v>0.1</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27.2</v>
      </c>
      <c r="T9" s="377">
        <f>IF(OR(ｾ.ｶﾞﾗｽ･ｺﾝｸﾘ･陶磁器くず!F24&gt;0,ｾ.ｶﾞﾗｽ･ｺﾝｸﾘ･陶磁器くず!F24&lt;0),ｾ.ｶﾞﾗｽ･ｺﾝｸﾘ･陶磁器くず!F24,IF(T$19&gt;0,"0",0))</f>
        <v>2.5</v>
      </c>
      <c r="U9" s="377">
        <f>IF(OR(ｿ.鉱さい!F24&gt;0,ｿ.鉱さい!F24&lt;0),ｿ.鉱さい!F24,IF(U$19&gt;0,"0",0))</f>
        <v>0</v>
      </c>
      <c r="V9" s="377">
        <f>IF(OR(ﾀ.がれき類!F24&gt;0,ﾀ.がれき類!F24&lt;0),ﾀ.がれき類!F24,IF(V$19&gt;0,"0",0))</f>
        <v>11864.2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38.299999999999997</v>
      </c>
      <c r="AA9" s="379">
        <f>IF(SUM(G9:Z9)&gt;0,SUM(G9:Z9),IF(AA$19&gt;0,"0",0))</f>
        <v>12042.7</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108.4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v>
      </c>
      <c r="M14" s="383">
        <f>IF(OR(ｷ.紙くず!F29&gt;0,ｷ.紙くず!F29&lt;0),ｷ.紙くず!F29,IF(M$19&gt;0,"0",0))</f>
        <v>0.1</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27.2</v>
      </c>
      <c r="T14" s="383">
        <f>IF(OR(ｾ.ｶﾞﾗｽ･ｺﾝｸﾘ･陶磁器くず!F29&gt;0,ｾ.ｶﾞﾗｽ･ｺﾝｸﾘ･陶磁器くず!F29&lt;0),ｾ.ｶﾞﾗｽ･ｺﾝｸﾘ･陶磁器くず!F29,IF(T$19&gt;0,"0",0))</f>
        <v>2.5</v>
      </c>
      <c r="U14" s="383">
        <f>IF(OR(ｿ.鉱さい!F29&gt;0,ｿ.鉱さい!F29&lt;0),ｿ.鉱さい!F29,IF(U$19&gt;0,"0",0))</f>
        <v>0</v>
      </c>
      <c r="V14" s="383">
        <f>IF(OR(ﾀ.がれき類!F29&gt;0,ﾀ.がれき類!F29&lt;0),ﾀ.がれき類!F29,IF(V$19&gt;0,"0",0))</f>
        <v>11864.2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38.299999999999997</v>
      </c>
      <c r="AA14" s="385">
        <f t="shared" si="0"/>
        <v>12042.7</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108.4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v>
      </c>
      <c r="M16" s="383">
        <f>IF(OR(ｷ.紙くず!F31&gt;0,ｷ.紙くず!F31&lt;0),ｷ.紙くず!F31,IF(M$19&gt;0,"0",0))</f>
        <v>0.1</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27.2</v>
      </c>
      <c r="T16" s="383">
        <f>IF(OR(ｾ.ｶﾞﾗｽ･ｺﾝｸﾘ･陶磁器くず!F31&gt;0,ｾ.ｶﾞﾗｽ･ｺﾝｸﾘ･陶磁器くず!F31&lt;0),ｾ.ｶﾞﾗｽ･ｺﾝｸﾘ･陶磁器くず!F31,IF(T$19&gt;0,"0",0))</f>
        <v>2.5</v>
      </c>
      <c r="U16" s="383">
        <f>IF(OR(ｿ.鉱さい!F31&gt;0,ｿ.鉱さい!F31&lt;0),ｿ.鉱さい!F31,IF(U$19&gt;0,"0",0))</f>
        <v>0</v>
      </c>
      <c r="V16" s="383">
        <f>IF(OR(ﾀ.がれき類!F31&gt;0,ﾀ.がれき類!F31&lt;0),ﾀ.がれき類!F31,IF(V$19&gt;0,"0",0))</f>
        <v>11864.2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38.299999999999997</v>
      </c>
      <c r="AA16" s="385">
        <f t="shared" si="0"/>
        <v>12042.7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80</v>
      </c>
      <c r="I19" s="389">
        <f t="shared" si="1"/>
        <v>0</v>
      </c>
      <c r="J19" s="389">
        <f t="shared" si="1"/>
        <v>0</v>
      </c>
      <c r="K19" s="389">
        <f t="shared" si="1"/>
        <v>0</v>
      </c>
      <c r="L19" s="389">
        <f t="shared" si="1"/>
        <v>2</v>
      </c>
      <c r="M19" s="389">
        <f t="shared" si="1"/>
        <v>0.1</v>
      </c>
      <c r="N19" s="389">
        <f t="shared" si="1"/>
        <v>0</v>
      </c>
      <c r="O19" s="389">
        <f t="shared" si="1"/>
        <v>0</v>
      </c>
      <c r="P19" s="389">
        <f t="shared" si="1"/>
        <v>0</v>
      </c>
      <c r="Q19" s="389">
        <f t="shared" si="1"/>
        <v>0</v>
      </c>
      <c r="R19" s="389">
        <f t="shared" si="1"/>
        <v>0</v>
      </c>
      <c r="S19" s="389">
        <f t="shared" si="1"/>
        <v>10</v>
      </c>
      <c r="T19" s="389">
        <f t="shared" si="1"/>
        <v>2.5</v>
      </c>
      <c r="U19" s="389">
        <f t="shared" si="1"/>
        <v>0</v>
      </c>
      <c r="V19" s="389">
        <f t="shared" si="1"/>
        <v>9000</v>
      </c>
      <c r="W19" s="389">
        <f t="shared" si="1"/>
        <v>0</v>
      </c>
      <c r="X19" s="389">
        <f t="shared" si="1"/>
        <v>0</v>
      </c>
      <c r="Y19" s="389">
        <f t="shared" si="1"/>
        <v>0</v>
      </c>
      <c r="Z19" s="390">
        <f t="shared" si="1"/>
        <v>30</v>
      </c>
      <c r="AA19" s="391">
        <f t="shared" ref="AA19:AA25" si="2">SUM(G19:Z19)</f>
        <v>9124.6</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80</v>
      </c>
      <c r="I37" s="424">
        <f t="shared" si="8"/>
        <v>0</v>
      </c>
      <c r="J37" s="424">
        <f t="shared" si="8"/>
        <v>0</v>
      </c>
      <c r="K37" s="424">
        <f t="shared" si="8"/>
        <v>0</v>
      </c>
      <c r="L37" s="424">
        <f t="shared" si="8"/>
        <v>2</v>
      </c>
      <c r="M37" s="424">
        <f t="shared" si="8"/>
        <v>0.1</v>
      </c>
      <c r="N37" s="424">
        <f t="shared" si="8"/>
        <v>0</v>
      </c>
      <c r="O37" s="424">
        <f t="shared" si="8"/>
        <v>0</v>
      </c>
      <c r="P37" s="424">
        <f t="shared" si="8"/>
        <v>0</v>
      </c>
      <c r="Q37" s="424">
        <f t="shared" si="8"/>
        <v>0</v>
      </c>
      <c r="R37" s="424">
        <f t="shared" si="8"/>
        <v>0</v>
      </c>
      <c r="S37" s="424">
        <f t="shared" si="8"/>
        <v>10</v>
      </c>
      <c r="T37" s="424">
        <f t="shared" si="8"/>
        <v>2.5</v>
      </c>
      <c r="U37" s="424">
        <f t="shared" si="8"/>
        <v>0</v>
      </c>
      <c r="V37" s="424">
        <f t="shared" si="8"/>
        <v>9000</v>
      </c>
      <c r="W37" s="424">
        <f t="shared" si="8"/>
        <v>0</v>
      </c>
      <c r="X37" s="424">
        <f t="shared" si="8"/>
        <v>0</v>
      </c>
      <c r="Y37" s="424">
        <f t="shared" si="8"/>
        <v>0</v>
      </c>
      <c r="Z37" s="425">
        <f t="shared" si="8"/>
        <v>30</v>
      </c>
      <c r="AA37" s="426">
        <f t="shared" si="4"/>
        <v>9124.6</v>
      </c>
    </row>
    <row r="38" spans="2:27" ht="24" customHeight="1" x14ac:dyDescent="0.15">
      <c r="B38" s="170"/>
      <c r="C38" s="809"/>
      <c r="D38" s="227"/>
      <c r="E38" s="225" t="s">
        <v>319</v>
      </c>
      <c r="F38" s="443"/>
      <c r="G38" s="415">
        <f t="shared" ref="G38:Z38" si="9">SUM(G39:G41)</f>
        <v>0</v>
      </c>
      <c r="H38" s="415">
        <f t="shared" si="9"/>
        <v>80</v>
      </c>
      <c r="I38" s="415">
        <f t="shared" si="9"/>
        <v>0</v>
      </c>
      <c r="J38" s="415">
        <f t="shared" si="9"/>
        <v>0</v>
      </c>
      <c r="K38" s="415">
        <f t="shared" si="9"/>
        <v>0</v>
      </c>
      <c r="L38" s="415">
        <f t="shared" si="9"/>
        <v>2</v>
      </c>
      <c r="M38" s="415">
        <f t="shared" si="9"/>
        <v>0.1</v>
      </c>
      <c r="N38" s="415">
        <f t="shared" si="9"/>
        <v>0</v>
      </c>
      <c r="O38" s="415">
        <f t="shared" si="9"/>
        <v>0</v>
      </c>
      <c r="P38" s="415">
        <f t="shared" si="9"/>
        <v>0</v>
      </c>
      <c r="Q38" s="415">
        <f t="shared" si="9"/>
        <v>0</v>
      </c>
      <c r="R38" s="415">
        <f t="shared" si="9"/>
        <v>0</v>
      </c>
      <c r="S38" s="415">
        <f t="shared" si="9"/>
        <v>10</v>
      </c>
      <c r="T38" s="415">
        <f t="shared" si="9"/>
        <v>2.5</v>
      </c>
      <c r="U38" s="415">
        <f t="shared" si="9"/>
        <v>0</v>
      </c>
      <c r="V38" s="415">
        <f t="shared" si="9"/>
        <v>9000</v>
      </c>
      <c r="W38" s="415">
        <f t="shared" si="9"/>
        <v>0</v>
      </c>
      <c r="X38" s="415">
        <f t="shared" si="9"/>
        <v>0</v>
      </c>
      <c r="Y38" s="415">
        <f t="shared" si="9"/>
        <v>0</v>
      </c>
      <c r="Z38" s="416">
        <f t="shared" si="9"/>
        <v>30</v>
      </c>
      <c r="AA38" s="417">
        <f t="shared" si="4"/>
        <v>9124.6</v>
      </c>
    </row>
    <row r="39" spans="2:27" ht="24" customHeight="1" x14ac:dyDescent="0.15">
      <c r="B39" s="170"/>
      <c r="C39" s="809"/>
      <c r="D39" s="228"/>
      <c r="E39" s="223"/>
      <c r="F39" s="221" t="s">
        <v>233</v>
      </c>
      <c r="G39" s="418">
        <f>+ｱ.燃え殻!$Z$28</f>
        <v>0</v>
      </c>
      <c r="H39" s="418">
        <f>+ｲ.汚泥!$Z$28</f>
        <v>80</v>
      </c>
      <c r="I39" s="418">
        <f>+ｳ.廃油!$Z$28</f>
        <v>0</v>
      </c>
      <c r="J39" s="418">
        <f>+ｴ.廃酸!$Z$28</f>
        <v>0</v>
      </c>
      <c r="K39" s="418">
        <f>+ｵ.廃ｱﾙｶﾘ!$Z$28</f>
        <v>0</v>
      </c>
      <c r="L39" s="418">
        <f>+ｶ.廃ﾌﾟﾗ類!$Z$28</f>
        <v>2</v>
      </c>
      <c r="M39" s="418">
        <f>+ｷ.紙くず!$Z$28</f>
        <v>0.1</v>
      </c>
      <c r="N39" s="418">
        <f>+ｸ.木くず!$Z$28</f>
        <v>0</v>
      </c>
      <c r="O39" s="418">
        <f>+ｹ.繊維くず!$Z$28</f>
        <v>0</v>
      </c>
      <c r="P39" s="418">
        <f>+ｺ.動植物性残さ!$Z$28</f>
        <v>0</v>
      </c>
      <c r="Q39" s="418">
        <f>+ｻ.動物系固形不要物!$Z$28</f>
        <v>0</v>
      </c>
      <c r="R39" s="418">
        <f>+ｼ.ｺﾞﾑくず!$Z$28</f>
        <v>0</v>
      </c>
      <c r="S39" s="418">
        <f>+ｽ.金属くず!$Z$28</f>
        <v>10</v>
      </c>
      <c r="T39" s="418">
        <f>+ｾ.ｶﾞﾗｽ･ｺﾝｸﾘ･陶磁器くず!$Z$28</f>
        <v>2.5</v>
      </c>
      <c r="U39" s="418">
        <f>+ｿ.鉱さい!$Z$28</f>
        <v>0</v>
      </c>
      <c r="V39" s="418">
        <f>+ﾀ.がれき類!$Z$28</f>
        <v>9000</v>
      </c>
      <c r="W39" s="418">
        <f>+ﾁ.動物のふん尿!$Z$28</f>
        <v>0</v>
      </c>
      <c r="X39" s="418">
        <f>+ﾂ.動物の死体!$Z$28</f>
        <v>0</v>
      </c>
      <c r="Y39" s="418">
        <f>+ﾃ.ばいじん!$Z$28</f>
        <v>0</v>
      </c>
      <c r="Z39" s="419">
        <f>+ﾄ.混合廃棄物その他!$Z$28</f>
        <v>30</v>
      </c>
      <c r="AA39" s="420">
        <f t="shared" si="4"/>
        <v>9124.6</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80</v>
      </c>
      <c r="I43" s="427">
        <f>+ｳ.廃油!$AK$27</f>
        <v>0</v>
      </c>
      <c r="J43" s="427">
        <f>+ｴ.廃酸!$AK$27</f>
        <v>0</v>
      </c>
      <c r="K43" s="427">
        <f>+ｵ.廃ｱﾙｶﾘ!$AK$27</f>
        <v>0</v>
      </c>
      <c r="L43" s="427">
        <f>+ｶ.廃ﾌﾟﾗ類!$AK$27</f>
        <v>2</v>
      </c>
      <c r="M43" s="427">
        <f>+ｷ.紙くず!$AK$27</f>
        <v>0.1</v>
      </c>
      <c r="N43" s="427">
        <f>+ｸ.木くず!$AK$27</f>
        <v>0</v>
      </c>
      <c r="O43" s="427">
        <f>+ｹ.繊維くず!$AK$27</f>
        <v>0</v>
      </c>
      <c r="P43" s="427">
        <f>+ｺ.動植物性残さ!$AK$27</f>
        <v>0</v>
      </c>
      <c r="Q43" s="427">
        <f>+ｻ.動物系固形不要物!$AK$27</f>
        <v>0</v>
      </c>
      <c r="R43" s="427">
        <f>+ｼ.ｺﾞﾑくず!$AK$27</f>
        <v>0</v>
      </c>
      <c r="S43" s="427">
        <f>+ｽ.金属くず!$AK$27</f>
        <v>10</v>
      </c>
      <c r="T43" s="427">
        <f>+ｾ.ｶﾞﾗｽ･ｺﾝｸﾘ･陶磁器くず!$AK$27</f>
        <v>2.5</v>
      </c>
      <c r="U43" s="427">
        <f>+ｿ.鉱さい!$AK$27</f>
        <v>0</v>
      </c>
      <c r="V43" s="427">
        <f>+ﾀ.がれき類!$AK$27</f>
        <v>9000</v>
      </c>
      <c r="W43" s="427">
        <f>+ﾁ.動物のふん尿!$AK$27</f>
        <v>0</v>
      </c>
      <c r="X43" s="427">
        <f>+ﾂ.動物の死体!$AK$27</f>
        <v>0</v>
      </c>
      <c r="Y43" s="427">
        <f>+ﾃ.ばいじん!$AK$27</f>
        <v>0</v>
      </c>
      <c r="Z43" s="428">
        <f>+ﾄ.混合廃棄物その他!$AK$27</f>
        <v>30</v>
      </c>
      <c r="AA43" s="429">
        <f t="shared" si="4"/>
        <v>9124.6</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80</v>
      </c>
      <c r="I45" s="433">
        <f>+ｳ.廃油!$AR$24</f>
        <v>0</v>
      </c>
      <c r="J45" s="433">
        <f>+ｴ.廃酸!$AR$24</f>
        <v>0</v>
      </c>
      <c r="K45" s="433">
        <f>+ｵ.廃ｱﾙｶﾘ!$AR$24</f>
        <v>0</v>
      </c>
      <c r="L45" s="433">
        <f>+ｶ.廃ﾌﾟﾗ類!$AR$24</f>
        <v>2</v>
      </c>
      <c r="M45" s="433">
        <f>+ｷ.紙くず!$AR$24</f>
        <v>0.1</v>
      </c>
      <c r="N45" s="433">
        <f>+ｸ.木くず!$AR$24</f>
        <v>0</v>
      </c>
      <c r="O45" s="433">
        <f>+ｹ.繊維くず!$AR$24</f>
        <v>0</v>
      </c>
      <c r="P45" s="433">
        <f>+ｺ.動植物性残さ!$AR$24</f>
        <v>0</v>
      </c>
      <c r="Q45" s="433">
        <f>+ｻ.動物系固形不要物!$AR$24</f>
        <v>0</v>
      </c>
      <c r="R45" s="433">
        <f>+ｼ.ｺﾞﾑくず!$AR$24</f>
        <v>0</v>
      </c>
      <c r="S45" s="433">
        <f>+ｽ.金属くず!$AR$24</f>
        <v>10</v>
      </c>
      <c r="T45" s="433">
        <f>+ｾ.ｶﾞﾗｽ･ｺﾝｸﾘ･陶磁器くず!$AR$24</f>
        <v>2.5</v>
      </c>
      <c r="U45" s="433">
        <f>+ｿ.鉱さい!$AR$24</f>
        <v>0</v>
      </c>
      <c r="V45" s="433">
        <f>+ﾀ.がれき類!$AR$24</f>
        <v>9000</v>
      </c>
      <c r="W45" s="433">
        <f>+ﾁ.動物のふん尿!$AR$24</f>
        <v>0</v>
      </c>
      <c r="X45" s="433">
        <f>+ﾂ.動物の死体!$AR$24</f>
        <v>0</v>
      </c>
      <c r="Y45" s="433">
        <f>+ﾃ.ばいじん!$AR$24</f>
        <v>0</v>
      </c>
      <c r="Z45" s="434">
        <f>+ﾄ.混合廃棄物その他!$AR$24</f>
        <v>30</v>
      </c>
      <c r="AA45" s="435">
        <f t="shared" si="4"/>
        <v>9124.6</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188.4</v>
      </c>
      <c r="I55" s="480">
        <f t="shared" si="10"/>
        <v>0</v>
      </c>
      <c r="J55" s="480">
        <f t="shared" si="10"/>
        <v>0</v>
      </c>
      <c r="K55" s="480">
        <f t="shared" si="10"/>
        <v>0</v>
      </c>
      <c r="L55" s="480">
        <f t="shared" si="10"/>
        <v>4</v>
      </c>
      <c r="M55" s="480">
        <f t="shared" si="10"/>
        <v>0.2</v>
      </c>
      <c r="N55" s="480">
        <f t="shared" si="10"/>
        <v>0</v>
      </c>
      <c r="O55" s="480">
        <f t="shared" si="10"/>
        <v>0</v>
      </c>
      <c r="P55" s="480">
        <f t="shared" si="10"/>
        <v>0</v>
      </c>
      <c r="Q55" s="480">
        <f t="shared" si="10"/>
        <v>0</v>
      </c>
      <c r="R55" s="480">
        <f t="shared" si="10"/>
        <v>0</v>
      </c>
      <c r="S55" s="480">
        <f t="shared" si="10"/>
        <v>37.200000000000003</v>
      </c>
      <c r="T55" s="480">
        <f t="shared" si="10"/>
        <v>5</v>
      </c>
      <c r="U55" s="480">
        <f t="shared" si="10"/>
        <v>0</v>
      </c>
      <c r="V55" s="480">
        <f t="shared" si="10"/>
        <v>20864.2</v>
      </c>
      <c r="W55" s="480">
        <f t="shared" si="10"/>
        <v>0</v>
      </c>
      <c r="X55" s="480">
        <f t="shared" si="10"/>
        <v>0</v>
      </c>
      <c r="Y55" s="480">
        <f t="shared" si="10"/>
        <v>0</v>
      </c>
      <c r="Z55" s="480">
        <f t="shared" si="10"/>
        <v>68.3</v>
      </c>
      <c r="AA55" s="481">
        <f>+AA9+AA19+AA20</f>
        <v>21167.300000000003</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115" zoomScaleNormal="100" zoomScaleSheetLayoutView="115" workbookViewId="0">
      <selection activeCell="B4" sqref="B4:C4"/>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5 月 29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横浜市緑区長津田町2942-1</v>
      </c>
      <c r="M16" s="884"/>
      <c r="N16" s="884"/>
      <c r="O16" s="884"/>
      <c r="P16" s="884"/>
      <c r="Q16" s="884"/>
      <c r="R16" s="884"/>
      <c r="S16" s="884"/>
      <c r="T16" s="884"/>
      <c r="U16" s="282"/>
    </row>
    <row r="17" spans="1:21" ht="26.25" customHeight="1" x14ac:dyDescent="0.15">
      <c r="C17" s="86"/>
      <c r="I17" s="25"/>
      <c r="J17" s="25" t="s">
        <v>7</v>
      </c>
      <c r="K17" s="25"/>
      <c r="L17" s="884" t="str">
        <f>+表紙!L41</f>
        <v>株式会社日建産業　代表取締役　平田 恵介</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045-482-4435</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株式会社日建産業</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t="str">
        <f>表紙!P49</f>
        <v>新規</v>
      </c>
      <c r="Q25" s="891"/>
      <c r="R25" s="891"/>
      <c r="S25" s="891"/>
      <c r="T25" s="891"/>
      <c r="U25" s="892"/>
    </row>
    <row r="26" spans="1:21" ht="26.25" customHeight="1" x14ac:dyDescent="0.15">
      <c r="C26" s="538" t="s">
        <v>11</v>
      </c>
      <c r="D26" s="539"/>
      <c r="E26" s="540"/>
      <c r="F26" s="906" t="str">
        <f>+表紙!F50</f>
        <v>横浜市緑区長津田町2942-1</v>
      </c>
      <c r="G26" s="907"/>
      <c r="H26" s="907"/>
      <c r="I26" s="907"/>
      <c r="J26" s="907"/>
      <c r="K26" s="907"/>
      <c r="L26" s="907"/>
      <c r="M26" s="907"/>
      <c r="N26" s="341" t="s">
        <v>172</v>
      </c>
      <c r="O26"/>
      <c r="P26"/>
      <c r="Q26" s="901" t="str">
        <f>IF(+表紙!Q50="","",+表紙!Q50)</f>
        <v>045-482-4435</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1772</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30</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12042.7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出来る限り分別して混廃量を減らす。</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9124.6</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出来る限り分別して混廃量を減らす。</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種類はがれき類、汚泥、廃プラスチック、金属くず、紙屑、ガラスくず、混合廃棄物。出来る限り分別。</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種類はがれき類、汚泥、廃プラスチック、混合廃棄物。出来る限り分別。</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自ら行う産業廃棄物の再利用は無し。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自ら行う産業廃棄物の再利用の予定はなし。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無し。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予定なし。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無し。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予定なし。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12042.7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12042.7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現場で発生し直接搬出する場合はなるべく近距離の再生利用業者を選択。</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9124.6</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9124.6</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現状と同様。</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108.4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80</v>
      </c>
      <c r="P27" s="718"/>
      <c r="Q27" s="718"/>
      <c r="R27" s="718"/>
      <c r="S27" s="49" t="s">
        <v>38</v>
      </c>
      <c r="T27" s="70"/>
      <c r="U27" s="70"/>
      <c r="X27" s="68" t="s">
        <v>39</v>
      </c>
      <c r="Y27" s="71"/>
      <c r="AG27" s="58"/>
      <c r="AH27" s="58"/>
      <c r="AI27" s="58"/>
      <c r="AJ27" s="58"/>
      <c r="AK27" s="668">
        <f>+AG18+O27</f>
        <v>80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108.4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80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108.4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T22"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v>
      </c>
      <c r="P27" s="718"/>
      <c r="Q27" s="718"/>
      <c r="R27" s="718"/>
      <c r="S27" s="49" t="s">
        <v>38</v>
      </c>
      <c r="T27" s="70"/>
      <c r="U27" s="70"/>
      <c r="X27" s="68" t="s">
        <v>39</v>
      </c>
      <c r="Y27" s="71"/>
      <c r="AG27" s="58"/>
      <c r="AH27" s="58"/>
      <c r="AI27" s="58"/>
      <c r="AJ27" s="58"/>
      <c r="AK27" s="668">
        <f>+AG18+O27</f>
        <v>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0.1</v>
      </c>
      <c r="P27" s="718"/>
      <c r="Q27" s="718"/>
      <c r="R27" s="718"/>
      <c r="S27" s="49" t="s">
        <v>38</v>
      </c>
      <c r="T27" s="70"/>
      <c r="U27" s="70"/>
      <c r="X27" s="68" t="s">
        <v>39</v>
      </c>
      <c r="Y27" s="71"/>
      <c r="AG27" s="58"/>
      <c r="AH27" s="58"/>
      <c r="AI27" s="58"/>
      <c r="AJ27" s="58"/>
      <c r="AK27" s="668">
        <f>+AG18+O27</f>
        <v>0.1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株式会社日建産業</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2025-05-30T00:08:49Z</dcterms:created>
  <dcterms:modified xsi:type="dcterms:W3CDTF">2025-05-30T00:08:51Z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