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28C4B519-1E1F-44B0-91C3-F95FC65B6668}"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 name="Sheet1" sheetId="99" r:id="rId25"/>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P42" i="94" l="1"/>
  <c r="P41" i="94" s="1"/>
  <c r="H31" i="77"/>
  <c r="K49" i="94"/>
  <c r="U49" i="94"/>
  <c r="AL27" i="91"/>
  <c r="X47" i="94" s="1"/>
  <c r="H31" i="76"/>
  <c r="J49" i="94"/>
  <c r="H31" i="74"/>
  <c r="H49" i="94"/>
  <c r="H36" i="78"/>
  <c r="H37" i="78"/>
  <c r="H24" i="78"/>
  <c r="H31" i="2"/>
  <c r="Q36" i="94"/>
  <c r="G36" i="94"/>
  <c r="G35" i="94" s="1"/>
  <c r="H31" i="88"/>
  <c r="AL27" i="80"/>
  <c r="AL31" i="80" s="1"/>
  <c r="V60"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9"/>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<sst xmlns="http://schemas.openxmlformats.org/spreadsheetml/2006/main" count="3304" uniqueCount="470">
  <si>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</si>
  <si>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</si>
  <si>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</si>
  <si>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</si>
  <si>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</si>
  <si>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</si>
  <si>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</si>
  <si>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</si>
  <si>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</si>
  <si>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</si>
  <si>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</si>
  <si>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</si>
  <si>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</si>
  <si>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</si>
  <si>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</si>
  <si>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</si>
  <si>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</si>
  <si>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</si>
  <si>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</si>
  <si>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</si>
  <si>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</si>
  <si>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</si>
  <si>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</si>
  <si>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</si>
  <si>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</si>
  <si>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</si>
  <si>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</si>
  <si>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</si>
  <si>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</si>
  <si>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</si>
  <si>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</si>
  <si>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</si>
  <si>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</si>
  <si>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</si>
  <si>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</si>
  <si>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</si>
  <si>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</si>
  <si>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</si>
  <si>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</si>
  <si>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</si>
  <si>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</si>
  <si>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</si>
  <si>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</si>
  <si>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</si>
  <si>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</si>
  <si>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</si>
  <si>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</si>
  <si>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</si>
  <si>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</si>
  <si>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</si>
  <si>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</si>
  <si>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</si>
  <si>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</si>
  <si>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</si>
  <si>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</si>
  <si>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</si>
  <si>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</si>
  <si>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</si>
  <si>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</si>
  <si>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</si>
  <si>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</si>
  <si>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</si>
  <si>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</si>
  <si>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</si>
  <si>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</si>
  <si>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</si>
  <si>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</si>
  <si>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</si>
  <si>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</si>
  <si>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</si>
  <si>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</si>
  <si>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</si>
  <si>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</si>
  <si>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</si>
  <si>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</si>
  <si>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</si>
  <si>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</si>
  <si>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</si>
  <si>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</si>
  <si>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</si>
  <si>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</si>
  <si>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</si>
  <si>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</si>
  <si>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</si>
  <si>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</si>
  <si>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</si>
  <si>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</si>
  <si>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</si>
  <si>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</si>
  <si>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</si>
  <si>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</si>
  <si>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</si>
  <si>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</si>
  <si>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</si>
  <si>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</si>
  <si>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</si>
  <si>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</si>
  <si>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</si>
  <si>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</si>
  <si>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</si>
  <si>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</si>
  <si>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</si>
  <si>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</si>
  <si>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</si>
  <si>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</si>
  <si>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</si>
  <si>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</si>
  <si>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</si>
  <si>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</si>
  <si>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</si>
  <si>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</si>
  <si>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</si>
  <si>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</si>
  <si>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</si>
  <si>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</si>
  <si>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</si>
  <si>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</si>
  <si>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</si>
  <si>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</si>
  <si>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</si>
  <si>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</si>
  <si>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</si>
  <si>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</si>
  <si>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</si>
  <si>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</si>
  <si>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</si>
  <si>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</si>
  <si>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</si>
  <si>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</si>
  <si>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</si>
  <si>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</si>
  <si>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</si>
  <si>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</si>
  <si>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</si>
  <si>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</si>
  <si>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</si>
  <si>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</si>
  <si>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</si>
  <si>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</si>
  <si>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</si>
  <si>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</si>
  <si>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</si>
  <si>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</si>
  <si>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</si>
  <si>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</si>
  <si>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</si>
  <si>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</si>
  <si>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</si>
  <si>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</si>
  <si>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</si>
  <si>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</si>
  <si>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</si>
  <si>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</si>
  <si>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</si>
  <si>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</si>
  <si>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</si>
  <si>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</si>
  <si>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</si>
  <si>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</si>
  <si>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</si>
  <si>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</si>
  <si>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</si>
  <si>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</si>
  <si>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</si>
  <si>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</si>
  <si>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</si>
  <si>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</si>
  <si>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</si>
  <si>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</si>
  <si>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</si>
  <si>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</si>
  <si>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</si>
  <si>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</si>
  <si>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</si>
  <si>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</si>
  <si>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</si>
  <si>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</si>
  <si>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</si>
  <si>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</si>
  <si>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</si>
  <si>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</si>
  <si>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</si>
  <si>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</si>
  <si>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</si>
  <si>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</si>
  <si>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</si>
  <si>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</si>
  <si>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</si>
  <si>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</si>
  <si>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</si>
  <si>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</si>
  <si>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</si>
  <si>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</si>
  <si>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</si>
  <si>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</si>
  <si>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</si>
  <si>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</si>
  <si>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</si>
  <si>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</si>
  <si>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</si>
  <si>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</si>
  <si>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</si>
  <si>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</si>
  <si>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</si>
  <si>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</si>
  <si>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</si>
  <si>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</si>
  <si>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</si>
  <si>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</si>
  <si>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</si>
  <si>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</si>
  <si>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</si>
  <si>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</si>
  <si>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</si>
  <si>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</si>
  <si>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</si>
  <si>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</si>
  <si>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</si>
  <si>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</si>
  <si>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</si>
  <si>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</si>
  <si>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</si>
  <si>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</si>
  <si>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</si>
  <si>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</si>
  <si>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</si>
  <si>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</si>
  <si>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</si>
  <si>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</si>
  <si>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</si>
  <si>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</si>
  <si>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</si>
  <si>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</si>
  <si>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</si>
  <si>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</si>
  <si>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</si>
  <si>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</si>
  <si>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</si>
  <si>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</si>
  <si>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</si>
  <si>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</si>
  <si>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</si>
  <si>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</si>
  <si>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</si>
  <si>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</si>
  <si>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</si>
  <si>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</si>
  <si>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</si>
  <si>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</si>
  <si>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</si>
  <si>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</si>
  <si>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</si>
  <si>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</si>
  <si>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</si>
  <si>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</si>
  <si>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</si>
  <si>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</si>
  <si>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</si>
  <si>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</si>
  <si>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</si>
  <si>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</si>
  <si>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</si>
  <si>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</si>
  <si>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</si>
  <si>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</si>
  <si>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</si>
  <si>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</si>
  <si>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</si>
  <si>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</si>
  <si>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</si>
  <si>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</si>
  <si>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</si>
  <si>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</si>
  <si>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</si>
  <si>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</si>
  <si>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</si>
  <si>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</si>
  <si>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</si>
  <si>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</si>
  <si>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</si>
  <si>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</si>
  <si>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</si>
  <si>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</si>
  <si>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</si>
  <si>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</si>
  <si>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</si>
  <si>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</si>
  <si>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</si>
  <si>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</si>
  <si>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</si>
  <si>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</si>
  <si>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</si>
  <si>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</si>
  <si>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</si>
  <si>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</si>
  <si>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</si>
  <si>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</si>
  <si>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</si>
  <si>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</si>
  <si>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</si>
  <si>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</si>
  <si>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</si>
  <si>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</si>
  <si>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</si>
  <si>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</si>
  <si>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</si>
  <si>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</si>
  <si>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</si>
  <si>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</si>
  <si>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</si>
  <si>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</si>
  <si>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</si>
  <si>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</si>
  <si>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</si>
  <si>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</si>
  <si>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</si>
  <si>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</si>
  <si>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</si>
  <si>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</si>
  <si>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</si>
  <si>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</si>
  <si>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</si>
  <si>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</si>
  <si>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</si>
  <si>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</si>
  <si>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</si>
  <si>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</si>
  <si>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</si>
  <si>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</si>
  <si>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</si>
  <si>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</si>
  <si>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</si>
  <si>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</si>
  <si>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</si>
  <si>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</si>
  <si>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</si>
  <si>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</si>
  <si>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</si>
  <si>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</si>
  <si>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</si>
  <si>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</si>
  <si>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</si>
  <si>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</si>
  <si>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</si>
  <si>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</si>
  <si>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</si>
  <si>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</si>
  <si>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</si>
  <si>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</si>
  <si>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</si>
  <si>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</si>
  <si>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</si>
  <si>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</si>
  <si>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</si>
  <si>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</si>
  <si>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</si>
  <si>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</si>
  <si>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</si>
  <si>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</si>
  <si>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</si>
  <si>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</si>
  <si>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</si>
  <si>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</si>
  <si>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</si>
  <si>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</si>
  <si>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</si>
  <si>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</si>
  <si>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</si>
  <si>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</si>
  <si>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</si>
  <si>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</si>
  <si>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</si>
  <si>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</si>
  <si>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</si>
  <si>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</si>
  <si>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</si>
  <si>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</si>
  <si>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</si>
  <si>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</si>
  <si>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</si>
  <si>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</si>
  <si>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</si>
  <si>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</si>
  <si>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</si>
  <si>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</si>
  <si>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</si>
  <si>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</si>
  <si>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</si>
  <si>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</si>
  <si>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</si>
  <si>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</si>
  <si>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</si>
  <si>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</si>
  <si>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</si>
  <si>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</si>
  <si>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</si>
  <si>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</si>
  <si>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</si>
  <si>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</si>
  <si>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</si>
  <si>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</si>
  <si>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</si>
  <si>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</si>
  <si>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</si>
  <si>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</si>
  <si>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</si>
  <si>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</si>
  <si>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</si>
  <si>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</si>
  <si>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</si>
  <si>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</si>
  <si>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</si>
  <si>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</si>
  <si>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</si>
  <si>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</si>
  <si>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</si>
  <si>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</si>
  <si>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</si>
  <si>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</si>
  <si>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</si>
  <si>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</si>
  <si>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</si>
  <si>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</si>
  <si>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</si>
  <si>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</si>
  <si>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</si>
  <si>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</si>
  <si>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</si>
  <si>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</si>
  <si>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</si>
  <si>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</si>
  <si>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</si>
  <si>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</si>
  <si>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</si>
  <si>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</si>
  <si>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</si>
  <si>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</si>
  <si>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</si>
  <si>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</si>
  <si>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</si>
  <si>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</si>
  <si>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</si>
  <si>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</si>
  <si>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</si>
  <si>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</si>
  <si>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</si>
  <si>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</si>
  <si>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</si>
  <si>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</si>
  <si>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</si>
  <si>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</si>
  <si>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</si>
  <si>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</si>
  <si>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</si>
  <si>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</si>
  <si>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</si>
  <si>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</si>
  <si>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</si>
  <si>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</si>
  <si>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</si>
  <si>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</si>
  <si>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</si>
  <si>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</si>
  <si>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神奈川県横浜市鶴見区駒岡4丁目5番18号</t>
    <phoneticPr fontId="3"/>
  </si>
  <si>
    <t>株式会社神奈川クリーンサービス
代表取締役　齊藤　耕介</t>
    <phoneticPr fontId="3"/>
  </si>
  <si>
    <t>045-582-9241</t>
    <phoneticPr fontId="3"/>
  </si>
  <si>
    <t>株式会社　神奈川クリーンサービス</t>
    <phoneticPr fontId="3"/>
  </si>
  <si>
    <t>土木工事業、舗装工事業</t>
    <phoneticPr fontId="3"/>
  </si>
  <si>
    <t>○</t>
  </si>
  <si>
    <t>令和   7 年   7月  15日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</si>
</sst>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1500" y="2193925"/>
          <a:ext cx="662517" cy="6445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36" zoomScaleNormal="100" zoomScaleSheetLayoutView="100" workbookViewId="0">
      <selection activeCell="F47" sqref="F47:L4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468</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2" customHeight="1">
      <c r="C31" s="494" t="s">
        <v>296</v>
      </c>
      <c r="D31" s="495"/>
      <c r="E31" s="495"/>
      <c r="F31" s="495"/>
      <c r="G31" s="495"/>
      <c r="H31" s="495"/>
      <c r="I31" s="495"/>
      <c r="J31" s="495"/>
      <c r="K31" s="495"/>
      <c r="L31" s="495"/>
      <c r="M31" s="495"/>
      <c r="N31" s="495"/>
      <c r="O31" s="496"/>
      <c r="P31" s="20"/>
      <c r="Q31" s="20"/>
      <c r="S31" s="20"/>
      <c r="T31" s="20"/>
      <c r="U31" s="275"/>
    </row>
    <row r="32" spans="1:25" ht="12.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469</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45" customHeight="1">
      <c r="C39" s="78"/>
      <c r="H39" s="23" t="s">
        <v>6</v>
      </c>
      <c r="I39" s="23"/>
      <c r="J39" s="480" t="s">
        <v>463</v>
      </c>
      <c r="K39" s="480"/>
      <c r="L39" s="481"/>
      <c r="M39" s="481"/>
      <c r="N39" s="481"/>
      <c r="O39" s="482"/>
      <c r="Q39" s="20"/>
      <c r="R39" s="20"/>
    </row>
    <row r="40" spans="1:19" ht="26.4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465</v>
      </c>
      <c r="M42" s="483"/>
      <c r="N42" s="483"/>
      <c r="O42" s="484"/>
    </row>
    <row r="43" spans="1:19">
      <c r="C43" s="78"/>
      <c r="J43" s="24"/>
      <c r="K43" s="24"/>
      <c r="O43" s="79"/>
    </row>
    <row r="44" spans="1:19" ht="8.4499999999999993" customHeight="1">
      <c r="C44" s="78"/>
      <c r="O44" s="79"/>
    </row>
    <row r="45" spans="1:19" ht="30.2"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c r="N48" s="507"/>
      <c r="O48" s="508"/>
    </row>
    <row r="49" spans="3:21" ht="18" customHeight="1">
      <c r="C49" s="457" t="s">
        <v>11</v>
      </c>
      <c r="D49" s="489"/>
      <c r="E49" s="490"/>
      <c r="F49" s="476" t="s">
        <v>463</v>
      </c>
      <c r="G49" s="477"/>
      <c r="H49" s="477"/>
      <c r="I49" s="477"/>
      <c r="J49" s="477"/>
      <c r="K49" s="477"/>
      <c r="L49" s="126" t="s">
        <v>172</v>
      </c>
      <c r="M49" s="386"/>
      <c r="N49" s="509" t="s">
        <v>465</v>
      </c>
      <c r="O49" s="510"/>
    </row>
    <row r="50" spans="3:21" ht="18" customHeight="1">
      <c r="C50" s="491"/>
      <c r="D50" s="492"/>
      <c r="E50" s="493"/>
      <c r="F50" s="478"/>
      <c r="G50" s="479"/>
      <c r="H50" s="479"/>
      <c r="I50" s="479"/>
      <c r="J50" s="479"/>
      <c r="K50" s="479"/>
      <c r="L50" s="387"/>
      <c r="M50" s="485"/>
      <c r="N50" s="486"/>
      <c r="O50" s="276"/>
    </row>
    <row r="51" spans="3:21" ht="26.4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467</v>
      </c>
      <c r="M52" s="541"/>
      <c r="N52" s="542"/>
      <c r="O52" s="543"/>
    </row>
    <row r="53" spans="3:21" ht="22.7" customHeight="1">
      <c r="C53" s="295"/>
      <c r="D53" s="306" t="s">
        <v>19</v>
      </c>
      <c r="E53" s="307" t="s">
        <v>365</v>
      </c>
      <c r="F53" s="544" t="s">
        <v>366</v>
      </c>
      <c r="G53" s="545"/>
      <c r="H53" s="546"/>
      <c r="I53" s="544" t="s">
        <v>367</v>
      </c>
      <c r="J53" s="547"/>
      <c r="K53" s="548"/>
      <c r="L53" s="549"/>
      <c r="M53" s="550"/>
      <c r="N53" s="389" t="s">
        <v>368</v>
      </c>
      <c r="O53" s="390"/>
    </row>
    <row r="54" spans="3:21" ht="22.7" customHeight="1">
      <c r="C54" s="295"/>
      <c r="D54" s="294"/>
      <c r="E54" s="310"/>
      <c r="F54" s="544" t="s">
        <v>369</v>
      </c>
      <c r="G54" s="545"/>
      <c r="H54" s="546"/>
      <c r="I54" s="551" t="s">
        <v>370</v>
      </c>
      <c r="J54" s="547"/>
      <c r="K54" s="547"/>
      <c r="L54" s="549">
        <v>1252</v>
      </c>
      <c r="M54" s="550"/>
      <c r="N54" s="389" t="s">
        <v>368</v>
      </c>
      <c r="O54" s="390"/>
    </row>
    <row r="55" spans="3:21" ht="22.7" customHeight="1">
      <c r="C55" s="295"/>
      <c r="D55" s="552" t="s">
        <v>371</v>
      </c>
      <c r="E55" s="553"/>
      <c r="F55" s="544" t="s">
        <v>372</v>
      </c>
      <c r="G55" s="545"/>
      <c r="H55" s="546"/>
      <c r="I55" s="551" t="s">
        <v>373</v>
      </c>
      <c r="J55" s="547"/>
      <c r="K55" s="547"/>
      <c r="L55" s="549"/>
      <c r="M55" s="550"/>
      <c r="N55" s="389" t="s">
        <v>374</v>
      </c>
      <c r="O55" s="390"/>
    </row>
    <row r="56" spans="3:21" ht="22.7" customHeight="1">
      <c r="C56" s="295"/>
      <c r="D56" s="552"/>
      <c r="E56" s="553"/>
      <c r="F56" s="544" t="s">
        <v>375</v>
      </c>
      <c r="G56" s="545"/>
      <c r="H56" s="546"/>
      <c r="I56" s="551" t="s">
        <v>376</v>
      </c>
      <c r="J56" s="547"/>
      <c r="K56" s="547"/>
      <c r="L56" s="549"/>
      <c r="M56" s="550"/>
      <c r="N56" s="389" t="s">
        <v>368</v>
      </c>
      <c r="O56" s="390"/>
    </row>
    <row r="57" spans="3:21" ht="26.45" customHeight="1">
      <c r="C57" s="295"/>
      <c r="D57" s="294"/>
      <c r="E57" s="310"/>
      <c r="F57" s="223" t="s">
        <v>377</v>
      </c>
      <c r="G57" s="296"/>
      <c r="H57" s="296"/>
      <c r="I57" s="296"/>
      <c r="J57" s="35"/>
      <c r="K57" s="35"/>
      <c r="L57" s="297"/>
      <c r="M57" s="297"/>
      <c r="N57" s="298"/>
      <c r="O57" s="299"/>
    </row>
    <row r="58" spans="3:21" ht="26.45" customHeight="1">
      <c r="C58" s="295"/>
      <c r="D58" s="315"/>
      <c r="E58" s="316"/>
      <c r="F58" s="533"/>
      <c r="G58" s="534"/>
      <c r="H58" s="534"/>
      <c r="I58" s="534"/>
      <c r="J58" s="534"/>
      <c r="K58" s="534"/>
      <c r="L58" s="534"/>
      <c r="M58" s="534"/>
      <c r="N58" s="534"/>
      <c r="O58" s="535"/>
    </row>
    <row r="59" spans="3:21" ht="26.45" customHeight="1">
      <c r="C59" s="300"/>
      <c r="D59" s="317" t="s">
        <v>24</v>
      </c>
      <c r="E59" s="318" t="s">
        <v>378</v>
      </c>
      <c r="F59" s="536"/>
      <c r="G59" s="537"/>
      <c r="H59" s="537"/>
      <c r="I59" s="537"/>
      <c r="J59" s="537"/>
      <c r="K59" s="537"/>
      <c r="L59" s="537"/>
      <c r="M59" s="537"/>
      <c r="N59" s="537"/>
      <c r="O59" s="538"/>
    </row>
    <row r="60" spans="3:21" ht="30.2"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1950</v>
      </c>
      <c r="I63" s="240" t="s">
        <v>4</v>
      </c>
      <c r="J63" s="525" t="s">
        <v>324</v>
      </c>
      <c r="K63" s="526"/>
      <c r="L63" s="527"/>
      <c r="M63" s="523">
        <f>+別紙!AA14</f>
        <v>1920</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300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20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29.7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29.7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29.7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29.7</v>
      </c>
      <c r="Q27" s="633"/>
      <c r="R27" s="633"/>
      <c r="S27" s="633"/>
      <c r="T27" s="44" t="s">
        <v>38</v>
      </c>
      <c r="U27" s="64"/>
      <c r="V27" s="64"/>
      <c r="Y27" s="62" t="s">
        <v>39</v>
      </c>
      <c r="Z27" s="65"/>
      <c r="AH27" s="53"/>
      <c r="AI27" s="53"/>
      <c r="AJ27" s="53"/>
      <c r="AK27" s="53"/>
      <c r="AL27" s="603">
        <f>+AH18+P27</f>
        <v>29.7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29.7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29.7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29.7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29.7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387.5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20</v>
      </c>
      <c r="E24" s="584"/>
      <c r="F24" s="584"/>
      <c r="G24" s="194" t="s">
        <v>198</v>
      </c>
      <c r="H24" s="573">
        <f>+F12</f>
        <v>387.5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361.5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387.5</v>
      </c>
      <c r="Q27" s="633"/>
      <c r="R27" s="633"/>
      <c r="S27" s="633"/>
      <c r="T27" s="44" t="s">
        <v>38</v>
      </c>
      <c r="U27" s="64"/>
      <c r="V27" s="64"/>
      <c r="Y27" s="62" t="s">
        <v>39</v>
      </c>
      <c r="Z27" s="65"/>
      <c r="AH27" s="53"/>
      <c r="AI27" s="53"/>
      <c r="AJ27" s="53"/>
      <c r="AK27" s="53"/>
      <c r="AL27" s="603">
        <f>+AH18+P27</f>
        <v>387.5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361.5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20</v>
      </c>
      <c r="E29" s="584"/>
      <c r="F29" s="584"/>
      <c r="G29" s="194" t="s">
        <v>198</v>
      </c>
      <c r="H29" s="573">
        <f>+AL27</f>
        <v>387.5</v>
      </c>
      <c r="I29" s="574"/>
      <c r="J29" s="194" t="s">
        <v>198</v>
      </c>
      <c r="M29" s="582"/>
      <c r="P29" s="56"/>
      <c r="Q29" s="144"/>
      <c r="R29" s="51" t="s">
        <v>183</v>
      </c>
      <c r="S29" s="628" t="s">
        <v>33</v>
      </c>
      <c r="T29" s="631"/>
      <c r="U29" s="631"/>
      <c r="V29" s="632"/>
      <c r="W29" s="48"/>
      <c r="X29" s="66"/>
      <c r="Y29" s="588" t="s">
        <v>258</v>
      </c>
      <c r="Z29" s="589"/>
      <c r="AA29" s="629">
        <v>26</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387.5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20</v>
      </c>
      <c r="E31" s="584"/>
      <c r="F31" s="584"/>
      <c r="G31" s="194" t="s">
        <v>198</v>
      </c>
      <c r="H31" s="573">
        <f>+AS24</f>
        <v>361.5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8"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3987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1600</v>
      </c>
      <c r="E24" s="584"/>
      <c r="F24" s="584"/>
      <c r="G24" s="194" t="s">
        <v>198</v>
      </c>
      <c r="H24" s="573">
        <f>+F12</f>
        <v>3987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3981.4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3987</v>
      </c>
      <c r="Q27" s="633"/>
      <c r="R27" s="633"/>
      <c r="S27" s="633"/>
      <c r="T27" s="44" t="s">
        <v>38</v>
      </c>
      <c r="U27" s="64"/>
      <c r="V27" s="64"/>
      <c r="Y27" s="62" t="s">
        <v>39</v>
      </c>
      <c r="Z27" s="65"/>
      <c r="AH27" s="53"/>
      <c r="AI27" s="53"/>
      <c r="AJ27" s="53"/>
      <c r="AK27" s="53"/>
      <c r="AL27" s="603">
        <f>+AH18+P27</f>
        <v>3987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3981.4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1600</v>
      </c>
      <c r="E29" s="584"/>
      <c r="F29" s="584"/>
      <c r="G29" s="194" t="s">
        <v>198</v>
      </c>
      <c r="H29" s="573">
        <f>+AL27</f>
        <v>3987</v>
      </c>
      <c r="I29" s="574"/>
      <c r="J29" s="194" t="s">
        <v>198</v>
      </c>
      <c r="M29" s="582"/>
      <c r="P29" s="56"/>
      <c r="Q29" s="144"/>
      <c r="R29" s="51" t="s">
        <v>183</v>
      </c>
      <c r="S29" s="628" t="s">
        <v>33</v>
      </c>
      <c r="T29" s="631"/>
      <c r="U29" s="631"/>
      <c r="V29" s="632"/>
      <c r="W29" s="48"/>
      <c r="X29" s="66"/>
      <c r="Y29" s="588" t="s">
        <v>258</v>
      </c>
      <c r="Z29" s="589"/>
      <c r="AA29" s="629">
        <v>5.6</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5.6</v>
      </c>
      <c r="I30" s="574"/>
      <c r="J30" s="194" t="s">
        <v>198</v>
      </c>
      <c r="M30" s="582"/>
      <c r="P30" s="56"/>
      <c r="R30" s="587">
        <f>+ROUND(AA28,1)+ROUND(AA29,1)+ROUND(AA30,1)</f>
        <v>3987</v>
      </c>
      <c r="S30" s="633"/>
      <c r="T30" s="633"/>
      <c r="U30" s="633"/>
      <c r="V30" s="44" t="s">
        <v>16</v>
      </c>
      <c r="Y30" s="588" t="s">
        <v>186</v>
      </c>
      <c r="Z30" s="589"/>
      <c r="AA30" s="629"/>
      <c r="AB30" s="630"/>
      <c r="AC30" s="630"/>
      <c r="AD30" s="630"/>
      <c r="AE30" s="630"/>
      <c r="AF30" s="44" t="s">
        <v>13</v>
      </c>
      <c r="AL30" s="606">
        <v>5.6</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3981.4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　神奈川クリーンサービス</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300</v>
      </c>
      <c r="E24" s="584"/>
      <c r="F24" s="584"/>
      <c r="G24" s="194" t="s">
        <v>198</v>
      </c>
      <c r="H24" s="573">
        <f>+F12</f>
        <v>19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19</v>
      </c>
      <c r="Q27" s="633"/>
      <c r="R27" s="633"/>
      <c r="S27" s="633"/>
      <c r="T27" s="44" t="s">
        <v>38</v>
      </c>
      <c r="U27" s="64"/>
      <c r="V27" s="64"/>
      <c r="Y27" s="62" t="s">
        <v>39</v>
      </c>
      <c r="Z27" s="65"/>
      <c r="AH27" s="53"/>
      <c r="AI27" s="53"/>
      <c r="AJ27" s="53"/>
      <c r="AK27" s="53"/>
      <c r="AL27" s="603">
        <f>+AH18+P27</f>
        <v>19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300</v>
      </c>
      <c r="E29" s="584"/>
      <c r="F29" s="584"/>
      <c r="G29" s="194" t="s">
        <v>198</v>
      </c>
      <c r="H29" s="573">
        <f>+AL27</f>
        <v>19</v>
      </c>
      <c r="I29" s="574"/>
      <c r="J29" s="194" t="s">
        <v>198</v>
      </c>
      <c r="M29" s="582"/>
      <c r="P29" s="56"/>
      <c r="Q29" s="144"/>
      <c r="R29" s="51" t="s">
        <v>183</v>
      </c>
      <c r="S29" s="628" t="s">
        <v>33</v>
      </c>
      <c r="T29" s="631"/>
      <c r="U29" s="631"/>
      <c r="V29" s="632"/>
      <c r="W29" s="48"/>
      <c r="X29" s="66"/>
      <c r="Y29" s="588" t="s">
        <v>258</v>
      </c>
      <c r="Z29" s="589"/>
      <c r="AA29" s="629">
        <v>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300</v>
      </c>
      <c r="E30" s="584"/>
      <c r="F30" s="584"/>
      <c r="G30" s="194" t="s">
        <v>198</v>
      </c>
      <c r="H30" s="573">
        <f>+AL30</f>
        <v>1</v>
      </c>
      <c r="I30" s="574"/>
      <c r="J30" s="194" t="s">
        <v>198</v>
      </c>
      <c r="M30" s="582"/>
      <c r="P30" s="56"/>
      <c r="R30" s="587">
        <f>+ROUND(AA28,1)+ROUND(AA29,1)+ROUND(AA30,1)</f>
        <v>19</v>
      </c>
      <c r="S30" s="633"/>
      <c r="T30" s="633"/>
      <c r="U30" s="633"/>
      <c r="V30" s="44" t="s">
        <v>16</v>
      </c>
      <c r="Y30" s="588" t="s">
        <v>186</v>
      </c>
      <c r="Z30" s="589"/>
      <c r="AA30" s="629"/>
      <c r="AB30" s="630"/>
      <c r="AC30" s="630"/>
      <c r="AD30" s="630"/>
      <c r="AE30" s="630"/>
      <c r="AF30" s="44" t="s">
        <v>13</v>
      </c>
      <c r="AL30" s="606">
        <v>1</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31" zoomScale="70" zoomScaleNormal="70" workbookViewId="0">
      <selection activeCell="L12" sqref="L1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　神奈川クリーンサービス</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t="str">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30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20</v>
      </c>
      <c r="U9" s="319">
        <f>IF(OR(ｿ.鉱さい!D24&gt;0,ｿ.鉱さい!D24&lt;0),ｿ.鉱さい!D24,IF(U$19&gt;0,"0",0))</f>
        <v>0</v>
      </c>
      <c r="V9" s="319">
        <f>IF(OR(ﾀ.がれき類!D24&gt;0,ﾀ.がれき類!D24&lt;0),ﾀ.がれき類!D24,IF(V$19&gt;0,"0",0))</f>
        <v>1600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300</v>
      </c>
      <c r="AA9" s="321">
        <f>IF(SUM(G9:Z9)&gt;0,SUM(G9:Z9),IF(AA$19&gt;0,"0",0))</f>
        <v>1950</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t="str">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20</v>
      </c>
      <c r="U14" s="325">
        <f>IF(OR(ｿ.鉱さい!D29&gt;0,ｿ.鉱さい!D29&lt;0),ｿ.鉱さい!D29,IF(U$19&gt;0,"0",0))</f>
        <v>0</v>
      </c>
      <c r="V14" s="325">
        <f>IF(OR(ﾀ.がれき類!D29&gt;0,ﾀ.がれき類!D29&lt;0),ﾀ.がれき類!D29,IF(V$19&gt;0,"0",0))</f>
        <v>1600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300</v>
      </c>
      <c r="AA14" s="327">
        <f t="shared" si="0"/>
        <v>1920</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300</v>
      </c>
      <c r="AA15" s="327">
        <f t="shared" si="0"/>
        <v>300</v>
      </c>
    </row>
    <row r="16" spans="2:27" ht="20.45" customHeight="1">
      <c r="B16" s="169" t="s">
        <v>245</v>
      </c>
      <c r="C16" s="698" t="s">
        <v>243</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20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20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105.8</v>
      </c>
      <c r="I19" s="331">
        <f t="shared" si="1"/>
        <v>0</v>
      </c>
      <c r="J19" s="331">
        <f t="shared" si="1"/>
        <v>0</v>
      </c>
      <c r="K19" s="331">
        <f t="shared" si="1"/>
        <v>0</v>
      </c>
      <c r="L19" s="331">
        <f t="shared" si="1"/>
        <v>0</v>
      </c>
      <c r="M19" s="331">
        <f t="shared" si="1"/>
        <v>0</v>
      </c>
      <c r="N19" s="331">
        <f t="shared" si="1"/>
        <v>20.2</v>
      </c>
      <c r="O19" s="331">
        <f t="shared" si="1"/>
        <v>0</v>
      </c>
      <c r="P19" s="331">
        <f t="shared" si="1"/>
        <v>0</v>
      </c>
      <c r="Q19" s="331">
        <f t="shared" si="1"/>
        <v>0</v>
      </c>
      <c r="R19" s="331">
        <f t="shared" si="1"/>
        <v>0</v>
      </c>
      <c r="S19" s="331">
        <f t="shared" si="1"/>
        <v>29.7</v>
      </c>
      <c r="T19" s="331">
        <f t="shared" si="1"/>
        <v>387.5</v>
      </c>
      <c r="U19" s="331">
        <f t="shared" si="1"/>
        <v>0</v>
      </c>
      <c r="V19" s="331">
        <f t="shared" si="1"/>
        <v>3987</v>
      </c>
      <c r="W19" s="331">
        <f t="shared" si="1"/>
        <v>0</v>
      </c>
      <c r="X19" s="331">
        <f t="shared" si="1"/>
        <v>0</v>
      </c>
      <c r="Y19" s="331">
        <f t="shared" si="1"/>
        <v>0</v>
      </c>
      <c r="Z19" s="332">
        <f t="shared" si="1"/>
        <v>19</v>
      </c>
      <c r="AA19" s="333">
        <f t="shared" ref="AA19:AA25" si="2">SUM(G19:Z19)</f>
        <v>4549.2</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105.8</v>
      </c>
      <c r="I41" s="367">
        <f t="shared" si="8"/>
        <v>0</v>
      </c>
      <c r="J41" s="367">
        <f t="shared" si="8"/>
        <v>0</v>
      </c>
      <c r="K41" s="367">
        <f t="shared" si="8"/>
        <v>0</v>
      </c>
      <c r="L41" s="367">
        <f t="shared" si="8"/>
        <v>0</v>
      </c>
      <c r="M41" s="367">
        <f t="shared" si="8"/>
        <v>0</v>
      </c>
      <c r="N41" s="367">
        <f t="shared" si="8"/>
        <v>20.2</v>
      </c>
      <c r="O41" s="367">
        <f t="shared" si="8"/>
        <v>0</v>
      </c>
      <c r="P41" s="367">
        <f t="shared" si="8"/>
        <v>0</v>
      </c>
      <c r="Q41" s="367">
        <f t="shared" si="8"/>
        <v>0</v>
      </c>
      <c r="R41" s="367">
        <f t="shared" si="8"/>
        <v>0</v>
      </c>
      <c r="S41" s="367">
        <f t="shared" si="8"/>
        <v>29.7</v>
      </c>
      <c r="T41" s="367">
        <f t="shared" si="8"/>
        <v>387.5</v>
      </c>
      <c r="U41" s="367">
        <f t="shared" si="8"/>
        <v>0</v>
      </c>
      <c r="V41" s="367">
        <f t="shared" si="8"/>
        <v>3987</v>
      </c>
      <c r="W41" s="367">
        <f t="shared" si="8"/>
        <v>0</v>
      </c>
      <c r="X41" s="367">
        <f t="shared" si="8"/>
        <v>0</v>
      </c>
      <c r="Y41" s="367">
        <f t="shared" si="8"/>
        <v>0</v>
      </c>
      <c r="Z41" s="368">
        <f t="shared" si="8"/>
        <v>19</v>
      </c>
      <c r="AA41" s="369">
        <f t="shared" si="4"/>
        <v>4549.2</v>
      </c>
    </row>
    <row r="42" spans="2:27" ht="20.45" customHeight="1">
      <c r="B42" s="167"/>
      <c r="C42" s="721"/>
      <c r="D42" s="207"/>
      <c r="E42" s="205" t="s">
        <v>262</v>
      </c>
      <c r="F42" s="383"/>
      <c r="G42" s="358">
        <f t="shared" ref="G42:Z42" si="9">SUM(G43:G45)</f>
        <v>0</v>
      </c>
      <c r="H42" s="358">
        <f t="shared" si="9"/>
        <v>105.8</v>
      </c>
      <c r="I42" s="358">
        <f t="shared" si="9"/>
        <v>0</v>
      </c>
      <c r="J42" s="358">
        <f t="shared" si="9"/>
        <v>0</v>
      </c>
      <c r="K42" s="358">
        <f t="shared" si="9"/>
        <v>0</v>
      </c>
      <c r="L42" s="358">
        <f t="shared" si="9"/>
        <v>0</v>
      </c>
      <c r="M42" s="358">
        <f t="shared" si="9"/>
        <v>0</v>
      </c>
      <c r="N42" s="358">
        <f t="shared" si="9"/>
        <v>20.2</v>
      </c>
      <c r="O42" s="358">
        <f t="shared" si="9"/>
        <v>0</v>
      </c>
      <c r="P42" s="358">
        <f t="shared" si="9"/>
        <v>0</v>
      </c>
      <c r="Q42" s="358">
        <f t="shared" si="9"/>
        <v>0</v>
      </c>
      <c r="R42" s="358">
        <f t="shared" si="9"/>
        <v>0</v>
      </c>
      <c r="S42" s="358">
        <f t="shared" si="9"/>
        <v>29.7</v>
      </c>
      <c r="T42" s="358">
        <f t="shared" si="9"/>
        <v>387.5</v>
      </c>
      <c r="U42" s="358">
        <f t="shared" si="9"/>
        <v>0</v>
      </c>
      <c r="V42" s="358">
        <f t="shared" si="9"/>
        <v>3987</v>
      </c>
      <c r="W42" s="358">
        <f t="shared" si="9"/>
        <v>0</v>
      </c>
      <c r="X42" s="358">
        <f t="shared" si="9"/>
        <v>0</v>
      </c>
      <c r="Y42" s="358">
        <f t="shared" si="9"/>
        <v>0</v>
      </c>
      <c r="Z42" s="359">
        <f t="shared" si="9"/>
        <v>19</v>
      </c>
      <c r="AA42" s="360">
        <f t="shared" si="4"/>
        <v>4549.2</v>
      </c>
    </row>
    <row r="43" spans="2:27" ht="20.45" customHeight="1">
      <c r="B43" s="167"/>
      <c r="C43" s="721"/>
      <c r="D43" s="208"/>
      <c r="E43" s="203"/>
      <c r="F43" s="201" t="s">
        <v>235</v>
      </c>
      <c r="G43" s="361">
        <f>+ｱ.燃え殻!$AA$28</f>
        <v>0</v>
      </c>
      <c r="H43" s="361">
        <f>+ｲ.汚泥!$AA$28</f>
        <v>21.8</v>
      </c>
      <c r="I43" s="361">
        <f>+ｳ.廃油!$AA$28</f>
        <v>0</v>
      </c>
      <c r="J43" s="361">
        <f>+ｴ.廃酸!$AA$28</f>
        <v>0</v>
      </c>
      <c r="K43" s="361">
        <f>+ｵ.廃ｱﾙｶﾘ!$AA$28</f>
        <v>0</v>
      </c>
      <c r="L43" s="361">
        <f>+ｶ.廃ﾌﾟﾗ類!$AA$28</f>
        <v>0</v>
      </c>
      <c r="M43" s="361">
        <f>+ｷ.紙くず!$AA$28</f>
        <v>0</v>
      </c>
      <c r="N43" s="361">
        <f>+ｸ.木くず!$AA$28</f>
        <v>20.2</v>
      </c>
      <c r="O43" s="361">
        <f>+ｹ.繊維くず!$AA$28</f>
        <v>0</v>
      </c>
      <c r="P43" s="361">
        <f>+ｺ.動植物性残さ!$AA$28</f>
        <v>0</v>
      </c>
      <c r="Q43" s="361">
        <f>+ｻ.動物系固形不要物!$AA$28</f>
        <v>0</v>
      </c>
      <c r="R43" s="361">
        <f>+ｼ.ｺﾞﾑくず!$AA$28</f>
        <v>0</v>
      </c>
      <c r="S43" s="361">
        <f>+ｽ.金属くず!$AA$28</f>
        <v>29.7</v>
      </c>
      <c r="T43" s="361">
        <f>+ｾ.ｶﾞﾗｽ･ｺﾝｸﾘ･陶磁器くず!$AA$28</f>
        <v>361.5</v>
      </c>
      <c r="U43" s="361">
        <f>+ｿ.鉱さい!$AA$28</f>
        <v>0</v>
      </c>
      <c r="V43" s="361">
        <f>+ﾀ.がれき類!$AA$28</f>
        <v>3981.4</v>
      </c>
      <c r="W43" s="361">
        <f>+ﾁ.動物のふん尿!$AA$28</f>
        <v>0</v>
      </c>
      <c r="X43" s="361">
        <f>+ﾂ.動物の死体!$AA$28</f>
        <v>0</v>
      </c>
      <c r="Y43" s="361">
        <f>+ﾃ.ばいじん!$AA$28</f>
        <v>0</v>
      </c>
      <c r="Z43" s="362">
        <f>+ﾄ.混合廃棄物その他!$AA$28</f>
        <v>18</v>
      </c>
      <c r="AA43" s="363">
        <f t="shared" si="4"/>
        <v>4432.6000000000004</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26</v>
      </c>
      <c r="U44" s="361">
        <f>+ｿ.鉱さい!$AA$29</f>
        <v>0</v>
      </c>
      <c r="V44" s="361">
        <f>+ﾀ.がれき類!$AA$29</f>
        <v>5.6</v>
      </c>
      <c r="W44" s="361">
        <f>+ﾁ.動物のふん尿!$AA$29</f>
        <v>0</v>
      </c>
      <c r="X44" s="361">
        <f>+ﾂ.動物の死体!$AA$29</f>
        <v>0</v>
      </c>
      <c r="Y44" s="361">
        <f>+ﾃ.ばいじん!$AA$29</f>
        <v>0</v>
      </c>
      <c r="Z44" s="362">
        <f>+ﾄ.混合廃棄物その他!$AA$29</f>
        <v>1</v>
      </c>
      <c r="AA44" s="363">
        <f t="shared" si="4"/>
        <v>32.6</v>
      </c>
    </row>
    <row r="45" spans="2:27" ht="20.45" customHeight="1">
      <c r="B45" s="167"/>
      <c r="C45" s="721"/>
      <c r="D45" s="208"/>
      <c r="E45" s="204"/>
      <c r="F45" s="202" t="s">
        <v>260</v>
      </c>
      <c r="G45" s="361">
        <f>+ｱ.燃え殻!$AA$30</f>
        <v>0</v>
      </c>
      <c r="H45" s="361">
        <f>+ｲ.汚泥!$AA$30</f>
        <v>84</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84</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105.8</v>
      </c>
      <c r="I47" s="370">
        <f>+ｳ.廃油!$AL$27</f>
        <v>0</v>
      </c>
      <c r="J47" s="370">
        <f>+ｴ.廃酸!$AL$27</f>
        <v>0</v>
      </c>
      <c r="K47" s="370">
        <f>+ｵ.廃ｱﾙｶﾘ!$AL$27</f>
        <v>0</v>
      </c>
      <c r="L47" s="370">
        <f>+ｶ.廃ﾌﾟﾗ類!$AL$27</f>
        <v>0</v>
      </c>
      <c r="M47" s="370">
        <f>+ｷ.紙くず!$AL$27</f>
        <v>0</v>
      </c>
      <c r="N47" s="370">
        <f>+ｸ.木くず!$AL$27</f>
        <v>20.2</v>
      </c>
      <c r="O47" s="370">
        <f>+ｹ.繊維くず!$AL$27</f>
        <v>0</v>
      </c>
      <c r="P47" s="370">
        <f>+ｺ.動植物性残さ!$AL$27</f>
        <v>0</v>
      </c>
      <c r="Q47" s="370">
        <f>+ｻ.動物系固形不要物!$AL$27</f>
        <v>0</v>
      </c>
      <c r="R47" s="370">
        <f>+ｼ.ｺﾞﾑくず!$AL$27</f>
        <v>0</v>
      </c>
      <c r="S47" s="370">
        <f>+ｽ.金属くず!$AL$27</f>
        <v>29.7</v>
      </c>
      <c r="T47" s="370">
        <f>+ｾ.ｶﾞﾗｽ･ｺﾝｸﾘ･陶磁器くず!$AL$27</f>
        <v>387.5</v>
      </c>
      <c r="U47" s="370">
        <f>+ｿ.鉱さい!$AL$27</f>
        <v>0</v>
      </c>
      <c r="V47" s="370">
        <f>+ﾀ.がれき類!$AL$27</f>
        <v>3987</v>
      </c>
      <c r="W47" s="370">
        <f>+ﾁ.動物のふん尿!$AL$27</f>
        <v>0</v>
      </c>
      <c r="X47" s="370">
        <f>+ﾂ.動物の死体!$AL$27</f>
        <v>0</v>
      </c>
      <c r="Y47" s="370">
        <f>+ﾃ.ばいじん!$AL$27</f>
        <v>0</v>
      </c>
      <c r="Z47" s="371">
        <f>+ﾄ.混合廃棄物その他!$AL$27</f>
        <v>19</v>
      </c>
      <c r="AA47" s="372">
        <f t="shared" si="4"/>
        <v>4549.2</v>
      </c>
    </row>
    <row r="48" spans="2:27" ht="20.45" customHeight="1">
      <c r="B48" s="167"/>
      <c r="C48" s="173"/>
      <c r="D48" s="172" t="s">
        <v>188</v>
      </c>
      <c r="E48" s="703" t="s">
        <v>238</v>
      </c>
      <c r="F48" s="704"/>
      <c r="G48" s="373">
        <f>+ｱ.燃え殻!$AL$30</f>
        <v>0</v>
      </c>
      <c r="H48" s="373">
        <f>+ｲ.汚泥!$AL$30</f>
        <v>84</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5.6</v>
      </c>
      <c r="W48" s="373">
        <f>+ﾁ.動物のふん尿!$AL$30</f>
        <v>0</v>
      </c>
      <c r="X48" s="373">
        <f>+ﾂ.動物の死体!$AL$30</f>
        <v>0</v>
      </c>
      <c r="Y48" s="373">
        <f>+ﾃ.ばいじん!$AL$30</f>
        <v>0</v>
      </c>
      <c r="Z48" s="374">
        <f>+ﾄ.混合廃棄物その他!$AL$30</f>
        <v>1</v>
      </c>
      <c r="AA48" s="375">
        <f t="shared" si="4"/>
        <v>90.6</v>
      </c>
    </row>
    <row r="49" spans="2:27" ht="20.45" customHeight="1">
      <c r="B49" s="167"/>
      <c r="C49" s="173"/>
      <c r="D49" s="409" t="s">
        <v>190</v>
      </c>
      <c r="E49" s="713" t="s">
        <v>239</v>
      </c>
      <c r="F49" s="714"/>
      <c r="G49" s="422">
        <f>+ｱ.燃え殻!$AS$24</f>
        <v>0</v>
      </c>
      <c r="H49" s="422">
        <f>+ｲ.汚泥!$AS$24</f>
        <v>21.8</v>
      </c>
      <c r="I49" s="422">
        <f>+ｳ.廃油!$AS$24</f>
        <v>0</v>
      </c>
      <c r="J49" s="422">
        <f>+ｴ.廃酸!$AS$24</f>
        <v>0</v>
      </c>
      <c r="K49" s="422">
        <f>+ｵ.廃ｱﾙｶﾘ!$AS$24</f>
        <v>0</v>
      </c>
      <c r="L49" s="422">
        <f>+ｶ.廃ﾌﾟﾗ類!$AS$24</f>
        <v>0</v>
      </c>
      <c r="M49" s="422">
        <f>+ｷ.紙くず!$AS$24</f>
        <v>0</v>
      </c>
      <c r="N49" s="422">
        <f>+ｸ.木くず!$AS$24</f>
        <v>20.2</v>
      </c>
      <c r="O49" s="422">
        <f>+ｹ.繊維くず!$AS$24</f>
        <v>0</v>
      </c>
      <c r="P49" s="422">
        <f>+ｺ.動植物性残さ!$AS$24</f>
        <v>0</v>
      </c>
      <c r="Q49" s="422">
        <f>+ｻ.動物系固形不要物!$AS$24</f>
        <v>0</v>
      </c>
      <c r="R49" s="422">
        <f>+ｼ.ｺﾞﾑくず!$AS$24</f>
        <v>0</v>
      </c>
      <c r="S49" s="422">
        <f>+ｽ.金属くず!$AS$24</f>
        <v>29.7</v>
      </c>
      <c r="T49" s="422">
        <f>+ｾ.ｶﾞﾗｽ･ｺﾝｸﾘ･陶磁器くず!$AS$24</f>
        <v>361.5</v>
      </c>
      <c r="U49" s="422">
        <f>+ｿ.鉱さい!$AS$24</f>
        <v>0</v>
      </c>
      <c r="V49" s="422">
        <f>+ﾀ.がれき類!$AS$24</f>
        <v>3981.4</v>
      </c>
      <c r="W49" s="422">
        <f>+ﾁ.動物のふん尿!$AS$24</f>
        <v>0</v>
      </c>
      <c r="X49" s="422">
        <f>+ﾂ.動物の死体!$AS$24</f>
        <v>0</v>
      </c>
      <c r="Y49" s="422">
        <f>+ﾃ.ばいじん!$AS$24</f>
        <v>0</v>
      </c>
      <c r="Z49" s="423">
        <f>+ﾄ.混合廃棄物その他!$AS$24</f>
        <v>18</v>
      </c>
      <c r="AA49" s="424">
        <f t="shared" si="4"/>
        <v>4432.6000000000004</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105.8</v>
      </c>
      <c r="I63" s="406">
        <f t="shared" si="10"/>
        <v>0</v>
      </c>
      <c r="J63" s="406">
        <f t="shared" si="10"/>
        <v>0</v>
      </c>
      <c r="K63" s="406">
        <f t="shared" si="10"/>
        <v>0</v>
      </c>
      <c r="L63" s="406">
        <f t="shared" si="10"/>
        <v>0</v>
      </c>
      <c r="M63" s="406">
        <f t="shared" si="10"/>
        <v>0</v>
      </c>
      <c r="N63" s="406">
        <f t="shared" si="10"/>
        <v>50.2</v>
      </c>
      <c r="O63" s="406">
        <f t="shared" si="10"/>
        <v>0</v>
      </c>
      <c r="P63" s="406">
        <f t="shared" si="10"/>
        <v>0</v>
      </c>
      <c r="Q63" s="406">
        <f t="shared" si="10"/>
        <v>0</v>
      </c>
      <c r="R63" s="406">
        <f t="shared" si="10"/>
        <v>0</v>
      </c>
      <c r="S63" s="406">
        <f t="shared" si="10"/>
        <v>29.7</v>
      </c>
      <c r="T63" s="406">
        <f t="shared" si="10"/>
        <v>407.5</v>
      </c>
      <c r="U63" s="406">
        <f t="shared" si="10"/>
        <v>0</v>
      </c>
      <c r="V63" s="406">
        <f t="shared" si="10"/>
        <v>5587</v>
      </c>
      <c r="W63" s="406">
        <f t="shared" si="10"/>
        <v>0</v>
      </c>
      <c r="X63" s="406">
        <f t="shared" si="10"/>
        <v>0</v>
      </c>
      <c r="Y63" s="406">
        <f t="shared" si="10"/>
        <v>0</v>
      </c>
      <c r="Z63" s="406">
        <f t="shared" si="10"/>
        <v>319</v>
      </c>
      <c r="AA63" s="407">
        <f>+AA9+AA19+AA20</f>
        <v>6499.2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22"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2" customHeight="1">
      <c r="C8" s="494" t="s">
        <v>296</v>
      </c>
      <c r="D8" s="783"/>
      <c r="E8" s="783"/>
      <c r="F8" s="783"/>
      <c r="G8" s="783"/>
      <c r="H8" s="783"/>
      <c r="I8" s="783"/>
      <c r="J8" s="783"/>
      <c r="K8" s="783"/>
      <c r="L8" s="783"/>
      <c r="M8" s="783"/>
      <c r="N8" s="783"/>
      <c r="O8" s="784"/>
      <c r="P8" s="20"/>
    </row>
    <row r="9" spans="1:16" ht="12.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7月  15日</v>
      </c>
      <c r="M11" s="789"/>
      <c r="N11" s="789"/>
      <c r="O11" s="790"/>
    </row>
    <row r="12" spans="1:16" ht="13.35" customHeight="1">
      <c r="C12" s="78"/>
      <c r="O12" s="80"/>
    </row>
    <row r="13" spans="1:16" ht="13.5">
      <c r="C13" s="791" t="str">
        <f>+表紙!C36</f>
        <v>横浜市長</v>
      </c>
      <c r="D13" s="792"/>
      <c r="E13" s="792"/>
      <c r="F13" s="792"/>
      <c r="G13" s="88" t="s">
        <v>5</v>
      </c>
      <c r="O13" s="79"/>
    </row>
    <row r="14" spans="1:16" ht="8.4499999999999993" customHeight="1">
      <c r="C14" s="78"/>
      <c r="O14" s="79"/>
    </row>
    <row r="15" spans="1:16" ht="13.35" customHeight="1">
      <c r="A15" s="22">
        <v>3</v>
      </c>
      <c r="C15" s="78"/>
      <c r="H15" s="221" t="s">
        <v>270</v>
      </c>
      <c r="I15" s="221"/>
      <c r="O15" s="79"/>
    </row>
    <row r="16" spans="1:16" ht="26.45" customHeight="1">
      <c r="C16" s="78"/>
      <c r="H16" s="23" t="s">
        <v>6</v>
      </c>
      <c r="I16" s="23"/>
      <c r="J16" s="780" t="str">
        <f>+表紙!J39</f>
        <v>神奈川県横浜市鶴見区駒岡4丁目5番18号</v>
      </c>
      <c r="K16" s="780"/>
      <c r="L16" s="781"/>
      <c r="M16" s="781"/>
      <c r="N16" s="781"/>
      <c r="O16" s="782"/>
    </row>
    <row r="17" spans="1:15" ht="26.45" customHeight="1">
      <c r="C17" s="78"/>
      <c r="H17" s="23" t="s">
        <v>7</v>
      </c>
      <c r="I17" s="23"/>
      <c r="J17" s="780" t="str">
        <f>+表紙!J40</f>
        <v>株式会社神奈川クリーンサービス
代表取締役　齊藤　耕介</v>
      </c>
      <c r="K17" s="780"/>
      <c r="L17" s="781"/>
      <c r="M17" s="781"/>
      <c r="N17" s="781"/>
      <c r="O17" s="782"/>
    </row>
    <row r="18" spans="1:15">
      <c r="C18" s="78"/>
      <c r="J18" s="21" t="s">
        <v>8</v>
      </c>
      <c r="O18" s="79"/>
    </row>
    <row r="19" spans="1:15">
      <c r="C19" s="78"/>
      <c r="J19" s="24" t="s">
        <v>9</v>
      </c>
      <c r="K19" s="24"/>
      <c r="L19" s="746" t="str">
        <f>IF(+表紙!L42="","",+表紙!L42)</f>
        <v>045-582-9241</v>
      </c>
      <c r="M19" s="746"/>
      <c r="N19" s="746"/>
      <c r="O19" s="747"/>
    </row>
    <row r="20" spans="1:15">
      <c r="C20" s="78"/>
      <c r="J20" s="24"/>
      <c r="K20" s="24"/>
      <c r="O20" s="79"/>
    </row>
    <row r="21" spans="1:15" ht="6" customHeight="1">
      <c r="C21" s="78"/>
      <c r="O21" s="79"/>
    </row>
    <row r="22" spans="1:15" ht="30.2"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　神奈川クリーンサービス</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0</v>
      </c>
      <c r="N25" s="770"/>
      <c r="O25" s="771"/>
    </row>
    <row r="26" spans="1:15" ht="18" customHeight="1">
      <c r="C26" s="457" t="s">
        <v>11</v>
      </c>
      <c r="D26" s="489"/>
      <c r="E26" s="490"/>
      <c r="F26" s="756" t="str">
        <f>+表紙!F49</f>
        <v>神奈川県横浜市鶴見区駒岡4丁目5番18号</v>
      </c>
      <c r="G26" s="757"/>
      <c r="H26" s="757"/>
      <c r="I26" s="757"/>
      <c r="J26" s="757"/>
      <c r="K26" s="757"/>
      <c r="L26" s="126" t="s">
        <v>172</v>
      </c>
      <c r="M26" s="222"/>
      <c r="N26" s="760" t="str">
        <f>IF(+表紙!N49="","",+表紙!N49)</f>
        <v>045-582-9241</v>
      </c>
      <c r="O26" s="761"/>
    </row>
    <row r="27" spans="1:15" ht="18" customHeight="1">
      <c r="C27" s="491"/>
      <c r="D27" s="492"/>
      <c r="E27" s="493"/>
      <c r="F27" s="758"/>
      <c r="G27" s="759"/>
      <c r="H27" s="759"/>
      <c r="I27" s="759"/>
      <c r="J27" s="759"/>
      <c r="K27" s="759"/>
      <c r="L27" s="219"/>
      <c r="M27" s="218"/>
      <c r="N27" s="220"/>
      <c r="O27" s="125"/>
    </row>
    <row r="28" spans="1:15" ht="26.4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土木工事業、舗装工事業</v>
      </c>
      <c r="M29" s="774"/>
      <c r="N29" s="775"/>
      <c r="O29" s="776"/>
    </row>
    <row r="30" spans="1:15" ht="22.7" customHeight="1">
      <c r="C30" s="295"/>
      <c r="D30" s="306" t="s">
        <v>19</v>
      </c>
      <c r="E30" s="307" t="s">
        <v>365</v>
      </c>
      <c r="F30" s="772" t="s">
        <v>366</v>
      </c>
      <c r="G30" s="545"/>
      <c r="H30" s="777"/>
      <c r="I30" s="772" t="s">
        <v>367</v>
      </c>
      <c r="J30" s="547"/>
      <c r="K30" s="548"/>
      <c r="L30" s="778">
        <f>+表紙!L53</f>
        <v>0</v>
      </c>
      <c r="M30" s="779"/>
      <c r="N30" s="308" t="s">
        <v>368</v>
      </c>
      <c r="O30" s="309"/>
    </row>
    <row r="31" spans="1:15" ht="22.7" customHeight="1">
      <c r="C31" s="295"/>
      <c r="D31" s="294"/>
      <c r="E31" s="310"/>
      <c r="F31" s="772" t="s">
        <v>369</v>
      </c>
      <c r="G31" s="545"/>
      <c r="H31" s="777"/>
      <c r="I31" s="773" t="s">
        <v>370</v>
      </c>
      <c r="J31" s="547"/>
      <c r="K31" s="547"/>
      <c r="L31" s="778">
        <f>+表紙!L54</f>
        <v>1252</v>
      </c>
      <c r="M31" s="779"/>
      <c r="N31" s="308" t="s">
        <v>368</v>
      </c>
      <c r="O31" s="309"/>
    </row>
    <row r="32" spans="1:15" ht="22.7" customHeight="1">
      <c r="C32" s="295"/>
      <c r="D32" s="552" t="s">
        <v>371</v>
      </c>
      <c r="E32" s="553"/>
      <c r="F32" s="772" t="s">
        <v>372</v>
      </c>
      <c r="G32" s="545"/>
      <c r="H32" s="777"/>
      <c r="I32" s="773" t="s">
        <v>373</v>
      </c>
      <c r="J32" s="547"/>
      <c r="K32" s="547"/>
      <c r="L32" s="778">
        <f>+表紙!L55</f>
        <v>0</v>
      </c>
      <c r="M32" s="779"/>
      <c r="N32" s="308" t="s">
        <v>374</v>
      </c>
      <c r="O32" s="309"/>
    </row>
    <row r="33" spans="3:15" ht="22.7" customHeight="1">
      <c r="C33" s="295"/>
      <c r="D33" s="552"/>
      <c r="E33" s="553"/>
      <c r="F33" s="772" t="s">
        <v>375</v>
      </c>
      <c r="G33" s="545"/>
      <c r="H33" s="777"/>
      <c r="I33" s="773" t="s">
        <v>376</v>
      </c>
      <c r="J33" s="547"/>
      <c r="K33" s="547"/>
      <c r="L33" s="778">
        <f>+表紙!L56</f>
        <v>0</v>
      </c>
      <c r="M33" s="779"/>
      <c r="N33" s="308" t="s">
        <v>368</v>
      </c>
      <c r="O33" s="309"/>
    </row>
    <row r="34" spans="3:15" ht="26.4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0</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2"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1950</v>
      </c>
      <c r="I40" s="240" t="s">
        <v>4</v>
      </c>
      <c r="J40" s="525" t="s">
        <v>324</v>
      </c>
      <c r="K40" s="526"/>
      <c r="L40" s="527"/>
      <c r="M40" s="741">
        <f>+表紙!M63</f>
        <v>1920</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300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20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200000000000003"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4"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2" customHeight="1">
      <c r="B9" s="102" t="s">
        <v>53</v>
      </c>
      <c r="C9" s="7" t="s">
        <v>165</v>
      </c>
    </row>
    <row r="10" spans="2:4" ht="65.099999999999994" customHeight="1">
      <c r="B10" s="102" t="s">
        <v>54</v>
      </c>
      <c r="C10" s="7" t="s">
        <v>166</v>
      </c>
    </row>
    <row r="11" spans="2:4" ht="39.950000000000003" customHeight="1">
      <c r="B11" s="102" t="s">
        <v>55</v>
      </c>
      <c r="C11" s="7" t="s">
        <v>167</v>
      </c>
    </row>
    <row r="12" spans="2:4" ht="30.2" customHeight="1">
      <c r="B12" s="102" t="s">
        <v>56</v>
      </c>
      <c r="C12" s="7" t="s">
        <v>168</v>
      </c>
    </row>
    <row r="13" spans="2:4" ht="30.2"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751D-DCCC-4FC0-877C-8B677957CEAC}">
  <dimension ref="A1"/>
  <sheetViews>
    <sheetView workbookViewId="0"/>
  </sheetViews>
  <sheetFormatPr defaultRowHeight="13.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R19"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105.8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105.8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21.8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105.8</v>
      </c>
      <c r="Q27" s="633"/>
      <c r="R27" s="633"/>
      <c r="S27" s="633"/>
      <c r="T27" s="44" t="s">
        <v>38</v>
      </c>
      <c r="U27" s="64"/>
      <c r="V27" s="64"/>
      <c r="Y27" s="62" t="s">
        <v>39</v>
      </c>
      <c r="Z27" s="65"/>
      <c r="AH27" s="53"/>
      <c r="AI27" s="53"/>
      <c r="AJ27" s="53"/>
      <c r="AK27" s="53"/>
      <c r="AL27" s="603">
        <f>+AH18+P27</f>
        <v>105.8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21.8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105.8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84</v>
      </c>
      <c r="I30" s="574"/>
      <c r="J30" s="194" t="s">
        <v>198</v>
      </c>
      <c r="M30" s="582"/>
      <c r="P30" s="56"/>
      <c r="R30" s="587">
        <f>+ROUND(AA28,1)+ROUND(AA29,1)+ROUND(AA30,1)</f>
        <v>105.8</v>
      </c>
      <c r="S30" s="633"/>
      <c r="T30" s="633"/>
      <c r="U30" s="633"/>
      <c r="V30" s="44" t="s">
        <v>16</v>
      </c>
      <c r="Y30" s="588" t="s">
        <v>186</v>
      </c>
      <c r="Z30" s="589"/>
      <c r="AA30" s="629">
        <v>84</v>
      </c>
      <c r="AB30" s="630"/>
      <c r="AC30" s="630"/>
      <c r="AD30" s="630"/>
      <c r="AE30" s="630"/>
      <c r="AF30" s="44" t="s">
        <v>13</v>
      </c>
      <c r="AL30" s="606">
        <v>84</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21.8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90" zoomScaleNormal="9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神奈川クリーンサービス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20.2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30</v>
      </c>
      <c r="E24" s="584"/>
      <c r="F24" s="584"/>
      <c r="G24" s="194" t="s">
        <v>198</v>
      </c>
      <c r="H24" s="573">
        <f>+F12</f>
        <v>20.2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20.2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20.2</v>
      </c>
      <c r="Q27" s="633"/>
      <c r="R27" s="633"/>
      <c r="S27" s="633"/>
      <c r="T27" s="44" t="s">
        <v>38</v>
      </c>
      <c r="U27" s="64"/>
      <c r="V27" s="64"/>
      <c r="Y27" s="62" t="s">
        <v>39</v>
      </c>
      <c r="Z27" s="65"/>
      <c r="AH27" s="53"/>
      <c r="AI27" s="53"/>
      <c r="AJ27" s="53"/>
      <c r="AK27" s="53"/>
      <c r="AL27" s="603">
        <f>+AH18+P27</f>
        <v>20.2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20.2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20.2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20.2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Sheet1</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2025-07-23T03:01:03Z</dcterms:created>
  <dcterms:modified xsi:type="dcterms:W3CDTF">2025-07-23T03:01:03Z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