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144CF337-6166-42E4-BF9F-D8E441F35A71}" xr6:coauthVersionLast="47" xr6:coauthVersionMax="47" xr10:uidLastSave="{00000000-0000-0000-0000-000000000000}"/>
  <bookViews>
    <workbookView xWindow="30" yWindow="0" windowWidth="28770" windowHeight="1548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P42" i="94" l="1"/>
  <c r="P41" i="94" s="1"/>
  <c r="P19" i="94" s="1"/>
  <c r="H31" i="77"/>
  <c r="K49" i="94"/>
  <c r="AL27" i="91"/>
  <c r="X47" i="94" s="1"/>
  <c r="H31" i="76"/>
  <c r="J49" i="94"/>
  <c r="H31" i="74"/>
  <c r="H49" i="94"/>
  <c r="H36" i="78"/>
  <c r="H37" i="78"/>
  <c r="H24" i="78"/>
  <c r="H31" i="2"/>
  <c r="Q36" i="94"/>
  <c r="Q35" i="94" s="1"/>
  <c r="Q26" i="94" s="1"/>
  <c r="Q27" i="94" s="1"/>
  <c r="G36" i="94"/>
  <c r="G35" i="94" s="1"/>
  <c r="H31" i="88"/>
  <c r="AL27" i="80"/>
  <c r="AL31" i="80" s="1"/>
  <c r="V60" i="94"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<sst xmlns="http://schemas.openxmlformats.org/spreadsheetml/2006/main" count="3305" uniqueCount="477">
  <si>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</si>
  <si>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</si>
  <si>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</si>
  <si>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</si>
  <si>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</si>
  <si>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</si>
  <si>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</si>
  <si>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</si>
  <si>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</si>
  <si>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</si>
  <si>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</si>
  <si>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</si>
  <si>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</si>
  <si>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</si>
  <si>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</si>
  <si>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</si>
  <si>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</si>
  <si>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</si>
  <si>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</si>
  <si>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</si>
  <si>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</si>
  <si>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</si>
  <si>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</si>
  <si>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</si>
  <si>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</si>
  <si>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</si>
  <si>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</si>
  <si>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</si>
  <si>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</si>
  <si>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</si>
  <si>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</si>
  <si>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</si>
  <si>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</si>
  <si>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</si>
  <si>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</si>
  <si>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</si>
  <si>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</si>
  <si>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</si>
  <si>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</si>
  <si>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</si>
  <si>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</si>
  <si>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</si>
  <si>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</si>
  <si>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</si>
  <si>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</si>
  <si>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</si>
  <si>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</si>
  <si>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</si>
  <si>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</si>
  <si>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</si>
  <si>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</si>
  <si>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</si>
  <si>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</si>
  <si>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</si>
  <si>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</si>
  <si>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</si>
  <si>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</si>
  <si>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</si>
  <si>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</si>
  <si>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</si>
  <si>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</si>
  <si>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</si>
  <si>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</si>
  <si>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</si>
  <si>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</si>
  <si>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</si>
  <si>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</si>
  <si>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</si>
  <si>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</si>
  <si>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</si>
  <si>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</si>
  <si>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</si>
  <si>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</si>
  <si>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</si>
  <si>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</si>
  <si>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</si>
  <si>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</si>
  <si>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</si>
  <si>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</si>
  <si>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</si>
  <si>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</si>
  <si>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</si>
  <si>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</si>
  <si>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</si>
  <si>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</si>
  <si>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</si>
  <si>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</si>
  <si>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</si>
  <si>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</si>
  <si>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</si>
  <si>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</si>
  <si>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</si>
  <si>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</si>
  <si>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</si>
  <si>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</si>
  <si>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</si>
  <si>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</si>
  <si>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</si>
  <si>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</si>
  <si>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</si>
  <si>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</si>
  <si>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</si>
  <si>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</si>
  <si>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</si>
  <si>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</si>
  <si>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</si>
  <si>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</si>
  <si>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</si>
  <si>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</si>
  <si>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</si>
  <si>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</si>
  <si>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</si>
  <si>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</si>
  <si>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</si>
  <si>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</si>
  <si>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</si>
  <si>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</si>
  <si>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</si>
  <si>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</si>
  <si>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</si>
  <si>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</si>
  <si>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</si>
  <si>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</si>
  <si>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</si>
  <si>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</si>
  <si>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</si>
  <si>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</si>
  <si>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</si>
  <si>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</si>
  <si>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</si>
  <si>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</si>
  <si>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</si>
  <si>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</si>
  <si>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</si>
  <si>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</si>
  <si>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</si>
  <si>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</si>
  <si>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</si>
  <si>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</si>
  <si>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</si>
  <si>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</si>
  <si>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</si>
  <si>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</si>
  <si>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</si>
  <si>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</si>
  <si>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</si>
  <si>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</si>
  <si>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</si>
  <si>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</si>
  <si>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</si>
  <si>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</si>
  <si>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</si>
  <si>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</si>
  <si>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</si>
  <si>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</si>
  <si>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</si>
  <si>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</si>
  <si>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</si>
  <si>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</si>
  <si>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</si>
  <si>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</si>
  <si>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</si>
  <si>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</si>
  <si>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</si>
  <si>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</si>
  <si>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</si>
  <si>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</si>
  <si>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</si>
  <si>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</si>
  <si>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</si>
  <si>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</si>
  <si>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</si>
  <si>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</si>
  <si>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</si>
  <si>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</si>
  <si>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</si>
  <si>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</si>
  <si>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</si>
  <si>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</si>
  <si>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</si>
  <si>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</si>
  <si>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</si>
  <si>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</si>
  <si>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</si>
  <si>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</si>
  <si>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</si>
  <si>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</si>
  <si>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</si>
  <si>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</si>
  <si>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</si>
  <si>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</si>
  <si>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</si>
  <si>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</si>
  <si>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</si>
  <si>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</si>
  <si>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</si>
  <si>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</si>
  <si>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</si>
  <si>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</si>
  <si>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</si>
  <si>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</si>
  <si>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</si>
  <si>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</si>
  <si>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</si>
  <si>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</si>
  <si>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</si>
  <si>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</si>
  <si>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</si>
  <si>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</si>
  <si>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</si>
  <si>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</si>
  <si>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</si>
  <si>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</si>
  <si>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</si>
  <si>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</si>
  <si>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</si>
  <si>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</si>
  <si>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</si>
  <si>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</si>
  <si>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</si>
  <si>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</si>
  <si>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</si>
  <si>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</si>
  <si>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</si>
  <si>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</si>
  <si>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</si>
  <si>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</si>
  <si>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</si>
  <si>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</si>
  <si>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</si>
  <si>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</si>
  <si>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</si>
  <si>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</si>
  <si>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</si>
  <si>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</si>
  <si>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</si>
  <si>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</si>
  <si>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</si>
  <si>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</si>
  <si>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</si>
  <si>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</si>
  <si>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</si>
  <si>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</si>
  <si>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</si>
  <si>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</si>
  <si>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</si>
  <si>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</si>
  <si>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</si>
  <si>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</si>
  <si>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</si>
  <si>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</si>
  <si>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</si>
  <si>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</si>
  <si>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</si>
  <si>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</si>
  <si>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</si>
  <si>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</si>
  <si>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</si>
  <si>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</si>
  <si>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</si>
  <si>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</si>
  <si>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</si>
  <si>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</si>
  <si>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</si>
  <si>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</si>
  <si>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</si>
  <si>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</si>
  <si>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</si>
  <si>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</si>
  <si>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</si>
  <si>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</si>
  <si>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</si>
  <si>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</si>
  <si>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</si>
  <si>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</si>
  <si>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</si>
  <si>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</si>
  <si>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</si>
  <si>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</si>
  <si>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</si>
  <si>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</si>
  <si>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</si>
  <si>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</si>
  <si>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</si>
  <si>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</si>
  <si>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</si>
  <si>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</si>
  <si>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</si>
  <si>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</si>
  <si>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</si>
  <si>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</si>
  <si>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</si>
  <si>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</si>
  <si>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</si>
  <si>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</si>
  <si>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</si>
  <si>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</si>
  <si>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</si>
  <si>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</si>
  <si>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</si>
  <si>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</si>
  <si>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</si>
  <si>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</si>
  <si>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</si>
  <si>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</si>
  <si>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</si>
  <si>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</si>
  <si>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</si>
  <si>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</si>
  <si>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</si>
  <si>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</si>
  <si>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</si>
  <si>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</si>
  <si>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</si>
  <si>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</si>
  <si>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</si>
  <si>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</si>
  <si>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</si>
  <si>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</si>
  <si>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</si>
  <si>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</si>
  <si>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</si>
  <si>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</si>
  <si>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</si>
  <si>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</si>
  <si>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</si>
  <si>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</si>
  <si>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</si>
  <si>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</si>
  <si>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</si>
  <si>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</si>
  <si>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</si>
  <si>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</si>
  <si>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</si>
  <si>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</si>
  <si>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</si>
  <si>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</si>
  <si>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</si>
  <si>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</si>
  <si>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</si>
  <si>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</si>
  <si>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</si>
  <si>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</si>
  <si>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</si>
  <si>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</si>
  <si>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</si>
  <si>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</si>
  <si>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</si>
  <si>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</si>
  <si>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</si>
  <si>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</si>
  <si>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</si>
  <si>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</si>
  <si>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</si>
  <si>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</si>
  <si>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</si>
  <si>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</si>
  <si>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</si>
  <si>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</si>
  <si>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</si>
  <si>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</si>
  <si>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</si>
  <si>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</si>
  <si>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</si>
  <si>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</si>
  <si>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</si>
  <si>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</si>
  <si>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</si>
  <si>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</si>
  <si>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</si>
  <si>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</si>
  <si>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</si>
  <si>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</si>
  <si>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</si>
  <si>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</si>
  <si>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</si>
  <si>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</si>
  <si>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</si>
  <si>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</si>
  <si>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</si>
  <si>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</si>
  <si>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</si>
  <si>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</si>
  <si>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</si>
  <si>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</si>
  <si>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</si>
  <si>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</si>
  <si>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</si>
  <si>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</si>
  <si>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</si>
  <si>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</si>
  <si>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</si>
  <si>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</si>
  <si>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</si>
  <si>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</si>
  <si>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</si>
  <si>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</si>
  <si>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</si>
  <si>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</si>
  <si>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</si>
  <si>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</si>
  <si>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</si>
  <si>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</si>
  <si>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</si>
  <si>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</si>
  <si>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</si>
  <si>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</si>
  <si>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</si>
  <si>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</si>
  <si>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</si>
  <si>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</si>
  <si>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</si>
  <si>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</si>
  <si>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</si>
  <si>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</si>
  <si>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</si>
  <si>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</si>
  <si>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</si>
  <si>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</si>
  <si>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</si>
  <si>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</si>
  <si>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</si>
  <si>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</si>
  <si>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</si>
  <si>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</si>
  <si>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</si>
  <si>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</si>
  <si>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</si>
  <si>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</si>
  <si>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</si>
  <si>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</si>
  <si>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</si>
  <si>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</si>
  <si>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</si>
  <si>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</si>
  <si>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</si>
  <si>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</si>
  <si>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</si>
  <si>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</si>
  <si>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</si>
  <si>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</si>
  <si>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</si>
  <si>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</si>
  <si>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</si>
  <si>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</si>
  <si>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</si>
  <si>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</si>
  <si>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</si>
  <si>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</si>
  <si>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</si>
  <si>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</si>
  <si>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</si>
  <si>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</si>
  <si>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</si>
  <si>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</si>
  <si>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</si>
  <si>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</si>
  <si>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</si>
  <si>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</si>
  <si>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</si>
  <si>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</si>
  <si>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</si>
  <si>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</si>
  <si>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</si>
  <si>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</si>
  <si>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</si>
  <si>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横浜市中区小港町３丁目１９０番地６</t>
    <phoneticPr fontId="3"/>
  </si>
  <si>
    <t>岸本建設株式会社　代表取締役　岸本　嘉子</t>
    <phoneticPr fontId="3"/>
  </si>
  <si>
    <t>岸本建設株式会社</t>
    <phoneticPr fontId="3"/>
  </si>
  <si>
    <t>045-625-9641</t>
    <phoneticPr fontId="3"/>
  </si>
  <si>
    <t>横浜市長</t>
    <phoneticPr fontId="3"/>
  </si>
  <si>
    <t>Ｄ－建設業</t>
    <phoneticPr fontId="3"/>
  </si>
  <si>
    <t>○</t>
  </si>
  <si>
    <t>045-625-9641</t>
    <phoneticPr fontId="3"/>
  </si>
  <si>
    <t>土木工事業・水道施設業・舗装工事業</t>
    <rPh sb="0" eb="2">
      <t>ドボク</t>
    </rPh>
    <rPh sb="2" eb="4">
      <t>コウジ</t>
    </rPh>
    <rPh sb="4" eb="5">
      <t>ギョウ</t>
    </rPh>
    <rPh sb="6" eb="8">
      <t>スイドウ</t>
    </rPh>
    <rPh sb="8" eb="10">
      <t>シセツ</t>
    </rPh>
    <rPh sb="10" eb="11">
      <t>ギョウ</t>
    </rPh>
    <rPh sb="12" eb="15">
      <t>ホソウコウ</t>
    </rPh>
    <rPh sb="15" eb="17">
      <t>ジギョウ</t>
    </rPh>
    <phoneticPr fontId="3"/>
  </si>
  <si>
    <t>14人</t>
    <rPh sb="2" eb="3">
      <t>ニン</t>
    </rPh>
    <phoneticPr fontId="3"/>
  </si>
  <si>
    <t>令和   ８ 年    ６月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</si>
</sst>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3.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4.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5.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5" zoomScaleNormal="100" zoomScaleSheetLayoutView="100" workbookViewId="0">
      <selection activeCell="C26" sqref="C26"/>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8" width="9" style="21"/>
    <col min="19" max="19" width="10.875" style="21" customWidth="1"/>
    <col min="20" max="20" width="9" style="21"/>
    <col min="21" max="21" width="13.375" style="21" customWidth="1"/>
    <col min="22" max="27" width="9" style="21"/>
    <col min="28" max="28" width="33.8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472</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35" customHeight="1">
      <c r="C33" s="78"/>
      <c r="O33" s="79"/>
      <c r="Q33" s="20"/>
      <c r="R33" s="20"/>
      <c r="S33" s="20"/>
    </row>
    <row r="34" spans="1:19" ht="14.25">
      <c r="C34" s="78"/>
      <c r="L34" s="520" t="s">
        <v>476</v>
      </c>
      <c r="M34" s="521"/>
      <c r="N34" s="521"/>
      <c r="O34" s="522"/>
      <c r="Q34" s="20"/>
      <c r="R34" s="20"/>
      <c r="S34" s="20"/>
    </row>
    <row r="35" spans="1:19" ht="11.25" customHeight="1">
      <c r="C35" s="78"/>
      <c r="O35" s="80"/>
      <c r="Q35" s="20"/>
      <c r="R35" s="20"/>
      <c r="S35" s="20"/>
    </row>
    <row r="36" spans="1:19" ht="13.5">
      <c r="C36" s="552" t="s">
        <v>470</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466</v>
      </c>
      <c r="K39" s="511"/>
      <c r="L39" s="512"/>
      <c r="M39" s="512"/>
      <c r="N39" s="512"/>
      <c r="O39" s="513"/>
      <c r="Q39" s="20"/>
      <c r="R39" s="20"/>
    </row>
    <row r="40" spans="1:19" ht="26.25" customHeight="1">
      <c r="C40" s="78"/>
      <c r="H40" s="23" t="s">
        <v>7</v>
      </c>
      <c r="I40" s="23"/>
      <c r="J40" s="511" t="s">
        <v>467</v>
      </c>
      <c r="K40" s="511"/>
      <c r="L40" s="512"/>
      <c r="M40" s="512"/>
      <c r="N40" s="512"/>
      <c r="O40" s="513"/>
    </row>
    <row r="41" spans="1:19">
      <c r="C41" s="78"/>
      <c r="J41" s="21" t="s">
        <v>8</v>
      </c>
      <c r="O41" s="79"/>
    </row>
    <row r="42" spans="1:19">
      <c r="C42" s="78"/>
      <c r="J42" s="24" t="s">
        <v>9</v>
      </c>
      <c r="K42" s="24"/>
      <c r="L42" s="564" t="s">
        <v>469</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468</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7083</v>
      </c>
      <c r="N48" s="527"/>
      <c r="O48" s="528"/>
    </row>
    <row r="49" spans="3:21" ht="18" customHeight="1">
      <c r="C49" s="505" t="s">
        <v>11</v>
      </c>
      <c r="D49" s="506"/>
      <c r="E49" s="507"/>
      <c r="F49" s="560" t="s">
        <v>466</v>
      </c>
      <c r="G49" s="561"/>
      <c r="H49" s="561"/>
      <c r="I49" s="561"/>
      <c r="J49" s="561"/>
      <c r="K49" s="561"/>
      <c r="L49" s="126" t="s">
        <v>172</v>
      </c>
      <c r="M49" s="386"/>
      <c r="N49" s="529" t="s">
        <v>473</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471</v>
      </c>
      <c r="G52" s="465"/>
      <c r="H52" s="465"/>
      <c r="I52" s="465"/>
      <c r="J52" s="30" t="s">
        <v>47</v>
      </c>
      <c r="K52" s="30"/>
      <c r="L52" s="466" t="s">
        <v>474</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1109</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475</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4442.8</v>
      </c>
      <c r="I63" s="240" t="s">
        <v>4</v>
      </c>
      <c r="J63" s="485" t="s">
        <v>324</v>
      </c>
      <c r="K63" s="486"/>
      <c r="L63" s="487"/>
      <c r="M63" s="480">
        <f>+別紙!AA14</f>
        <v>4442.8</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f>+別紙!AA15</f>
        <v>41.1</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4442.7000000000007</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3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35" customHeight="1">
      <c r="A77" s="21"/>
      <c r="B77" s="21"/>
      <c r="C77" s="181">
        <v>3</v>
      </c>
      <c r="D77" s="472" t="s">
        <v>455</v>
      </c>
      <c r="E77" s="472"/>
      <c r="F77" s="472"/>
      <c r="G77" s="472"/>
      <c r="H77" s="472"/>
      <c r="I77" s="472"/>
      <c r="J77" s="472"/>
      <c r="K77" s="472"/>
      <c r="L77" s="472"/>
      <c r="M77" s="472"/>
      <c r="N77" s="472"/>
      <c r="O77" s="473"/>
    </row>
    <row r="78" spans="1:22" ht="28.3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3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3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3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3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3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verticalDpi="0" copies="2"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4"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0" width="9" style="40"/>
    <col min="51" max="51" width="49.8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3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岸本建設株式会社</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3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148.5</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55</v>
      </c>
      <c r="E24" s="641"/>
      <c r="F24" s="641"/>
      <c r="G24" s="194" t="s">
        <v>198</v>
      </c>
      <c r="H24" s="619">
        <f>+F12</f>
        <v>148.5</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148.5</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148.5</v>
      </c>
      <c r="Q27" s="624"/>
      <c r="R27" s="624"/>
      <c r="S27" s="624"/>
      <c r="T27" s="44" t="s">
        <v>38</v>
      </c>
      <c r="U27" s="64"/>
      <c r="V27" s="64"/>
      <c r="Y27" s="62" t="s">
        <v>39</v>
      </c>
      <c r="Z27" s="65"/>
      <c r="AH27" s="53"/>
      <c r="AI27" s="53"/>
      <c r="AJ27" s="53"/>
      <c r="AK27" s="53"/>
      <c r="AL27" s="587">
        <f>+AH18+P27</f>
        <v>148.5</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148.5</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55</v>
      </c>
      <c r="E29" s="641"/>
      <c r="F29" s="641"/>
      <c r="G29" s="194" t="s">
        <v>198</v>
      </c>
      <c r="H29" s="619">
        <f>+AL27</f>
        <v>148.5</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148.5</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55</v>
      </c>
      <c r="E31" s="641"/>
      <c r="F31" s="641"/>
      <c r="G31" s="194" t="s">
        <v>198</v>
      </c>
      <c r="H31" s="619">
        <f>+AS24</f>
        <v>148.5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verticalDpi="0" copies="2"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3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3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3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0.1</v>
      </c>
      <c r="E24" s="641"/>
      <c r="F24" s="641"/>
      <c r="G24" s="194" t="s">
        <v>198</v>
      </c>
      <c r="H24" s="619">
        <f>+F12</f>
        <v>20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20</v>
      </c>
      <c r="Q27" s="624"/>
      <c r="R27" s="624"/>
      <c r="S27" s="624"/>
      <c r="T27" s="44" t="s">
        <v>38</v>
      </c>
      <c r="U27" s="64"/>
      <c r="V27" s="64"/>
      <c r="Y27" s="62" t="s">
        <v>39</v>
      </c>
      <c r="Z27" s="65"/>
      <c r="AH27" s="53"/>
      <c r="AI27" s="53"/>
      <c r="AJ27" s="53"/>
      <c r="AK27" s="53"/>
      <c r="AL27" s="587">
        <f>+AH18+P27</f>
        <v>20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20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0.1</v>
      </c>
      <c r="E29" s="641"/>
      <c r="F29" s="641"/>
      <c r="G29" s="194" t="s">
        <v>198</v>
      </c>
      <c r="H29" s="619">
        <f>+AL27</f>
        <v>20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20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20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7" orientation="landscape" verticalDpi="0" copies="2"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125.3</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41.1</v>
      </c>
      <c r="E24" s="641"/>
      <c r="F24" s="641"/>
      <c r="G24" s="194" t="s">
        <v>198</v>
      </c>
      <c r="H24" s="619">
        <f>+F12</f>
        <v>125.3</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125.3</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125.3</v>
      </c>
      <c r="Q27" s="624"/>
      <c r="R27" s="624"/>
      <c r="S27" s="624"/>
      <c r="T27" s="44" t="s">
        <v>38</v>
      </c>
      <c r="U27" s="64"/>
      <c r="V27" s="64"/>
      <c r="Y27" s="62" t="s">
        <v>39</v>
      </c>
      <c r="Z27" s="65"/>
      <c r="AH27" s="53"/>
      <c r="AI27" s="53"/>
      <c r="AJ27" s="53"/>
      <c r="AK27" s="53"/>
      <c r="AL27" s="587">
        <f>+AH18+P27</f>
        <v>125.3</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125.3</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41.1</v>
      </c>
      <c r="E29" s="641"/>
      <c r="F29" s="641"/>
      <c r="G29" s="194" t="s">
        <v>198</v>
      </c>
      <c r="H29" s="619">
        <f>+AL27</f>
        <v>125.3</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41.1</v>
      </c>
      <c r="E30" s="641"/>
      <c r="F30" s="641"/>
      <c r="G30" s="194" t="s">
        <v>198</v>
      </c>
      <c r="H30" s="619">
        <f>+AL30</f>
        <v>0</v>
      </c>
      <c r="I30" s="620"/>
      <c r="J30" s="194" t="s">
        <v>198</v>
      </c>
      <c r="M30" s="593"/>
      <c r="P30" s="56"/>
      <c r="R30" s="623">
        <f>+ROUND(AA28,1)+ROUND(AA29,1)+ROUND(AA30,1)</f>
        <v>125.3</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41.1</v>
      </c>
      <c r="E31" s="641"/>
      <c r="F31" s="641"/>
      <c r="G31" s="194" t="s">
        <v>198</v>
      </c>
      <c r="H31" s="619">
        <f>+AS24</f>
        <v>125.3</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7" orientation="landscape" verticalDpi="0" copies="2"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2820.7</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4346.6000000000004</v>
      </c>
      <c r="E24" s="641"/>
      <c r="F24" s="641"/>
      <c r="G24" s="194" t="s">
        <v>198</v>
      </c>
      <c r="H24" s="619">
        <f>+F12</f>
        <v>2820.7</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2820.7</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2820.7</v>
      </c>
      <c r="Q27" s="624"/>
      <c r="R27" s="624"/>
      <c r="S27" s="624"/>
      <c r="T27" s="44" t="s">
        <v>38</v>
      </c>
      <c r="U27" s="64"/>
      <c r="V27" s="64"/>
      <c r="Y27" s="62" t="s">
        <v>39</v>
      </c>
      <c r="Z27" s="65"/>
      <c r="AH27" s="53"/>
      <c r="AI27" s="53"/>
      <c r="AJ27" s="53"/>
      <c r="AK27" s="53"/>
      <c r="AL27" s="587">
        <f>+AH18+P27</f>
        <v>2820.7</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2820.7</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4346.6000000000004</v>
      </c>
      <c r="E29" s="641"/>
      <c r="F29" s="641"/>
      <c r="G29" s="194" t="s">
        <v>198</v>
      </c>
      <c r="H29" s="619">
        <f>+AL27</f>
        <v>2820.7</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2792.2</v>
      </c>
      <c r="I30" s="620"/>
      <c r="J30" s="194" t="s">
        <v>198</v>
      </c>
      <c r="M30" s="593"/>
      <c r="P30" s="56"/>
      <c r="R30" s="623">
        <f>+ROUND(AA28,1)+ROUND(AA29,1)+ROUND(AA30,1)</f>
        <v>2820.7</v>
      </c>
      <c r="S30" s="624"/>
      <c r="T30" s="624"/>
      <c r="U30" s="624"/>
      <c r="V30" s="44" t="s">
        <v>16</v>
      </c>
      <c r="Y30" s="625" t="s">
        <v>186</v>
      </c>
      <c r="Z30" s="626"/>
      <c r="AA30" s="581"/>
      <c r="AB30" s="582"/>
      <c r="AC30" s="582"/>
      <c r="AD30" s="582"/>
      <c r="AE30" s="582"/>
      <c r="AF30" s="44" t="s">
        <v>13</v>
      </c>
      <c r="AL30" s="573">
        <v>2792.2</v>
      </c>
      <c r="AM30" s="574"/>
      <c r="AN30" s="574"/>
      <c r="AO30" s="574"/>
      <c r="AP30" s="52" t="s">
        <v>13</v>
      </c>
      <c r="AS30" s="618"/>
      <c r="AT30" s="615"/>
      <c r="AU30" s="615"/>
      <c r="AV30" s="616"/>
      <c r="AW30" s="405"/>
    </row>
    <row r="31" spans="2:49" ht="27" customHeight="1" thickTop="1" thickBot="1">
      <c r="B31" s="652" t="s">
        <v>226</v>
      </c>
      <c r="C31" s="653"/>
      <c r="D31" s="641">
        <v>4346.6000000000004</v>
      </c>
      <c r="E31" s="641"/>
      <c r="F31" s="641"/>
      <c r="G31" s="194" t="s">
        <v>198</v>
      </c>
      <c r="H31" s="619">
        <f>+AS24</f>
        <v>2820.7</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verticalDpi="0" copies="2"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岸本建設株式会社</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heetViews>
  <sheetFormatPr defaultColWidth="9" defaultRowHeight="11.25"/>
  <cols>
    <col min="1" max="1" width="2.5" style="9" customWidth="1"/>
    <col min="2" max="3" width="3.875" style="9" customWidth="1"/>
    <col min="4" max="4" width="4.5" style="9" customWidth="1"/>
    <col min="5" max="5" width="3.875" style="9" customWidth="1"/>
    <col min="6" max="6" width="40.875" style="9" customWidth="1"/>
    <col min="7" max="7" width="9.875" style="9" customWidth="1"/>
    <col min="8" max="8" width="10.375" style="9" customWidth="1"/>
    <col min="9" max="26" width="9.875" style="9" customWidth="1"/>
    <col min="27" max="27" width="11.8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岸本建設株式会社</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9.1"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55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0.1</v>
      </c>
      <c r="T9" s="319">
        <f>IF(OR(ｾ.ｶﾞﾗｽ･ｺﾝｸﾘ･陶磁器くず!D24&gt;0,ｾ.ｶﾞﾗｽ･ｺﾝｸﾘ･陶磁器くず!D24&lt;0),ｾ.ｶﾞﾗｽ･ｺﾝｸﾘ･陶磁器くず!D24,IF(T$19&gt;0,"0",0))</f>
        <v>41.1</v>
      </c>
      <c r="U9" s="319">
        <f>IF(OR(ｿ.鉱さい!D24&gt;0,ｿ.鉱さい!D24&lt;0),ｿ.鉱さい!D24,IF(U$19&gt;0,"0",0))</f>
        <v>0</v>
      </c>
      <c r="V9" s="319">
        <f>IF(OR(ﾀ.がれき類!D24&gt;0,ﾀ.がれき類!D24&lt;0),ﾀ.がれき類!D24,IF(V$19&gt;0,"0",0))</f>
        <v>4346.6000000000004</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4442.8</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55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0.1</v>
      </c>
      <c r="T14" s="325">
        <f>IF(OR(ｾ.ｶﾞﾗｽ･ｺﾝｸﾘ･陶磁器くず!D29&gt;0,ｾ.ｶﾞﾗｽ･ｺﾝｸﾘ･陶磁器くず!D29&lt;0),ｾ.ｶﾞﾗｽ･ｺﾝｸﾘ･陶磁器くず!D29,IF(T$19&gt;0,"0",0))</f>
        <v>41.1</v>
      </c>
      <c r="U14" s="325">
        <f>IF(OR(ｿ.鉱さい!D29&gt;0,ｿ.鉱さい!D29&lt;0),ｿ.鉱さい!D29,IF(U$19&gt;0,"0",0))</f>
        <v>0</v>
      </c>
      <c r="V14" s="325">
        <f>IF(OR(ﾀ.がれき類!D29&gt;0,ﾀ.がれき類!D29&lt;0),ﾀ.がれき類!D29,IF(V$19&gt;0,"0",0))</f>
        <v>4346.6000000000004</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4442.8</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f>IF(OR(ｾ.ｶﾞﾗｽ･ｺﾝｸﾘ･陶磁器くず!D30&gt;0,ｾ.ｶﾞﾗｽ･ｺﾝｸﾘ･陶磁器くず!D30&lt;0),ｾ.ｶﾞﾗｽ･ｺﾝｸﾘ･陶磁器くず!D30,IF(T$19&gt;0,"0",0))</f>
        <v>41.1</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41.1</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55</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f>IF(OR(ｾ.ｶﾞﾗｽ･ｺﾝｸﾘ･陶磁器くず!D31&gt;0,ｾ.ｶﾞﾗｽ･ｺﾝｸﾘ･陶磁器くず!D31&lt;0),ｾ.ｶﾞﾗｽ･ｺﾝｸﾘ･陶磁器くず!D31,IF(T$19&gt;0,"0",0))</f>
        <v>41.1</v>
      </c>
      <c r="U16" s="325">
        <f>IF(OR(ｿ.鉱さい!D31&gt;0,ｿ.鉱さい!D31&lt;0),ｿ.鉱さい!D31,IF(U$19&gt;0,"0",0))</f>
        <v>0</v>
      </c>
      <c r="V16" s="325">
        <f>IF(OR(ﾀ.がれき類!D31&gt;0,ﾀ.がれき類!D31&lt;0),ﾀ.がれき類!D31,IF(V$19&gt;0,"0",0))</f>
        <v>4346.6000000000004</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4442.7000000000007</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148.5</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20</v>
      </c>
      <c r="T19" s="331">
        <f t="shared" si="1"/>
        <v>125.3</v>
      </c>
      <c r="U19" s="331">
        <f t="shared" si="1"/>
        <v>0</v>
      </c>
      <c r="V19" s="331">
        <f t="shared" si="1"/>
        <v>2820.7</v>
      </c>
      <c r="W19" s="331">
        <f t="shared" si="1"/>
        <v>0</v>
      </c>
      <c r="X19" s="331">
        <f t="shared" si="1"/>
        <v>0</v>
      </c>
      <c r="Y19" s="331">
        <f t="shared" si="1"/>
        <v>0</v>
      </c>
      <c r="Z19" s="332">
        <f t="shared" si="1"/>
        <v>0</v>
      </c>
      <c r="AA19" s="333">
        <f t="shared" ref="AA19:AA25" si="2">SUM(G19:Z19)</f>
        <v>3114.5</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148.5</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20</v>
      </c>
      <c r="T41" s="367">
        <f t="shared" si="8"/>
        <v>125.3</v>
      </c>
      <c r="U41" s="367">
        <f t="shared" si="8"/>
        <v>0</v>
      </c>
      <c r="V41" s="367">
        <f t="shared" si="8"/>
        <v>2820.7</v>
      </c>
      <c r="W41" s="367">
        <f t="shared" si="8"/>
        <v>0</v>
      </c>
      <c r="X41" s="367">
        <f t="shared" si="8"/>
        <v>0</v>
      </c>
      <c r="Y41" s="367">
        <f t="shared" si="8"/>
        <v>0</v>
      </c>
      <c r="Z41" s="368">
        <f t="shared" si="8"/>
        <v>0</v>
      </c>
      <c r="AA41" s="369">
        <f t="shared" si="4"/>
        <v>3114.5</v>
      </c>
    </row>
    <row r="42" spans="2:27" ht="20.45" customHeight="1">
      <c r="B42" s="167"/>
      <c r="C42" s="704"/>
      <c r="D42" s="207"/>
      <c r="E42" s="205" t="s">
        <v>262</v>
      </c>
      <c r="F42" s="383"/>
      <c r="G42" s="358">
        <f t="shared" ref="G42:Z42" si="9">SUM(G43:G45)</f>
        <v>0</v>
      </c>
      <c r="H42" s="358">
        <f t="shared" si="9"/>
        <v>148.5</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20</v>
      </c>
      <c r="T42" s="358">
        <f t="shared" si="9"/>
        <v>125.3</v>
      </c>
      <c r="U42" s="358">
        <f t="shared" si="9"/>
        <v>0</v>
      </c>
      <c r="V42" s="358">
        <f t="shared" si="9"/>
        <v>2820.7</v>
      </c>
      <c r="W42" s="358">
        <f t="shared" si="9"/>
        <v>0</v>
      </c>
      <c r="X42" s="358">
        <f t="shared" si="9"/>
        <v>0</v>
      </c>
      <c r="Y42" s="358">
        <f t="shared" si="9"/>
        <v>0</v>
      </c>
      <c r="Z42" s="359">
        <f t="shared" si="9"/>
        <v>0</v>
      </c>
      <c r="AA42" s="360">
        <f t="shared" si="4"/>
        <v>3114.5</v>
      </c>
    </row>
    <row r="43" spans="2:27" ht="20.45" customHeight="1">
      <c r="B43" s="167"/>
      <c r="C43" s="704"/>
      <c r="D43" s="208"/>
      <c r="E43" s="203"/>
      <c r="F43" s="201" t="s">
        <v>235</v>
      </c>
      <c r="G43" s="361">
        <f>+ｱ.燃え殻!$AA$28</f>
        <v>0</v>
      </c>
      <c r="H43" s="361">
        <f>+ｲ.汚泥!$AA$28</f>
        <v>148.5</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20</v>
      </c>
      <c r="T43" s="361">
        <f>+ｾ.ｶﾞﾗｽ･ｺﾝｸﾘ･陶磁器くず!$AA$28</f>
        <v>125.3</v>
      </c>
      <c r="U43" s="361">
        <f>+ｿ.鉱さい!$AA$28</f>
        <v>0</v>
      </c>
      <c r="V43" s="361">
        <f>+ﾀ.がれき類!$AA$28</f>
        <v>2820.7</v>
      </c>
      <c r="W43" s="361">
        <f>+ﾁ.動物のふん尿!$AA$28</f>
        <v>0</v>
      </c>
      <c r="X43" s="361">
        <f>+ﾂ.動物の死体!$AA$28</f>
        <v>0</v>
      </c>
      <c r="Y43" s="361">
        <f>+ﾃ.ばいじん!$AA$28</f>
        <v>0</v>
      </c>
      <c r="Z43" s="362">
        <f>+ﾄ.混合廃棄物その他!$AA$28</f>
        <v>0</v>
      </c>
      <c r="AA43" s="363">
        <f t="shared" si="4"/>
        <v>3114.5</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148.5</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20</v>
      </c>
      <c r="T47" s="370">
        <f>+ｾ.ｶﾞﾗｽ･ｺﾝｸﾘ･陶磁器くず!$AL$27</f>
        <v>125.3</v>
      </c>
      <c r="U47" s="370">
        <f>+ｿ.鉱さい!$AL$27</f>
        <v>0</v>
      </c>
      <c r="V47" s="370">
        <f>+ﾀ.がれき類!$AL$27</f>
        <v>2820.7</v>
      </c>
      <c r="W47" s="370">
        <f>+ﾁ.動物のふん尿!$AL$27</f>
        <v>0</v>
      </c>
      <c r="X47" s="370">
        <f>+ﾂ.動物の死体!$AL$27</f>
        <v>0</v>
      </c>
      <c r="Y47" s="370">
        <f>+ﾃ.ばいじん!$AL$27</f>
        <v>0</v>
      </c>
      <c r="Z47" s="371">
        <f>+ﾄ.混合廃棄物その他!$AL$27</f>
        <v>0</v>
      </c>
      <c r="AA47" s="372">
        <f t="shared" si="4"/>
        <v>3114.5</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2792.2</v>
      </c>
      <c r="W48" s="373">
        <f>+ﾁ.動物のふん尿!$AL$30</f>
        <v>0</v>
      </c>
      <c r="X48" s="373">
        <f>+ﾂ.動物の死体!$AL$30</f>
        <v>0</v>
      </c>
      <c r="Y48" s="373">
        <f>+ﾃ.ばいじん!$AL$30</f>
        <v>0</v>
      </c>
      <c r="Z48" s="374">
        <f>+ﾄ.混合廃棄物その他!$AL$30</f>
        <v>0</v>
      </c>
      <c r="AA48" s="375">
        <f t="shared" si="4"/>
        <v>2792.2</v>
      </c>
    </row>
    <row r="49" spans="2:27" ht="20.45" customHeight="1">
      <c r="B49" s="167"/>
      <c r="C49" s="173"/>
      <c r="D49" s="409" t="s">
        <v>190</v>
      </c>
      <c r="E49" s="713" t="s">
        <v>239</v>
      </c>
      <c r="F49" s="714"/>
      <c r="G49" s="422">
        <f>+ｱ.燃え殻!$AS$24</f>
        <v>0</v>
      </c>
      <c r="H49" s="422">
        <f>+ｲ.汚泥!$AS$24</f>
        <v>148.5</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20</v>
      </c>
      <c r="T49" s="422">
        <f>+ｾ.ｶﾞﾗｽ･ｺﾝｸﾘ･陶磁器くず!$AS$24</f>
        <v>125.3</v>
      </c>
      <c r="U49" s="422">
        <f>+ｿ.鉱さい!$AS$24</f>
        <v>0</v>
      </c>
      <c r="V49" s="422">
        <f>+ﾀ.がれき類!$AS$24</f>
        <v>2820.7</v>
      </c>
      <c r="W49" s="422">
        <f>+ﾁ.動物のふん尿!$AS$24</f>
        <v>0</v>
      </c>
      <c r="X49" s="422">
        <f>+ﾂ.動物の死体!$AS$24</f>
        <v>0</v>
      </c>
      <c r="Y49" s="422">
        <f>+ﾃ.ばいじん!$AS$24</f>
        <v>0</v>
      </c>
      <c r="Z49" s="423">
        <f>+ﾄ.混合廃棄物その他!$AS$24</f>
        <v>0</v>
      </c>
      <c r="AA49" s="424">
        <f t="shared" si="4"/>
        <v>3114.5</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20.100000000000001"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203.5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20.100000000000001</v>
      </c>
      <c r="T63" s="406">
        <f t="shared" si="10"/>
        <v>166.4</v>
      </c>
      <c r="U63" s="406">
        <f t="shared" si="10"/>
        <v>0</v>
      </c>
      <c r="V63" s="406">
        <f t="shared" si="10"/>
        <v>7167.3</v>
      </c>
      <c r="W63" s="406">
        <f t="shared" si="10"/>
        <v>0</v>
      </c>
      <c r="X63" s="406">
        <f t="shared" si="10"/>
        <v>0</v>
      </c>
      <c r="Y63" s="406">
        <f t="shared" si="10"/>
        <v>0</v>
      </c>
      <c r="Z63" s="406">
        <f t="shared" si="10"/>
        <v>0</v>
      </c>
      <c r="AA63" s="407">
        <f>+AA9+AA19+AA20</f>
        <v>7557.3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verticalDpi="0"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5"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6384" width="9" style="21"/>
  </cols>
  <sheetData>
    <row r="1" spans="1:16" ht="16.350000000000001" customHeight="1">
      <c r="C1" s="74" t="s">
        <v>272</v>
      </c>
    </row>
    <row r="2" spans="1:16" ht="16.350000000000001" customHeight="1">
      <c r="C2" s="74"/>
    </row>
    <row r="3" spans="1:16" ht="14.1"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35" customHeight="1">
      <c r="C10" s="78"/>
      <c r="O10" s="79"/>
    </row>
    <row r="11" spans="1:16" ht="13.5">
      <c r="C11" s="78"/>
      <c r="L11" s="767" t="str">
        <f>+表紙!L34</f>
        <v>令和   ８ 年    ６月    日</v>
      </c>
      <c r="M11" s="768"/>
      <c r="N11" s="768"/>
      <c r="O11" s="769"/>
    </row>
    <row r="12" spans="1:16" ht="13.35" customHeight="1">
      <c r="C12" s="78"/>
      <c r="O12" s="80"/>
    </row>
    <row r="13" spans="1:16" ht="13.5">
      <c r="C13" s="770" t="str">
        <f>+表紙!C36</f>
        <v>横浜市長</v>
      </c>
      <c r="D13" s="771"/>
      <c r="E13" s="771"/>
      <c r="F13" s="771"/>
      <c r="G13" s="88" t="s">
        <v>5</v>
      </c>
      <c r="O13" s="79"/>
    </row>
    <row r="14" spans="1:16" ht="8.25" customHeight="1">
      <c r="C14" s="78"/>
      <c r="O14" s="79"/>
    </row>
    <row r="15" spans="1:16" ht="13.35" customHeight="1">
      <c r="A15" s="22">
        <v>3</v>
      </c>
      <c r="C15" s="78"/>
      <c r="H15" s="221" t="s">
        <v>270</v>
      </c>
      <c r="I15" s="221"/>
      <c r="O15" s="79"/>
    </row>
    <row r="16" spans="1:16" ht="26.25" customHeight="1">
      <c r="C16" s="78"/>
      <c r="H16" s="23" t="s">
        <v>6</v>
      </c>
      <c r="I16" s="23"/>
      <c r="J16" s="759" t="str">
        <f>+表紙!J39</f>
        <v>横浜市中区小港町３丁目１９０番地６</v>
      </c>
      <c r="K16" s="759"/>
      <c r="L16" s="760"/>
      <c r="M16" s="760"/>
      <c r="N16" s="760"/>
      <c r="O16" s="761"/>
    </row>
    <row r="17" spans="1:15" ht="26.25" customHeight="1">
      <c r="C17" s="78"/>
      <c r="H17" s="23" t="s">
        <v>7</v>
      </c>
      <c r="I17" s="23"/>
      <c r="J17" s="759" t="str">
        <f>+表紙!J40</f>
        <v>岸本建設株式会社　代表取締役　岸本　嘉子</v>
      </c>
      <c r="K17" s="759"/>
      <c r="L17" s="760"/>
      <c r="M17" s="760"/>
      <c r="N17" s="760"/>
      <c r="O17" s="761"/>
    </row>
    <row r="18" spans="1:15">
      <c r="C18" s="78"/>
      <c r="J18" s="21" t="s">
        <v>8</v>
      </c>
      <c r="O18" s="79"/>
    </row>
    <row r="19" spans="1:15">
      <c r="C19" s="78"/>
      <c r="J19" s="24" t="s">
        <v>9</v>
      </c>
      <c r="K19" s="24"/>
      <c r="L19" s="772" t="str">
        <f>IF(+表紙!L42="","",+表紙!L42)</f>
        <v>045-625-9641</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岸本建設株式会社</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7083</v>
      </c>
      <c r="N25" s="796"/>
      <c r="O25" s="797"/>
    </row>
    <row r="26" spans="1:15" ht="18" customHeight="1">
      <c r="C26" s="505" t="s">
        <v>11</v>
      </c>
      <c r="D26" s="506"/>
      <c r="E26" s="507"/>
      <c r="F26" s="782" t="str">
        <f>+表紙!F49</f>
        <v>横浜市中区小港町３丁目１９０番地６</v>
      </c>
      <c r="G26" s="783"/>
      <c r="H26" s="783"/>
      <c r="I26" s="783"/>
      <c r="J26" s="783"/>
      <c r="K26" s="783"/>
      <c r="L26" s="126" t="s">
        <v>172</v>
      </c>
      <c r="M26" s="222"/>
      <c r="N26" s="786" t="str">
        <f>IF(+表紙!N49="","",+表紙!N49)</f>
        <v>045-625-9641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土木工事業・水道施設業・舗装工事業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1109</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14人</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4442.8</v>
      </c>
      <c r="I40" s="240" t="s">
        <v>4</v>
      </c>
      <c r="J40" s="485" t="s">
        <v>324</v>
      </c>
      <c r="K40" s="486"/>
      <c r="L40" s="487"/>
      <c r="M40" s="799">
        <f>+表紙!M63</f>
        <v>4442.8</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f>+表紙!M64</f>
        <v>41.1</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4442.7000000000007</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2.1"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35" customHeight="1">
      <c r="A54" s="21"/>
      <c r="B54" s="21"/>
      <c r="C54" s="181">
        <v>3</v>
      </c>
      <c r="D54" s="472" t="s">
        <v>464</v>
      </c>
      <c r="E54" s="472"/>
      <c r="F54" s="472"/>
      <c r="G54" s="472"/>
      <c r="H54" s="472"/>
      <c r="I54" s="472"/>
      <c r="J54" s="472"/>
      <c r="K54" s="472"/>
      <c r="L54" s="472"/>
      <c r="M54" s="472"/>
      <c r="N54" s="472"/>
      <c r="O54" s="473"/>
    </row>
    <row r="55" spans="1:15" ht="28.3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3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35" customHeight="1">
      <c r="A68" s="21"/>
      <c r="B68" s="21"/>
      <c r="C68" s="181"/>
      <c r="D68" s="182" t="s">
        <v>310</v>
      </c>
      <c r="E68" s="472" t="s">
        <v>408</v>
      </c>
      <c r="F68" s="472"/>
      <c r="G68" s="472"/>
      <c r="H68" s="472"/>
      <c r="I68" s="472"/>
      <c r="J68" s="472"/>
      <c r="K68" s="472"/>
      <c r="L68" s="472"/>
      <c r="M68" s="472"/>
      <c r="N68" s="472"/>
      <c r="O68" s="473"/>
    </row>
    <row r="69" spans="1:15" ht="28.35" customHeight="1">
      <c r="A69" s="21"/>
      <c r="B69" s="21"/>
      <c r="C69" s="181"/>
      <c r="D69" s="182" t="s">
        <v>311</v>
      </c>
      <c r="E69" s="472" t="s">
        <v>316</v>
      </c>
      <c r="F69" s="472"/>
      <c r="G69" s="472"/>
      <c r="H69" s="472"/>
      <c r="I69" s="472"/>
      <c r="J69" s="472"/>
      <c r="K69" s="472"/>
      <c r="L69" s="472"/>
      <c r="M69" s="472"/>
      <c r="N69" s="472"/>
      <c r="O69" s="473"/>
    </row>
    <row r="70" spans="1:15" ht="28.3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verticalDpi="0" copies="2"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2026-06-10T02:15:38Z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