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471FFABD-0A66-4913-9850-31F1B772EDDB}"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 i="98" l="1"/>
  <c r="U41" i="94"/>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O22" i="74"/>
  <c r="AK31" i="2"/>
  <c r="G52" i="94" s="1"/>
  <c r="O22" i="2"/>
  <c r="H47" i="94"/>
  <c r="H46" i="94"/>
  <c r="H44" i="94"/>
  <c r="H42" i="94"/>
  <c r="H41" i="94"/>
  <c r="H40" i="94"/>
  <c r="H39" i="94"/>
  <c r="H36" i="94"/>
  <c r="H35" i="94"/>
  <c r="H34" i="94"/>
  <c r="H33" i="94"/>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X18" i="86" s="1"/>
  <c r="X21"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H32" i="94" l="1"/>
  <c r="H31" i="94" s="1"/>
  <c r="H26" i="94" s="1"/>
  <c r="H27" i="94" s="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X21" i="78"/>
  <c r="O16" i="79"/>
  <c r="R50" i="94" s="1"/>
  <c r="X21" i="89"/>
  <c r="F12" i="83"/>
  <c r="AA23" i="94"/>
  <c r="Y38" i="94"/>
  <c r="Y37" i="94" s="1"/>
  <c r="Y19" i="94" s="1"/>
  <c r="AA40" i="94"/>
  <c r="AK27" i="77"/>
  <c r="AK27" i="74"/>
  <c r="AK31" i="74" s="1"/>
  <c r="H52" i="94" s="1"/>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N43" i="94" l="1"/>
  <c r="AK31" i="86"/>
  <c r="N52" i="94" s="1"/>
  <c r="K195" i="95"/>
  <c r="K171" i="98" s="1"/>
  <c r="K145" i="95"/>
  <c r="K121" i="98"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92" i="95" l="1"/>
  <c r="V107"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<sst xmlns="http://schemas.openxmlformats.org/spreadsheetml/2006/main" count="3159" uniqueCount="463">
  <si>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</si>
  <si>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</si>
  <si>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</si>
  <si>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</si>
  <si>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</si>
  <si>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</si>
  <si>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</si>
  <si>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</si>
  <si>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</si>
  <si>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</si>
  <si>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</si>
  <si>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</si>
  <si>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</si>
  <si>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</si>
  <si>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</si>
  <si>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</si>
  <si>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</si>
  <si>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</si>
  <si>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</si>
  <si>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</si>
  <si>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</si>
  <si>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</si>
  <si>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</si>
  <si>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</si>
  <si>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</si>
  <si>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</si>
  <si>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</si>
  <si>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</si>
  <si>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</si>
  <si>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</si>
  <si>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</si>
  <si>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</si>
  <si>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</si>
  <si>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</si>
  <si>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</si>
  <si>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</si>
  <si>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</si>
  <si>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</si>
  <si>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</si>
  <si>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</si>
  <si>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</si>
  <si>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</si>
  <si>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</si>
  <si>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</si>
  <si>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</si>
  <si>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</si>
  <si>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</si>
  <si>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</si>
  <si>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</si>
  <si>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</si>
  <si>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</si>
  <si>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</si>
  <si>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</si>
  <si>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</si>
  <si>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</si>
  <si>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</si>
  <si>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</si>
  <si>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</si>
  <si>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</si>
  <si>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</si>
  <si>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</si>
  <si>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</si>
  <si>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</si>
  <si>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</si>
  <si>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</si>
  <si>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</si>
  <si>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</si>
  <si>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</si>
  <si>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</si>
  <si>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</si>
  <si>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</si>
  <si>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</si>
  <si>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</si>
  <si>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</si>
  <si>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</si>
  <si>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</si>
  <si>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</si>
  <si>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</si>
  <si>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</si>
  <si>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</si>
  <si>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</si>
  <si>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</si>
  <si>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</si>
  <si>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</si>
  <si>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</si>
  <si>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</si>
  <si>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</si>
  <si>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</si>
  <si>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</si>
  <si>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</si>
  <si>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</si>
  <si>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</si>
  <si>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</si>
  <si>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</si>
  <si>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</si>
  <si>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</si>
  <si>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</si>
  <si>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</si>
  <si>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</si>
  <si>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</si>
  <si>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</si>
  <si>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</si>
  <si>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</si>
  <si>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</si>
  <si>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</si>
  <si>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</si>
  <si>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</si>
  <si>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</si>
  <si>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</si>
  <si>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</si>
  <si>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</si>
  <si>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</si>
  <si>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</si>
  <si>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</si>
  <si>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</si>
  <si>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</si>
  <si>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</si>
  <si>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</si>
  <si>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</si>
  <si>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</si>
  <si>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</si>
  <si>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</si>
  <si>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</si>
  <si>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</si>
  <si>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</si>
  <si>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</si>
  <si>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</si>
  <si>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</si>
  <si>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</si>
  <si>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</si>
  <si>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</si>
  <si>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</si>
  <si>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</si>
  <si>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</si>
  <si>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</si>
  <si>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</si>
  <si>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</si>
  <si>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</si>
  <si>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</si>
  <si>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</si>
  <si>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</si>
  <si>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</si>
  <si>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</si>
  <si>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</si>
  <si>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</si>
  <si>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</si>
  <si>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</si>
  <si>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</si>
  <si>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</si>
  <si>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</si>
  <si>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</si>
  <si>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</si>
  <si>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</si>
  <si>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</si>
  <si>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</si>
  <si>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</si>
  <si>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</si>
  <si>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</si>
  <si>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</si>
  <si>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</si>
  <si>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</si>
  <si>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</si>
  <si>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</si>
  <si>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</si>
  <si>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</si>
  <si>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</si>
  <si>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</si>
  <si>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</si>
  <si>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</si>
  <si>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</si>
  <si>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</si>
  <si>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</si>
  <si>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</si>
  <si>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</si>
  <si>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</si>
  <si>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</si>
  <si>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</si>
  <si>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</si>
  <si>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</si>
  <si>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</si>
  <si>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</si>
  <si>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</si>
  <si>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</si>
  <si>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</si>
  <si>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</si>
  <si>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</si>
  <si>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</si>
  <si>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</si>
  <si>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</si>
  <si>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</si>
  <si>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</si>
  <si>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</si>
  <si>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</si>
  <si>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</si>
  <si>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</si>
  <si>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</si>
  <si>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</si>
  <si>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</si>
  <si>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</si>
  <si>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</si>
  <si>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</si>
  <si>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</si>
  <si>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</si>
  <si>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</si>
  <si>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</si>
  <si>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</si>
  <si>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</si>
  <si>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</si>
  <si>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</si>
  <si>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</si>
  <si>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</si>
  <si>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</si>
  <si>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</si>
  <si>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</si>
  <si>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</si>
  <si>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</si>
  <si>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</si>
  <si>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</si>
  <si>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</si>
  <si>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</si>
  <si>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</si>
  <si>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</si>
  <si>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</si>
  <si>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</si>
  <si>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</si>
  <si>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</si>
  <si>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</si>
  <si>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</si>
  <si>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</si>
  <si>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</si>
  <si>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</si>
  <si>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</si>
  <si>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</si>
  <si>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</si>
  <si>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</si>
  <si>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</si>
  <si>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</si>
  <si>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</si>
  <si>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</si>
  <si>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</si>
  <si>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</si>
  <si>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</si>
  <si>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</si>
  <si>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</si>
  <si>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</si>
  <si>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</si>
  <si>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</si>
  <si>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</si>
  <si>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</si>
  <si>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</si>
  <si>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</si>
  <si>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</si>
  <si>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</si>
  <si>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</si>
  <si>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</si>
  <si>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</si>
  <si>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</si>
  <si>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</si>
  <si>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</si>
  <si>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</si>
  <si>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</si>
  <si>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</si>
  <si>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</si>
  <si>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</si>
  <si>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</si>
  <si>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</si>
  <si>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</si>
  <si>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</si>
  <si>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</si>
  <si>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</si>
  <si>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</si>
  <si>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</si>
  <si>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</si>
  <si>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</si>
  <si>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</si>
  <si>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</si>
  <si>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</si>
  <si>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</si>
  <si>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</si>
  <si>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</si>
  <si>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</si>
  <si>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</si>
  <si>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</si>
  <si>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</si>
  <si>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</si>
  <si>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</si>
  <si>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</si>
  <si>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</si>
  <si>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</si>
  <si>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</si>
  <si>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</si>
  <si>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</si>
  <si>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</si>
  <si>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</si>
  <si>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</si>
  <si>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</si>
  <si>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</si>
  <si>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</si>
  <si>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</si>
  <si>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</si>
  <si>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</si>
  <si>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</si>
  <si>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</si>
  <si>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</si>
  <si>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</si>
  <si>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</si>
  <si>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</si>
  <si>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</si>
  <si>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</si>
  <si>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</si>
  <si>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</si>
  <si>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</si>
  <si>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</si>
  <si>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</si>
  <si>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</si>
  <si>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</si>
  <si>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</si>
  <si>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</si>
  <si>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</si>
  <si>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</si>
  <si>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</si>
  <si>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</si>
  <si>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</si>
  <si>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</si>
  <si>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</si>
  <si>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</si>
  <si>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</si>
  <si>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</si>
  <si>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</si>
  <si>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</si>
  <si>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</si>
  <si>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</si>
  <si>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</si>
  <si>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</si>
  <si>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</si>
  <si>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</si>
  <si>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</si>
  <si>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</si>
  <si>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</si>
  <si>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</si>
  <si>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</si>
  <si>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</si>
  <si>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</si>
  <si>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</si>
  <si>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</si>
  <si>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</si>
  <si>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</si>
  <si>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</si>
  <si>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</si>
  <si>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</si>
  <si>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</si>
  <si>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</si>
  <si>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</si>
  <si>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</si>
  <si>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</si>
  <si>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</si>
  <si>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</si>
  <si>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</si>
  <si>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</si>
  <si>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</si>
  <si>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</si>
  <si>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</si>
  <si>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</si>
  <si>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</si>
  <si>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</si>
  <si>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</si>
  <si>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</si>
  <si>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</si>
  <si>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</si>
  <si>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</si>
  <si>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</si>
  <si>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</si>
  <si>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</si>
  <si>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</si>
  <si>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</si>
  <si>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</si>
  <si>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</si>
  <si>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</si>
  <si>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</si>
  <si>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</si>
  <si>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</si>
  <si>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</si>
  <si>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</si>
  <si>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</si>
  <si>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</si>
  <si>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</si>
  <si>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</si>
  <si>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</si>
  <si>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</si>
  <si>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</si>
  <si>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</si>
  <si>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</si>
  <si>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</si>
  <si>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</si>
  <si>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</si>
  <si>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</si>
  <si>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</si>
  <si>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</si>
  <si>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</si>
  <si>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</si>
  <si>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</si>
  <si>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</si>
  <si>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</si>
  <si>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</si>
  <si>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</si>
  <si>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</si>
  <si>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</si>
  <si>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</si>
  <si>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</si>
  <si>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</si>
  <si>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</si>
  <si>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</si>
  <si>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</si>
  <si>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</si>
  <si>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</si>
  <si>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</si>
  <si>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</si>
  <si>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</si>
  <si>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</si>
  <si>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</si>
  <si>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</si>
  <si>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</si>
  <si>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</si>
  <si>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</si>
  <si>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</si>
  <si>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</si>
  <si>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</si>
  <si>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</si>
  <si>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</si>
  <si>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</si>
  <si>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</si>
  <si>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</si>
  <si>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</si>
  <si>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</si>
  <si>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</si>
  <si>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</si>
  <si>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</si>
  <si>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</si>
  <si>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</si>
  <si>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</si>
  <si>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</si>
  <si>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</si>
  <si>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</si>
  <si>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</si>
  <si>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</si>
  <si>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横浜市鶴見区駒岡４－５－１８</t>
    <phoneticPr fontId="3"/>
  </si>
  <si>
    <t>株式会社神奈川クリーンサービス
代表取締役　　齊藤　耕介</t>
    <phoneticPr fontId="3"/>
  </si>
  <si>
    <t>株式会社　神奈川クリーンサービス</t>
    <phoneticPr fontId="3"/>
  </si>
  <si>
    <t>神奈川県横浜市鶴見区駒岡４丁目５番１８号</t>
    <phoneticPr fontId="3"/>
  </si>
  <si>
    <t>０４５－５８２－９２４１</t>
    <phoneticPr fontId="3"/>
  </si>
  <si>
    <t>045-852-9241</t>
    <phoneticPr fontId="3"/>
  </si>
  <si>
    <t>土木工事業、ほ装工事業、水道施設工事業</t>
    <rPh sb="0" eb="2">
      <t>ドボク</t>
    </rPh>
    <rPh sb="2" eb="4">
      <t>コウジ</t>
    </rPh>
    <rPh sb="4" eb="5">
      <t>ギョウ</t>
    </rPh>
    <rPh sb="7" eb="8">
      <t>ソウ</t>
    </rPh>
    <rPh sb="8" eb="10">
      <t>コウジ</t>
    </rPh>
    <rPh sb="10" eb="11">
      <t>ギョウ</t>
    </rPh>
    <rPh sb="12" eb="14">
      <t>スイドウ</t>
    </rPh>
    <rPh sb="14" eb="16">
      <t>シセツ</t>
    </rPh>
    <rPh sb="16" eb="17">
      <t>コウ</t>
    </rPh>
    <rPh sb="17" eb="19">
      <t>ジギョウ</t>
    </rPh>
    <phoneticPr fontId="3"/>
  </si>
  <si>
    <t>28人</t>
    <rPh sb="2" eb="3">
      <t>ニン</t>
    </rPh>
    <phoneticPr fontId="3"/>
  </si>
  <si>
    <t xml:space="preserve">・汚泥
　各現場⇒収集運搬⇒中間処理（脱水・乾燥）⇒埋立                                                                                         
・廃プラ
　各現場⇒収集運搬⇒中間処理（破砕・溶融・圧縮）⇒再生プラスチック／焼却熱利用
・木くず
　各現場⇒収集運搬⇒中間処理(破砕）⇒再生チップ材
・金属くず
　各現場⇒収集運搬⇒中間処理（選別・切断・破砕）⇒精錬（リサイクル製品）
・ガラス、コンクリ、陶器クズ
　各現場⇒収集運搬⇒中間処理（破砕・溶融）⇒カレット化／再生クラッシャラン／舗装材
・がれき類
　各現場⇒収集運搬⇒中間処理（破砕）⇒再生クラッシャラン／再生アスファルト合材／埋立
・混合廃棄物
　各現場⇒収集運搬⇒中間処理（選別・破砕）⇒再生処理（再資源化）／最終処分場
</t>
    <rPh sb="1" eb="3">
      <t>オデイ</t>
    </rPh>
    <rPh sb="5" eb="8">
      <t>カクゲンバ</t>
    </rPh>
    <rPh sb="9" eb="11">
      <t>シュウシュウ</t>
    </rPh>
    <rPh sb="11" eb="13">
      <t>ウンパン</t>
    </rPh>
    <rPh sb="14" eb="16">
      <t>チュウカン</t>
    </rPh>
    <rPh sb="16" eb="18">
      <t>ショリ</t>
    </rPh>
    <rPh sb="19" eb="21">
      <t>ダッスイ</t>
    </rPh>
    <rPh sb="22" eb="24">
      <t>カンソウ</t>
    </rPh>
    <rPh sb="26" eb="28">
      <t>ウメタテ</t>
    </rPh>
    <rPh sb="119" eb="120">
      <t>ハイ</t>
    </rPh>
    <rPh sb="124" eb="127">
      <t>カクゲンバ</t>
    </rPh>
    <rPh sb="128" eb="130">
      <t>シュウシュウ</t>
    </rPh>
    <rPh sb="130" eb="132">
      <t>ウンパン</t>
    </rPh>
    <rPh sb="133" eb="135">
      <t>チュウカン</t>
    </rPh>
    <rPh sb="135" eb="137">
      <t>ショリ</t>
    </rPh>
    <rPh sb="138" eb="140">
      <t>ハサイ</t>
    </rPh>
    <rPh sb="141" eb="143">
      <t>ヨウユウ</t>
    </rPh>
    <rPh sb="144" eb="146">
      <t>アッシュク</t>
    </rPh>
    <rPh sb="148" eb="150">
      <t>サイセイ</t>
    </rPh>
    <rPh sb="157" eb="159">
      <t>ショウキャク</t>
    </rPh>
    <rPh sb="159" eb="160">
      <t>ネツ</t>
    </rPh>
    <rPh sb="160" eb="162">
      <t>リヨウ</t>
    </rPh>
    <rPh sb="164" eb="165">
      <t>キ</t>
    </rPh>
    <rPh sb="169" eb="172">
      <t>カクゲンバ</t>
    </rPh>
    <rPh sb="173" eb="175">
      <t>シュウシュウ</t>
    </rPh>
    <rPh sb="175" eb="177">
      <t>ウンパン</t>
    </rPh>
    <rPh sb="178" eb="180">
      <t>チュウカン</t>
    </rPh>
    <rPh sb="180" eb="182">
      <t>ショリ</t>
    </rPh>
    <rPh sb="183" eb="185">
      <t>ハサイ</t>
    </rPh>
    <rPh sb="187" eb="189">
      <t>サイセイ</t>
    </rPh>
    <rPh sb="192" eb="193">
      <t>ザイ</t>
    </rPh>
    <rPh sb="195" eb="197">
      <t>キンゾク</t>
    </rPh>
    <rPh sb="201" eb="204">
      <t>カクゲンバ</t>
    </rPh>
    <rPh sb="205" eb="207">
      <t>シュウシュウ</t>
    </rPh>
    <rPh sb="207" eb="209">
      <t>ウンパン</t>
    </rPh>
    <rPh sb="210" eb="212">
      <t>チュウカン</t>
    </rPh>
    <rPh sb="212" eb="214">
      <t>ショリ</t>
    </rPh>
    <rPh sb="215" eb="217">
      <t>センベツ</t>
    </rPh>
    <rPh sb="218" eb="220">
      <t>セツダン</t>
    </rPh>
    <rPh sb="221" eb="223">
      <t>ハサイ</t>
    </rPh>
    <rPh sb="225" eb="227">
      <t>セイレン</t>
    </rPh>
    <rPh sb="233" eb="235">
      <t>セイヒン</t>
    </rPh>
    <rPh sb="247" eb="249">
      <t>トウキ</t>
    </rPh>
    <rPh sb="253" eb="256">
      <t>カクゲンバ</t>
    </rPh>
    <rPh sb="257" eb="259">
      <t>シュウシュウ</t>
    </rPh>
    <rPh sb="259" eb="261">
      <t>ウンパン</t>
    </rPh>
    <rPh sb="262" eb="264">
      <t>チュウカン</t>
    </rPh>
    <rPh sb="264" eb="266">
      <t>ショリ</t>
    </rPh>
    <rPh sb="267" eb="269">
      <t>ハサイ</t>
    </rPh>
    <rPh sb="270" eb="272">
      <t>ヨウユウ</t>
    </rPh>
    <rPh sb="278" eb="279">
      <t>カ</t>
    </rPh>
    <rPh sb="280" eb="282">
      <t>サイセイ</t>
    </rPh>
    <rPh sb="290" eb="292">
      <t>ホソウ</t>
    </rPh>
    <rPh sb="292" eb="293">
      <t>ザイ</t>
    </rPh>
    <rPh sb="298" eb="299">
      <t>ルイ</t>
    </rPh>
    <rPh sb="301" eb="304">
      <t>カクゲンバ</t>
    </rPh>
    <rPh sb="305" eb="307">
      <t>シュウシュウ</t>
    </rPh>
    <rPh sb="307" eb="309">
      <t>ウンパン</t>
    </rPh>
    <rPh sb="310" eb="312">
      <t>チュウカン</t>
    </rPh>
    <rPh sb="312" eb="314">
      <t>ショリ</t>
    </rPh>
    <rPh sb="315" eb="317">
      <t>ハサイ</t>
    </rPh>
    <rPh sb="319" eb="321">
      <t>サイセイ</t>
    </rPh>
    <rPh sb="329" eb="331">
      <t>サイセイ</t>
    </rPh>
    <rPh sb="337" eb="339">
      <t>ゴウザイ</t>
    </rPh>
    <rPh sb="340" eb="342">
      <t>ウメタテ</t>
    </rPh>
    <rPh sb="344" eb="346">
      <t>コンゴウ</t>
    </rPh>
    <rPh sb="346" eb="349">
      <t>ハイキブツ</t>
    </rPh>
    <rPh sb="351" eb="352">
      <t>カク</t>
    </rPh>
    <rPh sb="352" eb="354">
      <t>ゲンバ</t>
    </rPh>
    <rPh sb="355" eb="357">
      <t>シュウシュウ</t>
    </rPh>
    <rPh sb="357" eb="359">
      <t>ウンパン</t>
    </rPh>
    <rPh sb="360" eb="364">
      <t>チュウカンショリ</t>
    </rPh>
    <rPh sb="365" eb="367">
      <t>センベツ</t>
    </rPh>
    <rPh sb="368" eb="370">
      <t>ハサイ</t>
    </rPh>
    <rPh sb="372" eb="374">
      <t>サイセイ</t>
    </rPh>
    <rPh sb="374" eb="376">
      <t>ショリ</t>
    </rPh>
    <rPh sb="377" eb="381">
      <t>サイシゲンカ</t>
    </rPh>
    <rPh sb="383" eb="385">
      <t>サイシュウ</t>
    </rPh>
    <rPh sb="385" eb="388">
      <t>ショブンジョウ</t>
    </rPh>
    <phoneticPr fontId="3"/>
  </si>
  <si>
    <t>　　　　　　　　　　　　　　　　　　　　（総務部）
　　　　　　　　　　　　　　　　－－－ISOMR管理担当者
（管理最高責任者）　　　｜　　　・委託契約管理
代表取締役－－－－－｜
　　　　　　　　　　　　　　　｜　　　　（工事部）　　　　　　　　　　　　（各現場）
　　　　　　　　　　　　　　　　－－－管理責任者　－－－－－－　現場代理人
　　　　　　　　　　　　　　　　　　　　・マニフェスト管理　　　　　　　　・適正処理の総合管理</t>
    <rPh sb="21" eb="24">
      <t>ソウムブ</t>
    </rPh>
    <rPh sb="50" eb="52">
      <t>カンリ</t>
    </rPh>
    <rPh sb="52" eb="55">
      <t>タントウシャ</t>
    </rPh>
    <rPh sb="57" eb="59">
      <t>カンリ</t>
    </rPh>
    <rPh sb="59" eb="61">
      <t>サイコウ</t>
    </rPh>
    <rPh sb="61" eb="64">
      <t>セキニンシャ</t>
    </rPh>
    <rPh sb="73" eb="75">
      <t>イタク</t>
    </rPh>
    <rPh sb="75" eb="77">
      <t>ケイヤク</t>
    </rPh>
    <rPh sb="77" eb="79">
      <t>カンリ</t>
    </rPh>
    <rPh sb="80" eb="82">
      <t>ダイヒョウ</t>
    </rPh>
    <rPh sb="82" eb="85">
      <t>トリシマリヤク</t>
    </rPh>
    <rPh sb="113" eb="116">
      <t>コウジブ</t>
    </rPh>
    <rPh sb="130" eb="133">
      <t>カクゲンバ</t>
    </rPh>
    <rPh sb="154" eb="156">
      <t>カンリ</t>
    </rPh>
    <rPh sb="156" eb="159">
      <t>セキニンシャ</t>
    </rPh>
    <rPh sb="167" eb="169">
      <t>ゲンバ</t>
    </rPh>
    <rPh sb="169" eb="172">
      <t>ダイリニン</t>
    </rPh>
    <rPh sb="200" eb="202">
      <t>カンリ</t>
    </rPh>
    <rPh sb="211" eb="213">
      <t>テキセイ</t>
    </rPh>
    <rPh sb="213" eb="215">
      <t>ショリ</t>
    </rPh>
    <rPh sb="216" eb="218">
      <t>ソウゴウ</t>
    </rPh>
    <rPh sb="218" eb="220">
      <t>カンリ</t>
    </rPh>
    <phoneticPr fontId="3"/>
  </si>
  <si>
    <t>・掘削工事で発生する建設発生土にコンクリｰト殻などの人工物が混入しないように掘削作業は慎重に行っている。</t>
    <rPh sb="1" eb="3">
      <t>クッサク</t>
    </rPh>
    <rPh sb="3" eb="5">
      <t>コウジ</t>
    </rPh>
    <rPh sb="6" eb="8">
      <t>ハッセイ</t>
    </rPh>
    <rPh sb="10" eb="12">
      <t>ケンセツ</t>
    </rPh>
    <rPh sb="12" eb="15">
      <t>ハッセイド</t>
    </rPh>
    <rPh sb="22" eb="23">
      <t>カラ</t>
    </rPh>
    <rPh sb="26" eb="28">
      <t>ジンコウ</t>
    </rPh>
    <rPh sb="28" eb="29">
      <t>ブツ</t>
    </rPh>
    <rPh sb="30" eb="32">
      <t>コンニュウ</t>
    </rPh>
    <rPh sb="38" eb="40">
      <t>クッサク</t>
    </rPh>
    <rPh sb="40" eb="42">
      <t>サギョウ</t>
    </rPh>
    <rPh sb="43" eb="45">
      <t>シンチョウ</t>
    </rPh>
    <rPh sb="46" eb="47">
      <t>オコナ</t>
    </rPh>
    <phoneticPr fontId="3"/>
  </si>
  <si>
    <t>引き続き、水道施設工事・舗装工事の現場から発生する廃棄物は、再資源化の原料となるよう分別を確実におこないリサイクル施設へ搬入する。</t>
    <rPh sb="0" eb="1">
      <t>ヒ</t>
    </rPh>
    <rPh sb="2" eb="3">
      <t>ツヅ</t>
    </rPh>
    <rPh sb="5" eb="11">
      <t>スイドウシセツコオウジ</t>
    </rPh>
    <rPh sb="12" eb="14">
      <t>ホソウ</t>
    </rPh>
    <rPh sb="14" eb="16">
      <t>コウジ</t>
    </rPh>
    <rPh sb="17" eb="19">
      <t>ゲンバ</t>
    </rPh>
    <rPh sb="21" eb="23">
      <t>ハッセイ</t>
    </rPh>
    <rPh sb="25" eb="28">
      <t>ハイキブツ</t>
    </rPh>
    <rPh sb="30" eb="34">
      <t>サイシゲンカ</t>
    </rPh>
    <rPh sb="35" eb="37">
      <t>ゲンリョウ</t>
    </rPh>
    <rPh sb="42" eb="44">
      <t>ブンベツ</t>
    </rPh>
    <rPh sb="45" eb="47">
      <t>カクジツ</t>
    </rPh>
    <rPh sb="57" eb="59">
      <t>シセツ</t>
    </rPh>
    <rPh sb="60" eb="62">
      <t>ハンニュウ</t>
    </rPh>
    <phoneticPr fontId="3"/>
  </si>
  <si>
    <t>・アスファルト塊、コンクリート塊、木くず、陶磁器くずを明確に分類している。
・建設発生土に他の廃棄物が混入しないように掘削作業は慎重におこなっている。</t>
    <rPh sb="7" eb="8">
      <t>カイ</t>
    </rPh>
    <rPh sb="15" eb="16">
      <t>カイ</t>
    </rPh>
    <rPh sb="17" eb="18">
      <t>キ</t>
    </rPh>
    <rPh sb="21" eb="24">
      <t>トウジキ</t>
    </rPh>
    <rPh sb="27" eb="29">
      <t>メイカク</t>
    </rPh>
    <rPh sb="30" eb="32">
      <t>ブンルイ</t>
    </rPh>
    <rPh sb="39" eb="41">
      <t>ケンセツ</t>
    </rPh>
    <rPh sb="41" eb="43">
      <t>ハッセイ</t>
    </rPh>
    <rPh sb="43" eb="44">
      <t>ド</t>
    </rPh>
    <rPh sb="45" eb="46">
      <t>タ</t>
    </rPh>
    <rPh sb="47" eb="50">
      <t>ハイキブツ</t>
    </rPh>
    <rPh sb="51" eb="53">
      <t>コンニュウ</t>
    </rPh>
    <rPh sb="59" eb="61">
      <t>クッサク</t>
    </rPh>
    <rPh sb="61" eb="63">
      <t>サギョウ</t>
    </rPh>
    <rPh sb="64" eb="66">
      <t>シンチョウ</t>
    </rPh>
    <phoneticPr fontId="3"/>
  </si>
  <si>
    <t>・混合廃棄物はリサイクル率をが上がるように混ざっている廃棄物の種類を把握し、分別して資源化するように努める。</t>
    <rPh sb="1" eb="3">
      <t>コンゴウ</t>
    </rPh>
    <rPh sb="3" eb="6">
      <t>ハイキブツ</t>
    </rPh>
    <rPh sb="12" eb="13">
      <t>リツ</t>
    </rPh>
    <rPh sb="15" eb="16">
      <t>ア</t>
    </rPh>
    <rPh sb="21" eb="22">
      <t>マ</t>
    </rPh>
    <rPh sb="27" eb="30">
      <t>ハイキブツ</t>
    </rPh>
    <rPh sb="31" eb="33">
      <t>シュルイ</t>
    </rPh>
    <rPh sb="34" eb="36">
      <t>ハアク</t>
    </rPh>
    <rPh sb="38" eb="40">
      <t>ブンベツ</t>
    </rPh>
    <rPh sb="42" eb="44">
      <t>シゲン</t>
    </rPh>
    <rPh sb="44" eb="45">
      <t>カ</t>
    </rPh>
    <rPh sb="50" eb="51">
      <t>ツト</t>
    </rPh>
    <phoneticPr fontId="3"/>
  </si>
  <si>
    <t>・特になし</t>
    <rPh sb="1" eb="2">
      <t>トク</t>
    </rPh>
    <phoneticPr fontId="3"/>
  </si>
  <si>
    <t>・産廃処理施設の整備が整い、再生処理資源化が確立された優良産廃処理業者を選定して委託契約をしている。</t>
    <rPh sb="1" eb="3">
      <t>サンパイ</t>
    </rPh>
    <rPh sb="3" eb="5">
      <t>ショリ</t>
    </rPh>
    <rPh sb="5" eb="7">
      <t>シセツ</t>
    </rPh>
    <rPh sb="8" eb="10">
      <t>セイビ</t>
    </rPh>
    <rPh sb="11" eb="12">
      <t>トトノ</t>
    </rPh>
    <rPh sb="14" eb="16">
      <t>サイセイ</t>
    </rPh>
    <rPh sb="16" eb="18">
      <t>ショリ</t>
    </rPh>
    <rPh sb="18" eb="21">
      <t>シゲンカ</t>
    </rPh>
    <rPh sb="22" eb="24">
      <t>カクリツ</t>
    </rPh>
    <rPh sb="27" eb="29">
      <t>ユウリョウ</t>
    </rPh>
    <rPh sb="29" eb="31">
      <t>サンパイ</t>
    </rPh>
    <rPh sb="31" eb="33">
      <t>ショリ</t>
    </rPh>
    <rPh sb="33" eb="35">
      <t>ギョウシャ</t>
    </rPh>
    <rPh sb="36" eb="38">
      <t>センテイ</t>
    </rPh>
    <rPh sb="40" eb="42">
      <t>イタク</t>
    </rPh>
    <rPh sb="42" eb="44">
      <t>ケイヤク</t>
    </rPh>
    <phoneticPr fontId="3"/>
  </si>
  <si>
    <t>・今後も産廃処理施設の整備が整い、再生処理資源化が確立された優良産廃処理業者と委託契約を行う。</t>
    <rPh sb="1" eb="3">
      <t>コンゴ</t>
    </rPh>
    <rPh sb="44" eb="45">
      <t>オコナ</t>
    </rPh>
    <phoneticPr fontId="3"/>
  </si>
  <si>
    <t>令和  8 年  7 月  7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</si>
</sst>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46" zoomScale="120" zoomScaleNormal="115" zoomScaleSheetLayoutView="120" workbookViewId="0">
      <selection activeCell="F48" sqref="F48:O49"/>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462</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41</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45" customHeight="1" x14ac:dyDescent="0.15">
      <c r="C40" s="86"/>
      <c r="I40" s="25"/>
      <c r="J40" s="25" t="s">
        <v>6</v>
      </c>
      <c r="K40" s="25"/>
      <c r="L40" s="596" t="s">
        <v>445</v>
      </c>
      <c r="M40" s="596"/>
      <c r="N40" s="596"/>
      <c r="O40" s="596"/>
      <c r="P40" s="596"/>
      <c r="Q40" s="596"/>
      <c r="R40" s="596"/>
      <c r="S40" s="596"/>
      <c r="T40" s="596"/>
      <c r="U40" s="597"/>
      <c r="W40" s="21"/>
      <c r="X40" s="21"/>
    </row>
    <row r="41" spans="1:25" ht="26.45" customHeight="1" x14ac:dyDescent="0.15">
      <c r="C41" s="86"/>
      <c r="I41" s="25"/>
      <c r="J41" s="25" t="s">
        <v>7</v>
      </c>
      <c r="K41" s="25"/>
      <c r="L41" s="596" t="s">
        <v>446</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449</v>
      </c>
      <c r="P43" s="598"/>
      <c r="Q43" s="598"/>
      <c r="R43" s="598"/>
      <c r="S43" s="598"/>
      <c r="T43" s="598"/>
      <c r="U43" s="599"/>
    </row>
    <row r="44" spans="1:25" x14ac:dyDescent="0.15">
      <c r="C44" s="86"/>
      <c r="L44" s="26"/>
      <c r="M44" s="26"/>
      <c r="N44" s="26"/>
      <c r="U44" s="87"/>
    </row>
    <row r="45" spans="1:25" x14ac:dyDescent="0.15">
      <c r="C45" s="86"/>
      <c r="U45" s="87"/>
    </row>
    <row r="46" spans="1:25" ht="30.2"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447</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7075</v>
      </c>
      <c r="Q49" s="576"/>
      <c r="R49" s="576"/>
      <c r="S49" s="576"/>
      <c r="T49" s="576"/>
      <c r="U49" s="577"/>
    </row>
    <row r="50" spans="3:23" ht="26.45" customHeight="1" x14ac:dyDescent="0.15">
      <c r="C50" s="547" t="s">
        <v>11</v>
      </c>
      <c r="D50" s="548"/>
      <c r="E50" s="549"/>
      <c r="F50" s="558" t="s">
        <v>448</v>
      </c>
      <c r="G50" s="559"/>
      <c r="H50" s="559"/>
      <c r="I50" s="559"/>
      <c r="J50" s="559"/>
      <c r="K50" s="559"/>
      <c r="L50" s="559"/>
      <c r="M50" s="559"/>
      <c r="N50" s="341" t="s">
        <v>171</v>
      </c>
      <c r="O50" s="449"/>
      <c r="P50" s="450"/>
      <c r="Q50" s="562" t="s">
        <v>450</v>
      </c>
      <c r="R50" s="562"/>
      <c r="S50" s="562"/>
      <c r="T50" s="562"/>
      <c r="U50" s="563"/>
    </row>
    <row r="51" spans="3:23" ht="26.4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4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118</v>
      </c>
      <c r="G54" s="631"/>
      <c r="H54" s="631"/>
      <c r="I54" s="631"/>
      <c r="J54" s="631"/>
      <c r="K54" s="631"/>
      <c r="L54" s="32" t="s">
        <v>48</v>
      </c>
      <c r="M54" s="32"/>
      <c r="N54" s="635" t="s">
        <v>451</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1256</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t="s">
        <v>452</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453</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3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454</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7</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1488.7</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455</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7</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1488.7</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456</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457</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458</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2"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t="s">
        <v>459</v>
      </c>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2"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t="s">
        <v>459</v>
      </c>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t="s">
        <v>459</v>
      </c>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t="s">
        <v>459</v>
      </c>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t="s">
        <v>459</v>
      </c>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t="s">
        <v>459</v>
      </c>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1488.6000000000001</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t="str">
        <f>+別紙!AA15</f>
        <v>0</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1488.6000000000001</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t="s">
        <v>460</v>
      </c>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1488.7</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1478.7</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t="s">
        <v>461</v>
      </c>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200000000000003"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2"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349999999999994"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3" zoomScaleNormal="100" workbookViewId="0">
      <selection activeCell="F24" sqref="F24:G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3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株式会社　神奈川クリーンサービス</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22"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1.1000000000000001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v>
      </c>
      <c r="G24" s="689"/>
      <c r="H24" s="214" t="s">
        <v>197</v>
      </c>
      <c r="J24" s="61"/>
      <c r="K24" s="58"/>
      <c r="L24" s="728"/>
      <c r="O24" s="685">
        <v>0</v>
      </c>
      <c r="P24" s="690"/>
      <c r="Q24" s="690"/>
      <c r="R24" s="690"/>
      <c r="S24" s="49" t="s">
        <v>34</v>
      </c>
      <c r="T24"/>
      <c r="U24"/>
      <c r="V24"/>
      <c r="W24"/>
      <c r="AB24" s="58"/>
      <c r="AC24" s="58"/>
      <c r="AD24"/>
      <c r="AE24"/>
      <c r="AF24"/>
      <c r="AG24"/>
      <c r="AH24" s="280"/>
      <c r="AI24"/>
      <c r="AJ24" s="58"/>
      <c r="AK24" s="145"/>
      <c r="AL24" s="58"/>
      <c r="AM24" s="58"/>
      <c r="AP24" s="61"/>
      <c r="AQ24" s="150"/>
      <c r="AR24" s="683">
        <f>+ROUND(AT16,1)+ROUND(Z28,1)</f>
        <v>1.1000000000000001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1.1000000000000001</v>
      </c>
      <c r="P27" s="734"/>
      <c r="Q27" s="734"/>
      <c r="R27" s="734"/>
      <c r="S27" s="49" t="s">
        <v>38</v>
      </c>
      <c r="T27" s="70"/>
      <c r="U27" s="70"/>
      <c r="X27" s="68" t="s">
        <v>39</v>
      </c>
      <c r="Y27" s="71"/>
      <c r="AG27" s="58"/>
      <c r="AH27" s="58"/>
      <c r="AI27" s="58"/>
      <c r="AJ27" s="58"/>
      <c r="AK27" s="683">
        <f>+AG18+O27</f>
        <v>1.1000000000000001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1.1000000000000001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1.1000000000000001</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6" zoomScale="85" zoomScaleNormal="8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11</v>
      </c>
      <c r="P27" s="734"/>
      <c r="Q27" s="734"/>
      <c r="R27" s="734"/>
      <c r="S27" s="49" t="s">
        <v>38</v>
      </c>
      <c r="T27" s="70"/>
      <c r="U27" s="70"/>
      <c r="X27" s="68" t="s">
        <v>39</v>
      </c>
      <c r="Y27" s="71"/>
      <c r="AG27" s="58"/>
      <c r="AH27" s="58"/>
      <c r="AI27" s="58"/>
      <c r="AJ27" s="58"/>
      <c r="AK27" s="683">
        <f>+AG18+O27</f>
        <v>11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11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11</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12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7"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v>0</v>
      </c>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70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v>0</v>
      </c>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v>0</v>
      </c>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v>0</v>
      </c>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v>0</v>
      </c>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v>0</v>
      </c>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74.099999999999994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70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70</v>
      </c>
      <c r="P27" s="734"/>
      <c r="Q27" s="734"/>
      <c r="R27" s="734"/>
      <c r="S27" s="49" t="s">
        <v>38</v>
      </c>
      <c r="T27" s="70"/>
      <c r="U27" s="70"/>
      <c r="X27" s="68" t="s">
        <v>39</v>
      </c>
      <c r="Y27" s="71"/>
      <c r="AG27" s="58"/>
      <c r="AH27" s="58"/>
      <c r="AI27" s="58"/>
      <c r="AJ27" s="58"/>
      <c r="AK27" s="683">
        <f>+AG18+O27</f>
        <v>70</v>
      </c>
      <c r="AL27" s="684"/>
      <c r="AM27" s="684"/>
      <c r="AN27" s="684"/>
      <c r="AO27" s="57" t="s">
        <v>13</v>
      </c>
      <c r="AP27" s="318"/>
      <c r="AQ27" s="132"/>
      <c r="AR27" s="670">
        <v>0</v>
      </c>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70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74.099999999999994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70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74.099999999999994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v>0</v>
      </c>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7" workbookViewId="0">
      <selection activeCell="C11" sqref="C1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31.1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31.1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31.1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31.1</v>
      </c>
      <c r="P27" s="734"/>
      <c r="Q27" s="734"/>
      <c r="R27" s="734"/>
      <c r="S27" s="49" t="s">
        <v>38</v>
      </c>
      <c r="T27" s="70"/>
      <c r="U27" s="70"/>
      <c r="X27" s="68" t="s">
        <v>39</v>
      </c>
      <c r="Y27" s="71"/>
      <c r="AG27" s="58"/>
      <c r="AH27" s="58"/>
      <c r="AI27" s="58"/>
      <c r="AJ27" s="58"/>
      <c r="AK27" s="683">
        <f>+AG18+O27</f>
        <v>31.1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31.1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31</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31.1</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31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9"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94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94.4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94</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94</v>
      </c>
      <c r="P27" s="734"/>
      <c r="Q27" s="734"/>
      <c r="R27" s="734"/>
      <c r="S27" s="49" t="s">
        <v>38</v>
      </c>
      <c r="T27" s="70"/>
      <c r="U27" s="70"/>
      <c r="X27" s="68" t="s">
        <v>39</v>
      </c>
      <c r="Y27" s="71"/>
      <c r="AG27" s="58"/>
      <c r="AH27" s="58"/>
      <c r="AI27" s="58"/>
      <c r="AJ27" s="58"/>
      <c r="AK27" s="683">
        <f>+AG18+O27</f>
        <v>94</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94</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94.4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94</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94.4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9" workbookViewId="0">
      <selection activeCell="AH29" sqref="AH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1280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1274.4000000000001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1270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1280</v>
      </c>
      <c r="P27" s="734"/>
      <c r="Q27" s="734"/>
      <c r="R27" s="734"/>
      <c r="S27" s="49" t="s">
        <v>38</v>
      </c>
      <c r="T27" s="70"/>
      <c r="U27" s="70"/>
      <c r="X27" s="68" t="s">
        <v>39</v>
      </c>
      <c r="Y27" s="71"/>
      <c r="AG27" s="58"/>
      <c r="AH27" s="58"/>
      <c r="AI27" s="58"/>
      <c r="AJ27" s="58"/>
      <c r="AK27" s="683">
        <f>+AG18+O27</f>
        <v>1280</v>
      </c>
      <c r="AL27" s="684"/>
      <c r="AM27" s="684"/>
      <c r="AN27" s="684"/>
      <c r="AO27" s="57" t="s">
        <v>13</v>
      </c>
      <c r="AP27" s="318"/>
      <c r="AQ27" s="132"/>
      <c r="AR27" s="670">
        <v>0</v>
      </c>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1270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1274.4000000000001</v>
      </c>
      <c r="G29" s="689"/>
      <c r="H29" s="214" t="s">
        <v>197</v>
      </c>
      <c r="L29" s="697"/>
      <c r="O29" s="61"/>
      <c r="P29" s="148"/>
      <c r="Q29" s="56" t="s">
        <v>182</v>
      </c>
      <c r="R29" s="694" t="s">
        <v>33</v>
      </c>
      <c r="S29" s="744"/>
      <c r="T29" s="744"/>
      <c r="U29" s="745"/>
      <c r="V29" s="53"/>
      <c r="W29" s="72"/>
      <c r="X29" s="742" t="s">
        <v>314</v>
      </c>
      <c r="Y29" s="743"/>
      <c r="Z29" s="685">
        <v>0</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1270</v>
      </c>
      <c r="R30" s="734"/>
      <c r="S30" s="734"/>
      <c r="T30" s="734"/>
      <c r="U30" s="49" t="s">
        <v>16</v>
      </c>
      <c r="X30" s="742" t="s">
        <v>185</v>
      </c>
      <c r="Y30" s="743"/>
      <c r="Z30" s="685">
        <v>0</v>
      </c>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1274.4000000000001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v>0</v>
      </c>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10</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9"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　神奈川クリーンサービス</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1.5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1.5</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1.5</v>
      </c>
      <c r="P27" s="734"/>
      <c r="Q27" s="734"/>
      <c r="R27" s="734"/>
      <c r="S27" s="49" t="s">
        <v>38</v>
      </c>
      <c r="T27" s="70"/>
      <c r="U27" s="70"/>
      <c r="X27" s="68" t="s">
        <v>39</v>
      </c>
      <c r="Y27" s="71"/>
      <c r="AG27" s="58"/>
      <c r="AH27" s="58"/>
      <c r="AI27" s="58"/>
      <c r="AJ27" s="58"/>
      <c r="AK27" s="683">
        <f>+AG18+O27</f>
        <v>1.5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1.5</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1.5</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F2" zoomScale="70" zoomScaleNormal="70" workbookViewId="0">
      <selection activeCell="V45" sqref="V45"/>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7"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株式会社　神奈川クリーンサービス</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1.2</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12</v>
      </c>
      <c r="M9" s="377">
        <f>IF(OR(ｷ.紙くず!F24&gt;0,ｷ.紙くず!F24&lt;0),ｷ.紙くず!F24,IF(M$19&gt;0,"0",0))</f>
        <v>0</v>
      </c>
      <c r="N9" s="377">
        <f>IF(OR(ｸ.木くず!F24&gt;0,ｸ.木くず!F24&lt;0),ｸ.木くず!F24,IF(N$19&gt;0,"0",0))</f>
        <v>74.099999999999994</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31.1</v>
      </c>
      <c r="T9" s="377">
        <f>IF(OR(ｾ.ｶﾞﾗｽ･ｺﾝｸﾘ･陶磁器くず!F24&gt;0,ｾ.ｶﾞﾗｽ･ｺﾝｸﾘ･陶磁器くず!F24&lt;0),ｾ.ｶﾞﾗｽ･ｺﾝｸﾘ･陶磁器くず!F24,IF(T$19&gt;0,"0",0))</f>
        <v>94.4</v>
      </c>
      <c r="U9" s="377">
        <f>IF(OR(ｿ.鉱さい!F24&gt;0,ｿ.鉱さい!F24&lt;0),ｿ.鉱さい!F24,IF(U$19&gt;0,"0",0))</f>
        <v>0</v>
      </c>
      <c r="V9" s="377">
        <f>IF(OR(ﾀ.がれき類!F24&gt;0,ﾀ.がれき類!F24&lt;0),ﾀ.がれき類!F24,IF(V$19&gt;0,"0",0))</f>
        <v>1274.4000000000001</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1.5</v>
      </c>
      <c r="AA9" s="379">
        <f>IF(SUM(G9:Z9)&gt;0,SUM(G9:Z9),IF(AA$19&gt;0,"0",0))</f>
        <v>1488.7</v>
      </c>
    </row>
    <row r="10" spans="2:27" ht="24" customHeight="1" x14ac:dyDescent="0.15">
      <c r="B10" s="172" t="s">
        <v>392</v>
      </c>
      <c r="C10" s="795" t="s">
        <v>293</v>
      </c>
      <c r="D10" s="795"/>
      <c r="E10" s="795"/>
      <c r="F10" s="796"/>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1.2</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12</v>
      </c>
      <c r="M14" s="383">
        <f>IF(OR(ｷ.紙くず!F29&gt;0,ｷ.紙くず!F29&lt;0),ｷ.紙くず!F29,IF(M$19&gt;0,"0",0))</f>
        <v>0</v>
      </c>
      <c r="N14" s="383">
        <f>IF(OR(ｸ.木くず!F29&gt;0,ｸ.木くず!F29&lt;0),ｸ.木くず!F29,IF(N$19&gt;0,"0",0))</f>
        <v>74.099999999999994</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31</v>
      </c>
      <c r="T14" s="383">
        <f>IF(OR(ｾ.ｶﾞﾗｽ･ｺﾝｸﾘ･陶磁器くず!F29&gt;0,ｾ.ｶﾞﾗｽ･ｺﾝｸﾘ･陶磁器くず!F29&lt;0),ｾ.ｶﾞﾗｽ･ｺﾝｸﾘ･陶磁器くず!F29,IF(T$19&gt;0,"0",0))</f>
        <v>94.4</v>
      </c>
      <c r="U14" s="383">
        <f>IF(OR(ｿ.鉱さい!F29&gt;0,ｿ.鉱さい!F29&lt;0),ｿ.鉱さい!F29,IF(U$19&gt;0,"0",0))</f>
        <v>0</v>
      </c>
      <c r="V14" s="383">
        <f>IF(OR(ﾀ.がれき類!F29&gt;0,ﾀ.がれき類!F29&lt;0),ﾀ.がれき類!F29,IF(V$19&gt;0,"0",0))</f>
        <v>1274.4000000000001</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1.5</v>
      </c>
      <c r="AA14" s="385">
        <f t="shared" si="0"/>
        <v>1488.6000000000001</v>
      </c>
    </row>
    <row r="15" spans="2:27" ht="24" customHeight="1" x14ac:dyDescent="0.15">
      <c r="B15" s="172" t="s">
        <v>227</v>
      </c>
      <c r="C15" s="797" t="s">
        <v>298</v>
      </c>
      <c r="D15" s="797"/>
      <c r="E15" s="797"/>
      <c r="F15" s="798"/>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1.2</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12</v>
      </c>
      <c r="M16" s="383">
        <f>IF(OR(ｷ.紙くず!F31&gt;0,ｷ.紙くず!F31&lt;0),ｷ.紙くず!F31,IF(M$19&gt;0,"0",0))</f>
        <v>0</v>
      </c>
      <c r="N16" s="383">
        <f>IF(OR(ｸ.木くず!F31&gt;0,ｸ.木くず!F31&lt;0),ｸ.木くず!F31,IF(N$19&gt;0,"0",0))</f>
        <v>74.099999999999994</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31</v>
      </c>
      <c r="T16" s="383">
        <f>IF(OR(ｾ.ｶﾞﾗｽ･ｺﾝｸﾘ･陶磁器くず!F31&gt;0,ｾ.ｶﾞﾗｽ･ｺﾝｸﾘ･陶磁器くず!F31&lt;0),ｾ.ｶﾞﾗｽ･ｺﾝｸﾘ･陶磁器くず!F31,IF(T$19&gt;0,"0",0))</f>
        <v>94.4</v>
      </c>
      <c r="U16" s="383">
        <f>IF(OR(ｿ.鉱さい!F31&gt;0,ｿ.鉱さい!F31&lt;0),ｿ.鉱さい!F31,IF(U$19&gt;0,"0",0))</f>
        <v>0</v>
      </c>
      <c r="V16" s="383">
        <f>IF(OR(ﾀ.がれき類!F31&gt;0,ﾀ.がれき類!F31&lt;0),ﾀ.がれき類!F31,IF(V$19&gt;0,"0",0))</f>
        <v>1274.4000000000001</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1.5</v>
      </c>
      <c r="AA16" s="385">
        <f t="shared" si="0"/>
        <v>1488.6000000000001</v>
      </c>
    </row>
    <row r="17" spans="2:27" ht="24" customHeight="1" x14ac:dyDescent="0.15">
      <c r="B17" s="172"/>
      <c r="C17" s="797" t="s">
        <v>407</v>
      </c>
      <c r="D17" s="797"/>
      <c r="E17" s="797"/>
      <c r="F17" s="798"/>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1.1000000000000001</v>
      </c>
      <c r="I19" s="389">
        <f t="shared" si="1"/>
        <v>0</v>
      </c>
      <c r="J19" s="389">
        <f t="shared" si="1"/>
        <v>0</v>
      </c>
      <c r="K19" s="389">
        <f t="shared" si="1"/>
        <v>0</v>
      </c>
      <c r="L19" s="389">
        <f t="shared" si="1"/>
        <v>11</v>
      </c>
      <c r="M19" s="389">
        <f t="shared" si="1"/>
        <v>0</v>
      </c>
      <c r="N19" s="389">
        <f t="shared" si="1"/>
        <v>70</v>
      </c>
      <c r="O19" s="389">
        <f t="shared" si="1"/>
        <v>0</v>
      </c>
      <c r="P19" s="389">
        <f t="shared" si="1"/>
        <v>0</v>
      </c>
      <c r="Q19" s="389">
        <f t="shared" si="1"/>
        <v>0</v>
      </c>
      <c r="R19" s="389">
        <f t="shared" si="1"/>
        <v>0</v>
      </c>
      <c r="S19" s="389">
        <f t="shared" si="1"/>
        <v>31.1</v>
      </c>
      <c r="T19" s="389">
        <f t="shared" si="1"/>
        <v>94</v>
      </c>
      <c r="U19" s="389">
        <f t="shared" si="1"/>
        <v>0</v>
      </c>
      <c r="V19" s="389">
        <f t="shared" si="1"/>
        <v>1280</v>
      </c>
      <c r="W19" s="389">
        <f t="shared" si="1"/>
        <v>0</v>
      </c>
      <c r="X19" s="389">
        <f t="shared" si="1"/>
        <v>0</v>
      </c>
      <c r="Y19" s="389">
        <f t="shared" si="1"/>
        <v>0</v>
      </c>
      <c r="Z19" s="390">
        <f t="shared" si="1"/>
        <v>1.5</v>
      </c>
      <c r="AA19" s="391">
        <f t="shared" ref="AA19:AA25" si="2">SUM(G19:Z19)</f>
        <v>1488.7</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1.1000000000000001</v>
      </c>
      <c r="I37" s="424">
        <f t="shared" si="8"/>
        <v>0</v>
      </c>
      <c r="J37" s="424">
        <f t="shared" si="8"/>
        <v>0</v>
      </c>
      <c r="K37" s="424">
        <f t="shared" si="8"/>
        <v>0</v>
      </c>
      <c r="L37" s="424">
        <f t="shared" si="8"/>
        <v>11</v>
      </c>
      <c r="M37" s="424">
        <f t="shared" si="8"/>
        <v>0</v>
      </c>
      <c r="N37" s="424">
        <f t="shared" si="8"/>
        <v>70</v>
      </c>
      <c r="O37" s="424">
        <f t="shared" si="8"/>
        <v>0</v>
      </c>
      <c r="P37" s="424">
        <f t="shared" si="8"/>
        <v>0</v>
      </c>
      <c r="Q37" s="424">
        <f t="shared" si="8"/>
        <v>0</v>
      </c>
      <c r="R37" s="424">
        <f t="shared" si="8"/>
        <v>0</v>
      </c>
      <c r="S37" s="424">
        <f t="shared" si="8"/>
        <v>31.1</v>
      </c>
      <c r="T37" s="424">
        <f t="shared" si="8"/>
        <v>94</v>
      </c>
      <c r="U37" s="424">
        <f t="shared" si="8"/>
        <v>0</v>
      </c>
      <c r="V37" s="424">
        <f t="shared" si="8"/>
        <v>1280</v>
      </c>
      <c r="W37" s="424">
        <f t="shared" si="8"/>
        <v>0</v>
      </c>
      <c r="X37" s="424">
        <f t="shared" si="8"/>
        <v>0</v>
      </c>
      <c r="Y37" s="424">
        <f t="shared" si="8"/>
        <v>0</v>
      </c>
      <c r="Z37" s="425">
        <f t="shared" si="8"/>
        <v>1.5</v>
      </c>
      <c r="AA37" s="426">
        <f t="shared" si="4"/>
        <v>1488.7</v>
      </c>
    </row>
    <row r="38" spans="2:27" ht="24" customHeight="1" x14ac:dyDescent="0.15">
      <c r="B38" s="170"/>
      <c r="C38" s="828"/>
      <c r="D38" s="227"/>
      <c r="E38" s="225" t="s">
        <v>318</v>
      </c>
      <c r="F38" s="443"/>
      <c r="G38" s="415">
        <f t="shared" ref="G38:Z38" si="9">SUM(G39:G41)</f>
        <v>0</v>
      </c>
      <c r="H38" s="415">
        <f t="shared" si="9"/>
        <v>1.1000000000000001</v>
      </c>
      <c r="I38" s="415">
        <f t="shared" si="9"/>
        <v>0</v>
      </c>
      <c r="J38" s="415">
        <f t="shared" si="9"/>
        <v>0</v>
      </c>
      <c r="K38" s="415">
        <f t="shared" si="9"/>
        <v>0</v>
      </c>
      <c r="L38" s="415">
        <f t="shared" si="9"/>
        <v>11</v>
      </c>
      <c r="M38" s="415">
        <f t="shared" si="9"/>
        <v>0</v>
      </c>
      <c r="N38" s="415">
        <f t="shared" si="9"/>
        <v>70</v>
      </c>
      <c r="O38" s="415">
        <f t="shared" si="9"/>
        <v>0</v>
      </c>
      <c r="P38" s="415">
        <f t="shared" si="9"/>
        <v>0</v>
      </c>
      <c r="Q38" s="415">
        <f t="shared" si="9"/>
        <v>0</v>
      </c>
      <c r="R38" s="415">
        <f t="shared" si="9"/>
        <v>0</v>
      </c>
      <c r="S38" s="415">
        <f t="shared" si="9"/>
        <v>31.1</v>
      </c>
      <c r="T38" s="415">
        <f t="shared" si="9"/>
        <v>94</v>
      </c>
      <c r="U38" s="415">
        <f t="shared" si="9"/>
        <v>0</v>
      </c>
      <c r="V38" s="415">
        <f t="shared" si="9"/>
        <v>1270</v>
      </c>
      <c r="W38" s="415">
        <f t="shared" si="9"/>
        <v>0</v>
      </c>
      <c r="X38" s="415">
        <f t="shared" si="9"/>
        <v>0</v>
      </c>
      <c r="Y38" s="415">
        <f t="shared" si="9"/>
        <v>0</v>
      </c>
      <c r="Z38" s="416">
        <f t="shared" si="9"/>
        <v>1.5</v>
      </c>
      <c r="AA38" s="417">
        <f t="shared" si="4"/>
        <v>1478.7</v>
      </c>
    </row>
    <row r="39" spans="2:27" ht="24" customHeight="1" x14ac:dyDescent="0.15">
      <c r="B39" s="170"/>
      <c r="C39" s="828"/>
      <c r="D39" s="228"/>
      <c r="E39" s="223"/>
      <c r="F39" s="221" t="s">
        <v>232</v>
      </c>
      <c r="G39" s="418">
        <f>+ｱ.燃え殻!$Z$28</f>
        <v>0</v>
      </c>
      <c r="H39" s="418">
        <f>+ｲ.汚泥!$Z$28</f>
        <v>1.1000000000000001</v>
      </c>
      <c r="I39" s="418">
        <f>+ｳ.廃油!$Z$28</f>
        <v>0</v>
      </c>
      <c r="J39" s="418">
        <f>+ｴ.廃酸!$Z$28</f>
        <v>0</v>
      </c>
      <c r="K39" s="418">
        <f>+ｵ.廃ｱﾙｶﾘ!$Z$28</f>
        <v>0</v>
      </c>
      <c r="L39" s="418">
        <f>+ｶ.廃ﾌﾟﾗ類!$Z$28</f>
        <v>11</v>
      </c>
      <c r="M39" s="418">
        <f>+ｷ.紙くず!$Z$28</f>
        <v>0</v>
      </c>
      <c r="N39" s="418">
        <f>+ｸ.木くず!$Z$28</f>
        <v>70</v>
      </c>
      <c r="O39" s="418">
        <f>+ｹ.繊維くず!$Z$28</f>
        <v>0</v>
      </c>
      <c r="P39" s="418">
        <f>+ｺ.動植物性残さ!$Z$28</f>
        <v>0</v>
      </c>
      <c r="Q39" s="418">
        <f>+ｻ.動物系固形不要物!$Z$28</f>
        <v>0</v>
      </c>
      <c r="R39" s="418">
        <f>+ｼ.ｺﾞﾑくず!$Z$28</f>
        <v>0</v>
      </c>
      <c r="S39" s="418">
        <f>+ｽ.金属くず!$Z$28</f>
        <v>31.1</v>
      </c>
      <c r="T39" s="418">
        <f>+ｾ.ｶﾞﾗｽ･ｺﾝｸﾘ･陶磁器くず!$Z$28</f>
        <v>94</v>
      </c>
      <c r="U39" s="418">
        <f>+ｿ.鉱さい!$Z$28</f>
        <v>0</v>
      </c>
      <c r="V39" s="418">
        <f>+ﾀ.がれき類!$Z$28</f>
        <v>1270</v>
      </c>
      <c r="W39" s="418">
        <f>+ﾁ.動物のふん尿!$Z$28</f>
        <v>0</v>
      </c>
      <c r="X39" s="418">
        <f>+ﾂ.動物の死体!$Z$28</f>
        <v>0</v>
      </c>
      <c r="Y39" s="418">
        <f>+ﾃ.ばいじん!$Z$28</f>
        <v>0</v>
      </c>
      <c r="Z39" s="419">
        <f>+ﾄ.混合廃棄物その他!$Z$28</f>
        <v>1.5</v>
      </c>
      <c r="AA39" s="420">
        <f t="shared" si="4"/>
        <v>1478.7</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10</v>
      </c>
      <c r="W42" s="421">
        <f>+ﾁ.動物のふん尿!$Q$33</f>
        <v>0</v>
      </c>
      <c r="X42" s="421">
        <f>+ﾂ.動物の死体!$Q$33</f>
        <v>0</v>
      </c>
      <c r="Y42" s="421">
        <f>+ﾃ.ばいじん!$Q$33</f>
        <v>0</v>
      </c>
      <c r="Z42" s="422">
        <f>+ﾄ.混合廃棄物その他!$Q$33</f>
        <v>0</v>
      </c>
      <c r="AA42" s="423">
        <f>SUM(G42:Z42)</f>
        <v>10</v>
      </c>
    </row>
    <row r="43" spans="2:27" ht="24" customHeight="1" x14ac:dyDescent="0.15">
      <c r="B43" s="170"/>
      <c r="C43" s="128" t="s">
        <v>234</v>
      </c>
      <c r="D43" s="808" t="s">
        <v>348</v>
      </c>
      <c r="E43" s="808"/>
      <c r="F43" s="809"/>
      <c r="G43" s="427">
        <f>+ｱ.燃え殻!$AK$27</f>
        <v>0</v>
      </c>
      <c r="H43" s="427">
        <f>+ｲ.汚泥!$AK$27</f>
        <v>1.1000000000000001</v>
      </c>
      <c r="I43" s="427">
        <f>+ｳ.廃油!$AK$27</f>
        <v>0</v>
      </c>
      <c r="J43" s="427">
        <f>+ｴ.廃酸!$AK$27</f>
        <v>0</v>
      </c>
      <c r="K43" s="427">
        <f>+ｵ.廃ｱﾙｶﾘ!$AK$27</f>
        <v>0</v>
      </c>
      <c r="L43" s="427">
        <f>+ｶ.廃ﾌﾟﾗ類!$AK$27</f>
        <v>11</v>
      </c>
      <c r="M43" s="427">
        <f>+ｷ.紙くず!$AK$27</f>
        <v>0</v>
      </c>
      <c r="N43" s="427">
        <f>+ｸ.木くず!$AK$27</f>
        <v>70</v>
      </c>
      <c r="O43" s="427">
        <f>+ｹ.繊維くず!$AK$27</f>
        <v>0</v>
      </c>
      <c r="P43" s="427">
        <f>+ｺ.動植物性残さ!$AK$27</f>
        <v>0</v>
      </c>
      <c r="Q43" s="427">
        <f>+ｻ.動物系固形不要物!$AK$27</f>
        <v>0</v>
      </c>
      <c r="R43" s="427">
        <f>+ｼ.ｺﾞﾑくず!$AK$27</f>
        <v>0</v>
      </c>
      <c r="S43" s="427">
        <f>+ｽ.金属くず!$AK$27</f>
        <v>31.1</v>
      </c>
      <c r="T43" s="427">
        <f>+ｾ.ｶﾞﾗｽ･ｺﾝｸﾘ･陶磁器くず!$AK$27</f>
        <v>94</v>
      </c>
      <c r="U43" s="427">
        <f>+ｿ.鉱さい!$AK$27</f>
        <v>0</v>
      </c>
      <c r="V43" s="427">
        <f>+ﾀ.がれき類!$AK$27</f>
        <v>1280</v>
      </c>
      <c r="W43" s="427">
        <f>+ﾁ.動物のふん尿!$AK$27</f>
        <v>0</v>
      </c>
      <c r="X43" s="427">
        <f>+ﾂ.動物の死体!$AK$27</f>
        <v>0</v>
      </c>
      <c r="Y43" s="427">
        <f>+ﾃ.ばいじん!$AK$27</f>
        <v>0</v>
      </c>
      <c r="Z43" s="428">
        <f>+ﾄ.混合廃棄物その他!$AK$27</f>
        <v>1.5</v>
      </c>
      <c r="AA43" s="429">
        <f>SUM(G43:Z43)</f>
        <v>1488.7</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18" t="s">
        <v>236</v>
      </c>
      <c r="F45" s="819"/>
      <c r="G45" s="433">
        <f>+ｱ.燃え殻!$AR$24</f>
        <v>0</v>
      </c>
      <c r="H45" s="433">
        <f>+ｲ.汚泥!$AR$24</f>
        <v>1.1000000000000001</v>
      </c>
      <c r="I45" s="433">
        <f>+ｳ.廃油!$AR$24</f>
        <v>0</v>
      </c>
      <c r="J45" s="433">
        <f>+ｴ.廃酸!$AR$24</f>
        <v>0</v>
      </c>
      <c r="K45" s="433">
        <f>+ｵ.廃ｱﾙｶﾘ!$AR$24</f>
        <v>0</v>
      </c>
      <c r="L45" s="433">
        <f>+ｶ.廃ﾌﾟﾗ類!$AR$24</f>
        <v>11</v>
      </c>
      <c r="M45" s="433">
        <f>+ｷ.紙くず!$AR$24</f>
        <v>0</v>
      </c>
      <c r="N45" s="433">
        <f>+ｸ.木くず!$AR$24</f>
        <v>70</v>
      </c>
      <c r="O45" s="433">
        <f>+ｹ.繊維くず!$AR$24</f>
        <v>0</v>
      </c>
      <c r="P45" s="433">
        <f>+ｺ.動植物性残さ!$AR$24</f>
        <v>0</v>
      </c>
      <c r="Q45" s="433">
        <f>+ｻ.動物系固形不要物!$AR$24</f>
        <v>0</v>
      </c>
      <c r="R45" s="433">
        <f>+ｼ.ｺﾞﾑくず!$AR$24</f>
        <v>0</v>
      </c>
      <c r="S45" s="433">
        <f>+ｽ.金属くず!$AR$24</f>
        <v>31.1</v>
      </c>
      <c r="T45" s="433">
        <f>+ｾ.ｶﾞﾗｽ･ｺﾝｸﾘ･陶磁器くず!$AR$24</f>
        <v>94</v>
      </c>
      <c r="U45" s="433">
        <f>+ｿ.鉱さい!$AR$24</f>
        <v>0</v>
      </c>
      <c r="V45" s="433">
        <f>+ﾀ.がれき類!$AR$24</f>
        <v>1270</v>
      </c>
      <c r="W45" s="433">
        <f>+ﾁ.動物のふん尿!$AR$24</f>
        <v>0</v>
      </c>
      <c r="X45" s="433">
        <f>+ﾂ.動物の死体!$AR$24</f>
        <v>0</v>
      </c>
      <c r="Y45" s="433">
        <f>+ﾃ.ばいじん!$AR$24</f>
        <v>0</v>
      </c>
      <c r="Z45" s="434">
        <f>+ﾄ.混合廃棄物その他!$AR$24</f>
        <v>1.5</v>
      </c>
      <c r="AA45" s="435">
        <f t="shared" si="4"/>
        <v>1478.7</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2.2999999999999998</v>
      </c>
      <c r="I55" s="10">
        <f t="shared" si="10"/>
        <v>0</v>
      </c>
      <c r="J55" s="10">
        <f t="shared" si="10"/>
        <v>0</v>
      </c>
      <c r="K55" s="10">
        <f t="shared" si="10"/>
        <v>0</v>
      </c>
      <c r="L55" s="10">
        <f t="shared" si="10"/>
        <v>23</v>
      </c>
      <c r="M55" s="10">
        <f t="shared" si="10"/>
        <v>0</v>
      </c>
      <c r="N55" s="10"/>
      <c r="O55" s="10"/>
      <c r="P55" s="10"/>
      <c r="Q55" s="10"/>
      <c r="R55" s="10"/>
      <c r="S55" s="10">
        <f t="shared" si="10"/>
        <v>62.2</v>
      </c>
      <c r="T55" s="10">
        <f t="shared" si="10"/>
        <v>188.4</v>
      </c>
      <c r="U55" s="10">
        <f t="shared" si="10"/>
        <v>0</v>
      </c>
      <c r="V55" s="480">
        <f t="shared" si="10"/>
        <v>2554.4</v>
      </c>
      <c r="W55" s="480">
        <f t="shared" si="10"/>
        <v>0</v>
      </c>
      <c r="X55" s="480">
        <f t="shared" si="10"/>
        <v>0</v>
      </c>
      <c r="Y55" s="480">
        <f t="shared" si="10"/>
        <v>0</v>
      </c>
      <c r="Z55" s="480">
        <f t="shared" si="10"/>
        <v>3</v>
      </c>
      <c r="AA55" s="481">
        <f>+AA9+AA19+AA20</f>
        <v>2977.4</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25" zoomScale="85" zoomScaleNormal="85" zoomScaleSheetLayoutView="115" workbookViewId="0">
      <selection activeCell="F38" sqref="F38:U48"/>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35" customHeight="1" x14ac:dyDescent="0.15">
      <c r="C6" s="586" t="s">
        <v>415</v>
      </c>
      <c r="D6" s="586"/>
      <c r="E6" s="586"/>
      <c r="F6" s="586"/>
      <c r="G6" s="586"/>
      <c r="H6" s="586"/>
      <c r="I6" s="586"/>
      <c r="J6" s="586"/>
      <c r="K6" s="586"/>
      <c r="L6" s="586"/>
      <c r="M6" s="586"/>
      <c r="N6" s="586"/>
      <c r="O6" s="586"/>
      <c r="P6" s="586"/>
      <c r="Q6" s="586"/>
      <c r="R6" s="586"/>
      <c r="S6" s="586"/>
      <c r="T6" s="586"/>
      <c r="U6" s="586"/>
    </row>
    <row r="7" spans="1:23" ht="13.35" customHeight="1" x14ac:dyDescent="0.15">
      <c r="C7" s="83"/>
      <c r="D7" s="84"/>
      <c r="E7" s="84"/>
      <c r="F7" s="84"/>
      <c r="G7" s="84"/>
      <c r="H7" s="84"/>
      <c r="I7" s="84"/>
      <c r="J7" s="84"/>
      <c r="K7" s="84"/>
      <c r="L7" s="84"/>
      <c r="M7" s="84"/>
      <c r="N7" s="84"/>
      <c r="O7" s="84"/>
      <c r="P7" s="84"/>
      <c r="Q7" s="84"/>
      <c r="R7" s="84"/>
      <c r="S7" s="84"/>
      <c r="T7" s="84"/>
      <c r="U7" s="85"/>
    </row>
    <row r="8" spans="1:23" ht="12.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8 年  7 月  7 日</v>
      </c>
      <c r="Q11" s="889"/>
      <c r="R11" s="889"/>
      <c r="S11" s="889"/>
      <c r="T11" s="890"/>
      <c r="U11" s="281"/>
    </row>
    <row r="12" spans="1:23" ht="13.35" customHeight="1" x14ac:dyDescent="0.15">
      <c r="C12" s="86"/>
      <c r="S12" s="43"/>
      <c r="T12" s="43"/>
      <c r="U12" s="88"/>
    </row>
    <row r="13" spans="1:23" ht="13.5" x14ac:dyDescent="0.15">
      <c r="C13" s="898" t="str">
        <f>+表紙!C37</f>
        <v>横浜市長</v>
      </c>
      <c r="D13" s="899"/>
      <c r="E13" s="899"/>
      <c r="F13" s="899"/>
      <c r="G13" s="23" t="s">
        <v>5</v>
      </c>
      <c r="H13" s="23"/>
      <c r="U13" s="87"/>
    </row>
    <row r="14" spans="1:23" ht="13.35" customHeight="1" x14ac:dyDescent="0.15">
      <c r="C14" s="86"/>
      <c r="U14" s="87"/>
    </row>
    <row r="15" spans="1:23" ht="13.35" customHeight="1" x14ac:dyDescent="0.15">
      <c r="A15" s="22">
        <v>3</v>
      </c>
      <c r="C15" s="86"/>
      <c r="I15" s="79"/>
      <c r="J15" s="79" t="s">
        <v>327</v>
      </c>
      <c r="K15" s="79"/>
      <c r="U15" s="87"/>
    </row>
    <row r="16" spans="1:23" ht="26.45" customHeight="1" x14ac:dyDescent="0.15">
      <c r="C16" s="86"/>
      <c r="I16" s="25"/>
      <c r="J16" s="25" t="s">
        <v>6</v>
      </c>
      <c r="K16" s="25"/>
      <c r="L16" s="897" t="str">
        <f>+表紙!L40</f>
        <v>横浜市鶴見区駒岡４－５－１８</v>
      </c>
      <c r="M16" s="897"/>
      <c r="N16" s="897"/>
      <c r="O16" s="897"/>
      <c r="P16" s="897"/>
      <c r="Q16" s="897"/>
      <c r="R16" s="897"/>
      <c r="S16" s="897"/>
      <c r="T16" s="897"/>
      <c r="U16" s="282"/>
    </row>
    <row r="17" spans="1:21" ht="26.45" customHeight="1" x14ac:dyDescent="0.15">
      <c r="C17" s="86"/>
      <c r="I17" s="25"/>
      <c r="J17" s="25" t="s">
        <v>7</v>
      </c>
      <c r="K17" s="25"/>
      <c r="L17" s="897" t="str">
        <f>+表紙!L41</f>
        <v>株式会社神奈川クリーンサービス
代表取締役　　齊藤　耕介</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０４５－５８２－９２４１</v>
      </c>
      <c r="P19" s="902"/>
      <c r="Q19" s="902"/>
      <c r="R19" s="902"/>
      <c r="S19" s="902"/>
      <c r="T19" s="902"/>
      <c r="U19" s="283"/>
    </row>
    <row r="20" spans="1:21" x14ac:dyDescent="0.15">
      <c r="C20" s="86"/>
      <c r="L20" s="26"/>
      <c r="M20" s="26"/>
      <c r="N20" s="26"/>
      <c r="U20" s="87"/>
    </row>
    <row r="21" spans="1:21" x14ac:dyDescent="0.15">
      <c r="C21" s="86"/>
      <c r="U21" s="87"/>
    </row>
    <row r="22" spans="1:21" ht="30.2"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株式会社　神奈川クリーンサービス</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7075</v>
      </c>
      <c r="Q25" s="904"/>
      <c r="R25" s="904"/>
      <c r="S25" s="904"/>
      <c r="T25" s="904"/>
      <c r="U25" s="905"/>
    </row>
    <row r="26" spans="1:21" ht="26.45" customHeight="1" x14ac:dyDescent="0.15">
      <c r="C26" s="547" t="s">
        <v>11</v>
      </c>
      <c r="D26" s="548"/>
      <c r="E26" s="549"/>
      <c r="F26" s="919" t="str">
        <f>+表紙!F50</f>
        <v>神奈川県横浜市鶴見区駒岡４丁目５番１８号</v>
      </c>
      <c r="G26" s="920"/>
      <c r="H26" s="920"/>
      <c r="I26" s="920"/>
      <c r="J26" s="920"/>
      <c r="K26" s="920"/>
      <c r="L26" s="920"/>
      <c r="M26" s="920"/>
      <c r="N26" s="341" t="s">
        <v>171</v>
      </c>
      <c r="O26"/>
      <c r="P26"/>
      <c r="Q26" s="914" t="str">
        <f>IF(+表紙!Q50="","",+表紙!Q50)</f>
        <v>045-852-9241</v>
      </c>
      <c r="R26" s="914"/>
      <c r="S26" s="914"/>
      <c r="T26" s="914"/>
      <c r="U26" s="915"/>
    </row>
    <row r="27" spans="1:21" ht="26.4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4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土木工事業、ほ装工事業、水道施設工事業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1256</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t="str">
        <f>IF(+表紙!F61="","",+表紙!F61)</f>
        <v>28人</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 xml:space="preserve">・汚泥
　各現場⇒収集運搬⇒中間処理（脱水・乾燥）⇒埋立                                                                                         
・廃プラ
　各現場⇒収集運搬⇒中間処理（破砕・溶融・圧縮）⇒再生プラスチック／焼却熱利用
・木くず
　各現場⇒収集運搬⇒中間処理(破砕）⇒再生チップ材
・金属くず
　各現場⇒収集運搬⇒中間処理（選別・切断・破砕）⇒精錬（リサイクル製品）
・ガラス、コンクリ、陶器クズ
　各現場⇒収集運搬⇒中間処理（破砕・溶融）⇒カレット化／再生クラッシャラン／舗装材
・がれき類
　各現場⇒収集運搬⇒中間処理（破砕）⇒再生クラッシャラン／再生アスファルト合材／埋立
・混合廃棄物
　各現場⇒収集運搬⇒中間処理（選別・破砕）⇒再生処理（再資源化）／最終処分場
</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3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　　　　　　　　　　　　　　　　　　　　（総務部）
　　　　　　　　　　　　　　　　－－－ISOMR管理担当者
（管理最高責任者）　　　｜　　　・委託契約管理
代表取締役－－－－－｜
　　　　　　　　　　　　　　　｜　　　　（工事部）　　　　　　　　　　　　（各現場）
　　　　　　　　　　　　　　　　－－－管理責任者　－－－－－－　現場代理人
　　　　　　　　　　　　　　　　　　　　・マニフェスト管理　　　　　　　　・適正処理の総合管理</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7</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1488.7</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・掘削工事で発生する建設発生土にコンクリｰト殻などの人工物が混入しないように掘削作業は慎重に行っている。</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7"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7</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1488.7</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引き続き、水道施設工事・舗装工事の現場から発生する廃棄物は、再資源化の原料となるよう分別を確実におこないリサイクル施設へ搬入する。</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・アスファルト塊、コンクリート塊、木くず、陶磁器くずを明確に分類している。
・建設発生土に他の廃棄物が混入しないように掘削作業は慎重におこなっている。</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・混合廃棄物はリサイクル率をが上がるように混ざっている廃棄物の種類を把握し、分別して資源化するように努める。</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2"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・特になし</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2"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・特になし</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・特になし</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・特になし</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・特になし</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・特になし</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1488.6000000000001</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t="str">
        <f>+表紙!K209</f>
        <v>0</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1488.6000000000001</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・産廃処理施設の整備が整い、再生処理資源化が確立された優良産廃処理業者を選定して委託契約をしている。</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1488.7</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1478.7</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・今後も産廃処理施設の整備が整い、再生処理資源化が確立された優良産廃処理業者と委託契約を行う。</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200000000000003"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2"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349999999999994"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topLeftCell="B16"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2"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2" customHeight="1" x14ac:dyDescent="0.15">
      <c r="B12" s="108" t="s">
        <v>57</v>
      </c>
      <c r="C12" s="8" t="s">
        <v>167</v>
      </c>
    </row>
    <row r="13" spans="2:4" ht="30.2"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2026-07-17T08:59:28Z</dcterms:created>
  <dcterms:modified xsi:type="dcterms:W3CDTF">2026-07-17T08:59:28Z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