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2E87DBEC-90A9-46B3-9AAD-64CCEBE53609}"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49560" yWindow="7860" windowWidth="36225" windowHeight="8925"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<sst xmlns="http://schemas.openxmlformats.org/spreadsheetml/2006/main" count="3152" uniqueCount="462">
  <si>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</si>
  <si>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</si>
  <si>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</si>
  <si>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</si>
  <si>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</si>
  <si>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</si>
  <si>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</si>
  <si>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</si>
  <si>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</si>
  <si>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</si>
  <si>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</si>
  <si>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</si>
  <si>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</si>
  <si>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</si>
  <si>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</si>
  <si>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</si>
  <si>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</si>
  <si>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</si>
  <si>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</si>
  <si>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</si>
  <si>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</si>
  <si>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</si>
  <si>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</si>
  <si>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</si>
  <si>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</si>
  <si>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</si>
  <si>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</si>
  <si>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</si>
  <si>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</si>
  <si>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</si>
  <si>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</si>
  <si>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</si>
  <si>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</si>
  <si>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</si>
  <si>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</si>
  <si>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</si>
  <si>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</si>
  <si>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</si>
  <si>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</si>
  <si>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</si>
  <si>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</si>
  <si>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</si>
  <si>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</si>
  <si>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</si>
  <si>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</si>
  <si>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</si>
  <si>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</si>
  <si>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</si>
  <si>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</si>
  <si>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</si>
  <si>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</si>
  <si>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</si>
  <si>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</si>
  <si>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</si>
  <si>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</si>
  <si>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</si>
  <si>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</si>
  <si>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</si>
  <si>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</si>
  <si>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</si>
  <si>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</si>
  <si>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</si>
  <si>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</si>
  <si>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</si>
  <si>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</si>
  <si>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</si>
  <si>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</si>
  <si>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</si>
  <si>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</si>
  <si>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</si>
  <si>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</si>
  <si>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</si>
  <si>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</si>
  <si>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</si>
  <si>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</si>
  <si>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</si>
  <si>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</si>
  <si>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</si>
  <si>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</si>
  <si>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</si>
  <si>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</si>
  <si>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</si>
  <si>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</si>
  <si>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</si>
  <si>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</si>
  <si>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</si>
  <si>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</si>
  <si>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</si>
  <si>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</si>
  <si>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</si>
  <si>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</si>
  <si>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</si>
  <si>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</si>
  <si>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</si>
  <si>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</si>
  <si>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</si>
  <si>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</si>
  <si>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</si>
  <si>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</si>
  <si>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</si>
  <si>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</si>
  <si>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</si>
  <si>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</si>
  <si>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</si>
  <si>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</si>
  <si>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</si>
  <si>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</si>
  <si>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</si>
  <si>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</si>
  <si>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</si>
  <si>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</si>
  <si>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</si>
  <si>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</si>
  <si>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</si>
  <si>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</si>
  <si>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</si>
  <si>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</si>
  <si>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</si>
  <si>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</si>
  <si>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</si>
  <si>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</si>
  <si>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</si>
  <si>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</si>
  <si>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</si>
  <si>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</si>
  <si>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</si>
  <si>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</si>
  <si>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</si>
  <si>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</si>
  <si>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</si>
  <si>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</si>
  <si>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</si>
  <si>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</si>
  <si>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</si>
  <si>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</si>
  <si>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</si>
  <si>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</si>
  <si>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</si>
  <si>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</si>
  <si>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</si>
  <si>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</si>
  <si>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</si>
  <si>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</si>
  <si>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</si>
  <si>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</si>
  <si>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</si>
  <si>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</si>
  <si>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</si>
  <si>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</si>
  <si>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</si>
  <si>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</si>
  <si>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</si>
  <si>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</si>
  <si>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</si>
  <si>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</si>
  <si>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</si>
  <si>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</si>
  <si>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</si>
  <si>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</si>
  <si>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</si>
  <si>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</si>
  <si>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</si>
  <si>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</si>
  <si>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</si>
  <si>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</si>
  <si>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</si>
  <si>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</si>
  <si>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</si>
  <si>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</si>
  <si>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</si>
  <si>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</si>
  <si>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</si>
  <si>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</si>
  <si>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</si>
  <si>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</si>
  <si>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</si>
  <si>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</si>
  <si>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</si>
  <si>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</si>
  <si>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</si>
  <si>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</si>
  <si>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</si>
  <si>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</si>
  <si>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</si>
  <si>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</si>
  <si>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</si>
  <si>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</si>
  <si>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</si>
  <si>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</si>
  <si>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</si>
  <si>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</si>
  <si>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</si>
  <si>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</si>
  <si>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</si>
  <si>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</si>
  <si>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</si>
  <si>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</si>
  <si>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</si>
  <si>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</si>
  <si>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</si>
  <si>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</si>
  <si>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</si>
  <si>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</si>
  <si>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</si>
  <si>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</si>
  <si>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</si>
  <si>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</si>
  <si>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</si>
  <si>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</si>
  <si>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</si>
  <si>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</si>
  <si>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</si>
  <si>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</si>
  <si>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</si>
  <si>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</si>
  <si>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</si>
  <si>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</si>
  <si>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</si>
  <si>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</si>
  <si>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</si>
  <si>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</si>
  <si>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</si>
  <si>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</si>
  <si>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</si>
  <si>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</si>
  <si>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</si>
  <si>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</si>
  <si>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</si>
  <si>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</si>
  <si>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</si>
  <si>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</si>
  <si>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</si>
  <si>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</si>
  <si>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</si>
  <si>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</si>
  <si>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</si>
  <si>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</si>
  <si>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</si>
  <si>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</si>
  <si>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</si>
  <si>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</si>
  <si>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</si>
  <si>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</si>
  <si>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</si>
  <si>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</si>
  <si>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</si>
  <si>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</si>
  <si>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</si>
  <si>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</si>
  <si>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</si>
  <si>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</si>
  <si>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</si>
  <si>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</si>
  <si>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</si>
  <si>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</si>
  <si>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</si>
  <si>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</si>
  <si>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</si>
  <si>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</si>
  <si>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</si>
  <si>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</si>
  <si>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</si>
  <si>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</si>
  <si>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</si>
  <si>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</si>
  <si>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</si>
  <si>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</si>
  <si>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</si>
  <si>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</si>
  <si>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</si>
  <si>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</si>
  <si>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</si>
  <si>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</si>
  <si>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</si>
  <si>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</si>
  <si>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</si>
  <si>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</si>
  <si>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</si>
  <si>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</si>
  <si>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</si>
  <si>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</si>
  <si>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</si>
  <si>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</si>
  <si>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</si>
  <si>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</si>
  <si>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</si>
  <si>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</si>
  <si>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</si>
  <si>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</si>
  <si>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</si>
  <si>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</si>
  <si>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</si>
  <si>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</si>
  <si>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</si>
  <si>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</si>
  <si>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</si>
  <si>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</si>
  <si>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</si>
  <si>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</si>
  <si>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</si>
  <si>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</si>
  <si>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</si>
  <si>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</si>
  <si>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</si>
  <si>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</si>
  <si>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</si>
  <si>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</si>
  <si>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</si>
  <si>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</si>
  <si>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</si>
  <si>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</si>
  <si>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</si>
  <si>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</si>
  <si>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</si>
  <si>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</si>
  <si>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</si>
  <si>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</si>
  <si>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</si>
  <si>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</si>
  <si>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</si>
  <si>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</si>
  <si>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</si>
  <si>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</si>
  <si>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</si>
  <si>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</si>
  <si>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</si>
  <si>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</si>
  <si>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</si>
  <si>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</si>
  <si>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</si>
  <si>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</si>
  <si>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</si>
  <si>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</si>
  <si>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</si>
  <si>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</si>
  <si>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</si>
  <si>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</si>
  <si>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</si>
  <si>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</si>
  <si>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</si>
  <si>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</si>
  <si>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</si>
  <si>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</si>
  <si>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</si>
  <si>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</si>
  <si>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</si>
  <si>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</si>
  <si>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</si>
  <si>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</si>
  <si>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</si>
  <si>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</si>
  <si>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</si>
  <si>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</si>
  <si>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</si>
  <si>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</si>
  <si>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</si>
  <si>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</si>
  <si>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</si>
  <si>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</si>
  <si>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</si>
  <si>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</si>
  <si>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</si>
  <si>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</si>
  <si>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</si>
  <si>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</si>
  <si>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</si>
  <si>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</si>
  <si>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</si>
  <si>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</si>
  <si>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</si>
  <si>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</si>
  <si>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</si>
  <si>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</si>
  <si>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</si>
  <si>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</si>
  <si>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</si>
  <si>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</si>
  <si>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</si>
  <si>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</si>
  <si>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</si>
  <si>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</si>
  <si>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</si>
  <si>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</si>
  <si>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</si>
  <si>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</si>
  <si>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</si>
  <si>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</si>
  <si>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</si>
  <si>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</si>
  <si>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</si>
  <si>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</si>
  <si>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</si>
  <si>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</si>
  <si>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</si>
  <si>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</si>
  <si>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</si>
  <si>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</si>
  <si>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</si>
  <si>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</si>
  <si>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</si>
  <si>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</si>
  <si>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</si>
  <si>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</si>
  <si>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</si>
  <si>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</si>
  <si>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</si>
  <si>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</si>
  <si>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</si>
  <si>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</si>
  <si>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</si>
  <si>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</si>
  <si>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</si>
  <si>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</si>
  <si>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</si>
  <si>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</si>
  <si>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</si>
  <si>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</si>
  <si>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</si>
  <si>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</si>
  <si>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</si>
  <si>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</si>
  <si>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</si>
  <si>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</si>
  <si>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</si>
  <si>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</si>
  <si>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</si>
  <si>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</si>
  <si>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</si>
  <si>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</si>
  <si>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</si>
  <si>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</si>
  <si>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</si>
  <si>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</si>
  <si>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</si>
  <si>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</si>
  <si>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</si>
  <si>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</si>
  <si>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</si>
  <si>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</si>
  <si>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</si>
  <si>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</si>
  <si>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</si>
  <si>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</si>
  <si>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</si>
  <si>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</si>
  <si>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045-482-4435</t>
    <phoneticPr fontId="3"/>
  </si>
  <si>
    <t>横浜市緑区長津田町2942-1</t>
    <phoneticPr fontId="3"/>
  </si>
  <si>
    <t>株式会社日建産業</t>
    <phoneticPr fontId="3"/>
  </si>
  <si>
    <t>横浜市長</t>
    <phoneticPr fontId="3"/>
  </si>
  <si>
    <t>Ｄ－建設業</t>
    <phoneticPr fontId="3"/>
  </si>
  <si>
    <t>1.　汚泥→焼却→埋め立て
2.　廃プラスチック類→破砕・圧縮→再資源化
3.　金属くず→破砕→再資源化
4.　ガラス・コンクリート・陶磁器くず→破砕→再資源化
5.　がれき類→破砕→再資源化
6.　紙くず→破砕→再資源化
7.　木くず→破砕→再資源化
8.　その他→分別・圧縮→再資源化</t>
    <rPh sb="3" eb="5">
      <t>オデイ</t>
    </rPh>
    <rPh sb="6" eb="8">
      <t>ショウキャク</t>
    </rPh>
    <rPh sb="9" eb="10">
      <t>ウ</t>
    </rPh>
    <rPh sb="11" eb="12">
      <t>タ</t>
    </rPh>
    <rPh sb="17" eb="18">
      <t>ハイ</t>
    </rPh>
    <rPh sb="24" eb="25">
      <t>ルイ</t>
    </rPh>
    <rPh sb="26" eb="28">
      <t>ハサイ</t>
    </rPh>
    <rPh sb="29" eb="31">
      <t>アッシュク</t>
    </rPh>
    <rPh sb="32" eb="36">
      <t>サイシゲンカ</t>
    </rPh>
    <rPh sb="40" eb="42">
      <t>キンゾク</t>
    </rPh>
    <rPh sb="45" eb="47">
      <t>ハサイ</t>
    </rPh>
    <rPh sb="48" eb="52">
      <t>サイシゲンカ</t>
    </rPh>
    <rPh sb="67" eb="70">
      <t>トウジキ</t>
    </rPh>
    <rPh sb="73" eb="75">
      <t>ハサイ</t>
    </rPh>
    <rPh sb="76" eb="80">
      <t>サイシゲンカ</t>
    </rPh>
    <rPh sb="87" eb="88">
      <t>ルイ</t>
    </rPh>
    <rPh sb="89" eb="96">
      <t>ハサイヤジルシサイシゲンカ</t>
    </rPh>
    <rPh sb="100" eb="101">
      <t>カミ</t>
    </rPh>
    <rPh sb="104" eb="111">
      <t>ハサイヤジルシサイシゲンカ</t>
    </rPh>
    <rPh sb="115" eb="116">
      <t>キ</t>
    </rPh>
    <rPh sb="132" eb="133">
      <t>タ</t>
    </rPh>
    <rPh sb="134" eb="136">
      <t>ブンベツ</t>
    </rPh>
    <rPh sb="137" eb="139">
      <t>アッシュク</t>
    </rPh>
    <rPh sb="139" eb="144">
      <t>ヤジルシサイシゲンカ</t>
    </rPh>
    <phoneticPr fontId="3"/>
  </si>
  <si>
    <t>できる限り分別し、混廃量を減らす。</t>
    <rPh sb="3" eb="4">
      <t>カギ</t>
    </rPh>
    <rPh sb="5" eb="7">
      <t>ブンベツ</t>
    </rPh>
    <rPh sb="9" eb="10">
      <t>コン</t>
    </rPh>
    <rPh sb="10" eb="11">
      <t>ハイ</t>
    </rPh>
    <rPh sb="11" eb="12">
      <t>リョウ</t>
    </rPh>
    <rPh sb="13" eb="14">
      <t>ヘ</t>
    </rPh>
    <phoneticPr fontId="3"/>
  </si>
  <si>
    <t>できる限り分別し、混廃量を減らす。
再生利用可能な処分方法を検討する。</t>
    <rPh sb="3" eb="4">
      <t>カギ</t>
    </rPh>
    <rPh sb="5" eb="7">
      <t>ブンベツ</t>
    </rPh>
    <rPh sb="9" eb="10">
      <t>コン</t>
    </rPh>
    <rPh sb="10" eb="11">
      <t>ハイ</t>
    </rPh>
    <rPh sb="11" eb="12">
      <t>リョウ</t>
    </rPh>
    <rPh sb="13" eb="14">
      <t>ヘ</t>
    </rPh>
    <rPh sb="18" eb="20">
      <t>サイセイ</t>
    </rPh>
    <rPh sb="20" eb="22">
      <t>リヨウ</t>
    </rPh>
    <rPh sb="22" eb="24">
      <t>カノウ</t>
    </rPh>
    <rPh sb="25" eb="27">
      <t>ショブン</t>
    </rPh>
    <rPh sb="27" eb="29">
      <t>ホウホウ</t>
    </rPh>
    <rPh sb="30" eb="32">
      <t>ケントウ</t>
    </rPh>
    <phoneticPr fontId="3"/>
  </si>
  <si>
    <t>ISO 14001の認証を取得しているため、手順書に則り分別を行っている。
各現場ごとにできるだけ分別をし、排出量の削減に努めている。</t>
    <rPh sb="10" eb="12">
      <t>ニンショウ</t>
    </rPh>
    <rPh sb="13" eb="15">
      <t>シュトク</t>
    </rPh>
    <rPh sb="22" eb="25">
      <t>テジュンショ</t>
    </rPh>
    <rPh sb="26" eb="27">
      <t>ノット</t>
    </rPh>
    <rPh sb="28" eb="30">
      <t>ブンベツ</t>
    </rPh>
    <rPh sb="31" eb="32">
      <t>オコナ</t>
    </rPh>
    <rPh sb="38" eb="41">
      <t>カクゲンバ</t>
    </rPh>
    <rPh sb="49" eb="51">
      <t>ブンベツ</t>
    </rPh>
    <rPh sb="54" eb="56">
      <t>ハイシュツ</t>
    </rPh>
    <rPh sb="56" eb="57">
      <t>リョウ</t>
    </rPh>
    <rPh sb="58" eb="60">
      <t>サクゲン</t>
    </rPh>
    <rPh sb="61" eb="62">
      <t>ツト</t>
    </rPh>
    <phoneticPr fontId="3"/>
  </si>
  <si>
    <t>今後分別する種類の変更はない。
取組に関しても上記の内容をさらに徹底し取り組んでいく。</t>
    <rPh sb="0" eb="2">
      <t>コンゴ</t>
    </rPh>
    <rPh sb="2" eb="4">
      <t>ブンベツ</t>
    </rPh>
    <rPh sb="6" eb="8">
      <t>シュルイ</t>
    </rPh>
    <rPh sb="9" eb="11">
      <t>ヘンコウ</t>
    </rPh>
    <rPh sb="16" eb="18">
      <t>トリクミ</t>
    </rPh>
    <rPh sb="19" eb="20">
      <t>カン</t>
    </rPh>
    <rPh sb="23" eb="25">
      <t>ジョウキ</t>
    </rPh>
    <rPh sb="26" eb="28">
      <t>ナイヨウ</t>
    </rPh>
    <rPh sb="32" eb="34">
      <t>テッテイ</t>
    </rPh>
    <rPh sb="35" eb="36">
      <t>ト</t>
    </rPh>
    <rPh sb="37" eb="38">
      <t>ク</t>
    </rPh>
    <phoneticPr fontId="3"/>
  </si>
  <si>
    <t xml:space="preserve">現場で発生し、直接搬出する場合はなるべく近距離の再生利用業者を利用。
</t>
    <rPh sb="0" eb="2">
      <t>ゲンバ</t>
    </rPh>
    <rPh sb="3" eb="5">
      <t>ハッセイ</t>
    </rPh>
    <rPh sb="7" eb="9">
      <t>チョクセツ</t>
    </rPh>
    <rPh sb="9" eb="11">
      <t>ハンシュツ</t>
    </rPh>
    <rPh sb="13" eb="15">
      <t>バアイ</t>
    </rPh>
    <rPh sb="20" eb="23">
      <t>キンキョリ</t>
    </rPh>
    <rPh sb="24" eb="26">
      <t>サイセイ</t>
    </rPh>
    <rPh sb="26" eb="28">
      <t>リヨウ</t>
    </rPh>
    <rPh sb="28" eb="30">
      <t>ギョウシャ</t>
    </rPh>
    <rPh sb="31" eb="33">
      <t>リヨウ</t>
    </rPh>
    <phoneticPr fontId="3"/>
  </si>
  <si>
    <t xml:space="preserve">工事の受注は増やしていきながら、再利用可能な処分を取り入れてできる限り分別に取り組む。
処分業者を優良認定処理業者となるよう努める。
</t>
    <phoneticPr fontId="3"/>
  </si>
  <si>
    <t>株式会社日建産業　代表取締役　平田 恵介</t>
    <phoneticPr fontId="3"/>
  </si>
  <si>
    <t>045-482-4435</t>
  </si>
  <si>
    <t>総合建設業</t>
    <phoneticPr fontId="3"/>
  </si>
  <si>
    <t>工事統括部長　―　部門長(土木・建築)　―　各現場担当者(代理人、監督)　―　総務　マニュフェスト管理
―　収集運搬・処分業者(委託契約、計画・管理)</t>
    <phoneticPr fontId="3"/>
  </si>
  <si>
    <t>令和　8 年　6 月　18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</si>
</sst>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43" zoomScale="90" zoomScaleNormal="115" zoomScaleSheetLayoutView="90" workbookViewId="0">
      <selection activeCell="P36" sqref="P3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461</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448</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446</v>
      </c>
      <c r="M40" s="633"/>
      <c r="N40" s="633"/>
      <c r="O40" s="633"/>
      <c r="P40" s="633"/>
      <c r="Q40" s="633"/>
      <c r="R40" s="633"/>
      <c r="S40" s="633"/>
      <c r="T40" s="633"/>
      <c r="U40" s="634"/>
      <c r="W40" s="21"/>
      <c r="X40" s="21"/>
    </row>
    <row r="41" spans="1:25" ht="26.25" customHeight="1" x14ac:dyDescent="0.15">
      <c r="C41" s="86"/>
      <c r="I41" s="25"/>
      <c r="J41" s="25" t="s">
        <v>7</v>
      </c>
      <c r="K41" s="25"/>
      <c r="L41" s="633" t="s">
        <v>457</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458</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447</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7074</v>
      </c>
      <c r="Q49" s="613"/>
      <c r="R49" s="613"/>
      <c r="S49" s="613"/>
      <c r="T49" s="613"/>
      <c r="U49" s="614"/>
    </row>
    <row r="50" spans="3:23" ht="26.25" customHeight="1" x14ac:dyDescent="0.15">
      <c r="C50" s="585" t="s">
        <v>11</v>
      </c>
      <c r="D50" s="586"/>
      <c r="E50" s="587"/>
      <c r="F50" s="596" t="s">
        <v>446</v>
      </c>
      <c r="G50" s="597"/>
      <c r="H50" s="597"/>
      <c r="I50" s="597"/>
      <c r="J50" s="597"/>
      <c r="K50" s="597"/>
      <c r="L50" s="597"/>
      <c r="M50" s="597"/>
      <c r="N50" s="341" t="s">
        <v>171</v>
      </c>
      <c r="O50" s="449"/>
      <c r="P50" s="450"/>
      <c r="Q50" s="600" t="s">
        <v>445</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449</v>
      </c>
      <c r="G54" s="505"/>
      <c r="H54" s="505"/>
      <c r="I54" s="505"/>
      <c r="J54" s="505"/>
      <c r="K54" s="505"/>
      <c r="L54" s="32" t="s">
        <v>48</v>
      </c>
      <c r="M54" s="32"/>
      <c r="N54" s="511" t="s">
        <v>459</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1279</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30</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450</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460</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8</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14287.7</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451</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8</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8603.2000000000007</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452</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453</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454</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14287.7</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14287.7</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455</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8603.2000000000007</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8603.2000000000007</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t="s">
        <v>456</v>
      </c>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2" zoomScaleNormal="100" workbookViewId="0">
      <selection activeCell="F24" sqref="F24:G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株式会社日建産業</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22" zoomScaleNormal="100" workbookViewId="0">
      <selection activeCell="B30" sqref="B30:E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161.1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100</v>
      </c>
      <c r="P27" s="715"/>
      <c r="Q27" s="715"/>
      <c r="R27" s="715"/>
      <c r="S27" s="49" t="s">
        <v>38</v>
      </c>
      <c r="T27" s="70"/>
      <c r="U27" s="70"/>
      <c r="X27" s="68" t="s">
        <v>39</v>
      </c>
      <c r="Y27" s="71"/>
      <c r="AG27" s="58"/>
      <c r="AH27" s="58"/>
      <c r="AI27" s="58"/>
      <c r="AJ27" s="58"/>
      <c r="AK27" s="760">
        <f>+AG18+O27</f>
        <v>100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161.1</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161.1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21"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v>
      </c>
      <c r="P27" s="715"/>
      <c r="Q27" s="715"/>
      <c r="R27" s="715"/>
      <c r="S27" s="49" t="s">
        <v>38</v>
      </c>
      <c r="T27" s="70"/>
      <c r="U27" s="70"/>
      <c r="X27" s="68" t="s">
        <v>39</v>
      </c>
      <c r="Y27" s="71"/>
      <c r="AG27" s="58"/>
      <c r="AH27" s="58"/>
      <c r="AI27" s="58"/>
      <c r="AJ27" s="58"/>
      <c r="AK27" s="760">
        <f>+AG18+O27</f>
        <v>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1</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1.1000000000000001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v>
      </c>
      <c r="P27" s="715"/>
      <c r="Q27" s="715"/>
      <c r="R27" s="715"/>
      <c r="S27" s="49" t="s">
        <v>38</v>
      </c>
      <c r="T27" s="70"/>
      <c r="U27" s="70"/>
      <c r="X27" s="68" t="s">
        <v>39</v>
      </c>
      <c r="Y27" s="71"/>
      <c r="AG27" s="58"/>
      <c r="AH27" s="58"/>
      <c r="AI27" s="58"/>
      <c r="AJ27" s="58"/>
      <c r="AK27" s="760">
        <f>+AG18+O27</f>
        <v>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1.1000000000000001</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1.1000000000000001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2.2999999999999998</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v>
      </c>
      <c r="P27" s="715"/>
      <c r="Q27" s="715"/>
      <c r="R27" s="715"/>
      <c r="S27" s="49" t="s">
        <v>38</v>
      </c>
      <c r="T27" s="70"/>
      <c r="U27" s="70"/>
      <c r="X27" s="68" t="s">
        <v>39</v>
      </c>
      <c r="Y27" s="71"/>
      <c r="AG27" s="58"/>
      <c r="AH27" s="58"/>
      <c r="AI27" s="58"/>
      <c r="AJ27" s="58"/>
      <c r="AK27" s="760">
        <f>+AG18+O27</f>
        <v>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2.2999999999999998</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2.2999999999999998</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0.2</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0.2</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0.2</v>
      </c>
      <c r="P27" s="715"/>
      <c r="Q27" s="715"/>
      <c r="R27" s="715"/>
      <c r="S27" s="49" t="s">
        <v>38</v>
      </c>
      <c r="T27" s="70"/>
      <c r="U27" s="70"/>
      <c r="X27" s="68" t="s">
        <v>39</v>
      </c>
      <c r="Y27" s="71"/>
      <c r="AG27" s="58"/>
      <c r="AH27" s="58"/>
      <c r="AI27" s="58"/>
      <c r="AJ27" s="58"/>
      <c r="AK27" s="760">
        <f>+AG18+O27</f>
        <v>0.2</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0.2</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0.3</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0.2</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2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5000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7072.7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5000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5000</v>
      </c>
      <c r="P27" s="715"/>
      <c r="Q27" s="715"/>
      <c r="R27" s="715"/>
      <c r="S27" s="49" t="s">
        <v>38</v>
      </c>
      <c r="T27" s="70"/>
      <c r="U27" s="70"/>
      <c r="X27" s="68" t="s">
        <v>39</v>
      </c>
      <c r="Y27" s="71"/>
      <c r="AG27" s="58"/>
      <c r="AH27" s="58"/>
      <c r="AI27" s="58"/>
      <c r="AJ27" s="58"/>
      <c r="AK27" s="760">
        <f>+AG18+O27</f>
        <v>5000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5000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7072.7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5000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7072.7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2500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4777.1000000000004</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2500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2500</v>
      </c>
      <c r="P27" s="715"/>
      <c r="Q27" s="715"/>
      <c r="R27" s="715"/>
      <c r="S27" s="49" t="s">
        <v>38</v>
      </c>
      <c r="T27" s="70"/>
      <c r="U27" s="70"/>
      <c r="X27" s="68" t="s">
        <v>39</v>
      </c>
      <c r="Y27" s="71"/>
      <c r="AG27" s="58"/>
      <c r="AH27" s="58"/>
      <c r="AI27" s="58"/>
      <c r="AJ27" s="58"/>
      <c r="AK27" s="760">
        <f>+AG18+O27</f>
        <v>2500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2500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4777.1000000000004</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2500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4777.1000000000004</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株式会社日建産業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1000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2271.1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1000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1000</v>
      </c>
      <c r="P27" s="715"/>
      <c r="Q27" s="715"/>
      <c r="R27" s="715"/>
      <c r="S27" s="49" t="s">
        <v>38</v>
      </c>
      <c r="T27" s="70"/>
      <c r="U27" s="70"/>
      <c r="X27" s="68" t="s">
        <v>39</v>
      </c>
      <c r="Y27" s="71"/>
      <c r="AG27" s="58"/>
      <c r="AH27" s="58"/>
      <c r="AI27" s="58"/>
      <c r="AJ27" s="58"/>
      <c r="AK27" s="760">
        <f>+AG18+O27</f>
        <v>1000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1000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2271.1</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1000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2271.1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31"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株式会社日建産業</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161.1</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2</v>
      </c>
      <c r="M9" s="377">
        <f>IF(OR(ｷ.紙くず!F24&gt;0,ｷ.紙くず!F24&lt;0),ｷ.紙くず!F24,IF(M$19&gt;0,"0",0))</f>
        <v>1.1000000000000001</v>
      </c>
      <c r="N9" s="377">
        <f>IF(OR(ｸ.木くず!F24&gt;0,ｸ.木くず!F24&lt;0),ｸ.木くず!F24,IF(N$19&gt;0,"0",0))</f>
        <v>2.2999999999999998</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0.3</v>
      </c>
      <c r="T9" s="377">
        <f>IF(OR(ｾ.ｶﾞﾗｽ･ｺﾝｸﾘ･陶磁器くず!F24&gt;0,ｾ.ｶﾞﾗｽ･ｺﾝｸﾘ･陶磁器くず!F24&lt;0),ｾ.ｶﾞﾗｽ･ｺﾝｸﾘ･陶磁器くず!F24,IF(T$19&gt;0,"0",0))</f>
        <v>7072.7</v>
      </c>
      <c r="U9" s="377">
        <f>IF(OR(ｿ.鉱さい!F24&gt;0,ｿ.鉱さい!F24&lt;0),ｿ.鉱さい!F24,IF(U$19&gt;0,"0",0))</f>
        <v>0</v>
      </c>
      <c r="V9" s="377">
        <f>IF(OR(ﾀ.がれき類!F24&gt;0,ﾀ.がれき類!F24&lt;0),ﾀ.がれき類!F24,IF(V$19&gt;0,"0",0))</f>
        <v>4777.1000000000004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2271.1</v>
      </c>
      <c r="AA9" s="379">
        <f>IF(SUM(G9:Z9)&gt;0,SUM(G9:Z9),IF(AA$19&gt;0,"0",0))</f>
        <v>14287.7</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161.1</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2</v>
      </c>
      <c r="M14" s="383">
        <f>IF(OR(ｷ.紙くず!F29&gt;0,ｷ.紙くず!F29&lt;0),ｷ.紙くず!F29,IF(M$19&gt;0,"0",0))</f>
        <v>1.1000000000000001</v>
      </c>
      <c r="N14" s="383">
        <f>IF(OR(ｸ.木くず!F29&gt;0,ｸ.木くず!F29&lt;0),ｸ.木くず!F29,IF(N$19&gt;0,"0",0))</f>
        <v>2.2999999999999998</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0.3</v>
      </c>
      <c r="T14" s="383">
        <f>IF(OR(ｾ.ｶﾞﾗｽ･ｺﾝｸﾘ･陶磁器くず!F29&gt;0,ｾ.ｶﾞﾗｽ･ｺﾝｸﾘ･陶磁器くず!F29&lt;0),ｾ.ｶﾞﾗｽ･ｺﾝｸﾘ･陶磁器くず!F29,IF(T$19&gt;0,"0",0))</f>
        <v>7072.7</v>
      </c>
      <c r="U14" s="383">
        <f>IF(OR(ｿ.鉱さい!F29&gt;0,ｿ.鉱さい!F29&lt;0),ｿ.鉱さい!F29,IF(U$19&gt;0,"0",0))</f>
        <v>0</v>
      </c>
      <c r="V14" s="383">
        <f>IF(OR(ﾀ.がれき類!F29&gt;0,ﾀ.がれき類!F29&lt;0),ﾀ.がれき類!F29,IF(V$19&gt;0,"0",0))</f>
        <v>4777.1000000000004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2271.1</v>
      </c>
      <c r="AA14" s="385">
        <f t="shared" si="0"/>
        <v>14287.7</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t="str">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161.1</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2</v>
      </c>
      <c r="M16" s="383">
        <f>IF(OR(ｷ.紙くず!F31&gt;0,ｷ.紙くず!F31&lt;0),ｷ.紙くず!F31,IF(M$19&gt;0,"0",0))</f>
        <v>1.1000000000000001</v>
      </c>
      <c r="N16" s="383">
        <f>IF(OR(ｸ.木くず!F31&gt;0,ｸ.木くず!F31&lt;0),ｸ.木くず!F31,IF(N$19&gt;0,"0",0))</f>
        <v>2.2999999999999998</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0.3</v>
      </c>
      <c r="T16" s="383">
        <f>IF(OR(ｾ.ｶﾞﾗｽ･ｺﾝｸﾘ･陶磁器くず!F31&gt;0,ｾ.ｶﾞﾗｽ･ｺﾝｸﾘ･陶磁器くず!F31&lt;0),ｾ.ｶﾞﾗｽ･ｺﾝｸﾘ･陶磁器くず!F31,IF(T$19&gt;0,"0",0))</f>
        <v>7072.7</v>
      </c>
      <c r="U16" s="383">
        <f>IF(OR(ｿ.鉱さい!F31&gt;0,ｿ.鉱さい!F31&lt;0),ｿ.鉱さい!F31,IF(U$19&gt;0,"0",0))</f>
        <v>0</v>
      </c>
      <c r="V16" s="383">
        <f>IF(OR(ﾀ.がれき類!F31&gt;0,ﾀ.がれき類!F31&lt;0),ﾀ.がれき類!F31,IF(V$19&gt;0,"0",0))</f>
        <v>4777.1000000000004</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2271.1</v>
      </c>
      <c r="AA16" s="385">
        <f t="shared" si="0"/>
        <v>14287.7</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100</v>
      </c>
      <c r="I19" s="389">
        <f t="shared" si="1"/>
        <v>0</v>
      </c>
      <c r="J19" s="389">
        <f t="shared" si="1"/>
        <v>0</v>
      </c>
      <c r="K19" s="389">
        <f t="shared" si="1"/>
        <v>0</v>
      </c>
      <c r="L19" s="389">
        <f t="shared" si="1"/>
        <v>1</v>
      </c>
      <c r="M19" s="389">
        <f t="shared" si="1"/>
        <v>1</v>
      </c>
      <c r="N19" s="389">
        <f t="shared" si="1"/>
        <v>1</v>
      </c>
      <c r="O19" s="389">
        <f t="shared" si="1"/>
        <v>0</v>
      </c>
      <c r="P19" s="389">
        <f t="shared" si="1"/>
        <v>0</v>
      </c>
      <c r="Q19" s="389">
        <f t="shared" si="1"/>
        <v>0</v>
      </c>
      <c r="R19" s="389">
        <f t="shared" si="1"/>
        <v>0</v>
      </c>
      <c r="S19" s="389">
        <f t="shared" si="1"/>
        <v>0.2</v>
      </c>
      <c r="T19" s="389">
        <f t="shared" si="1"/>
        <v>5000</v>
      </c>
      <c r="U19" s="389">
        <f t="shared" si="1"/>
        <v>0</v>
      </c>
      <c r="V19" s="389">
        <f t="shared" si="1"/>
        <v>2500</v>
      </c>
      <c r="W19" s="389">
        <f t="shared" si="1"/>
        <v>0</v>
      </c>
      <c r="X19" s="389">
        <f t="shared" si="1"/>
        <v>0</v>
      </c>
      <c r="Y19" s="389">
        <f t="shared" si="1"/>
        <v>0</v>
      </c>
      <c r="Z19" s="390">
        <f t="shared" si="1"/>
        <v>1000</v>
      </c>
      <c r="AA19" s="391">
        <f t="shared" ref="AA19:AA25" si="2">SUM(G19:Z19)</f>
        <v>8603.2000000000007</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100</v>
      </c>
      <c r="I37" s="424">
        <f t="shared" si="8"/>
        <v>0</v>
      </c>
      <c r="J37" s="424">
        <f t="shared" si="8"/>
        <v>0</v>
      </c>
      <c r="K37" s="424">
        <f t="shared" si="8"/>
        <v>0</v>
      </c>
      <c r="L37" s="424">
        <f t="shared" si="8"/>
        <v>1</v>
      </c>
      <c r="M37" s="424">
        <f t="shared" si="8"/>
        <v>1</v>
      </c>
      <c r="N37" s="424">
        <f t="shared" si="8"/>
        <v>1</v>
      </c>
      <c r="O37" s="424">
        <f t="shared" si="8"/>
        <v>0</v>
      </c>
      <c r="P37" s="424">
        <f t="shared" si="8"/>
        <v>0</v>
      </c>
      <c r="Q37" s="424">
        <f t="shared" si="8"/>
        <v>0</v>
      </c>
      <c r="R37" s="424">
        <f t="shared" si="8"/>
        <v>0</v>
      </c>
      <c r="S37" s="424">
        <f t="shared" si="8"/>
        <v>0.2</v>
      </c>
      <c r="T37" s="424">
        <f t="shared" si="8"/>
        <v>5000</v>
      </c>
      <c r="U37" s="424">
        <f t="shared" si="8"/>
        <v>0</v>
      </c>
      <c r="V37" s="424">
        <f t="shared" si="8"/>
        <v>2500</v>
      </c>
      <c r="W37" s="424">
        <f t="shared" si="8"/>
        <v>0</v>
      </c>
      <c r="X37" s="424">
        <f t="shared" si="8"/>
        <v>0</v>
      </c>
      <c r="Y37" s="424">
        <f t="shared" si="8"/>
        <v>0</v>
      </c>
      <c r="Z37" s="425">
        <f t="shared" si="8"/>
        <v>1000</v>
      </c>
      <c r="AA37" s="426">
        <f t="shared" si="4"/>
        <v>8603.2000000000007</v>
      </c>
    </row>
    <row r="38" spans="2:27" ht="24" customHeight="1" x14ac:dyDescent="0.15">
      <c r="B38" s="170"/>
      <c r="C38" s="795"/>
      <c r="D38" s="227"/>
      <c r="E38" s="225" t="s">
        <v>318</v>
      </c>
      <c r="F38" s="443"/>
      <c r="G38" s="415">
        <f t="shared" ref="G38:Z38" si="9">SUM(G39:G41)</f>
        <v>0</v>
      </c>
      <c r="H38" s="415">
        <f t="shared" si="9"/>
        <v>100</v>
      </c>
      <c r="I38" s="415">
        <f t="shared" si="9"/>
        <v>0</v>
      </c>
      <c r="J38" s="415">
        <f t="shared" si="9"/>
        <v>0</v>
      </c>
      <c r="K38" s="415">
        <f t="shared" si="9"/>
        <v>0</v>
      </c>
      <c r="L38" s="415">
        <f t="shared" si="9"/>
        <v>1</v>
      </c>
      <c r="M38" s="415">
        <f t="shared" si="9"/>
        <v>1</v>
      </c>
      <c r="N38" s="415">
        <f t="shared" si="9"/>
        <v>1</v>
      </c>
      <c r="O38" s="415">
        <f t="shared" si="9"/>
        <v>0</v>
      </c>
      <c r="P38" s="415">
        <f t="shared" si="9"/>
        <v>0</v>
      </c>
      <c r="Q38" s="415">
        <f t="shared" si="9"/>
        <v>0</v>
      </c>
      <c r="R38" s="415">
        <f t="shared" si="9"/>
        <v>0</v>
      </c>
      <c r="S38" s="415">
        <f t="shared" si="9"/>
        <v>0.2</v>
      </c>
      <c r="T38" s="415">
        <f t="shared" si="9"/>
        <v>5000</v>
      </c>
      <c r="U38" s="415">
        <f t="shared" si="9"/>
        <v>0</v>
      </c>
      <c r="V38" s="415">
        <f t="shared" si="9"/>
        <v>2500</v>
      </c>
      <c r="W38" s="415">
        <f t="shared" si="9"/>
        <v>0</v>
      </c>
      <c r="X38" s="415">
        <f t="shared" si="9"/>
        <v>0</v>
      </c>
      <c r="Y38" s="415">
        <f t="shared" si="9"/>
        <v>0</v>
      </c>
      <c r="Z38" s="416">
        <f t="shared" si="9"/>
        <v>1000</v>
      </c>
      <c r="AA38" s="417">
        <f t="shared" si="4"/>
        <v>8603.2000000000007</v>
      </c>
    </row>
    <row r="39" spans="2:27" ht="24" customHeight="1" x14ac:dyDescent="0.15">
      <c r="B39" s="170"/>
      <c r="C39" s="795"/>
      <c r="D39" s="228"/>
      <c r="E39" s="223"/>
      <c r="F39" s="221" t="s">
        <v>232</v>
      </c>
      <c r="G39" s="418">
        <f>+ｱ.燃え殻!$Z$28</f>
        <v>0</v>
      </c>
      <c r="H39" s="418">
        <f>+ｲ.汚泥!$Z$28</f>
        <v>100</v>
      </c>
      <c r="I39" s="418">
        <f>+ｳ.廃油!$Z$28</f>
        <v>0</v>
      </c>
      <c r="J39" s="418">
        <f>+ｴ.廃酸!$Z$28</f>
        <v>0</v>
      </c>
      <c r="K39" s="418">
        <f>+ｵ.廃ｱﾙｶﾘ!$Z$28</f>
        <v>0</v>
      </c>
      <c r="L39" s="418">
        <f>+ｶ.廃ﾌﾟﾗ類!$Z$28</f>
        <v>1</v>
      </c>
      <c r="M39" s="418">
        <f>+ｷ.紙くず!$Z$28</f>
        <v>1</v>
      </c>
      <c r="N39" s="418">
        <f>+ｸ.木くず!$Z$28</f>
        <v>1</v>
      </c>
      <c r="O39" s="418">
        <f>+ｹ.繊維くず!$Z$28</f>
        <v>0</v>
      </c>
      <c r="P39" s="418">
        <f>+ｺ.動植物性残さ!$Z$28</f>
        <v>0</v>
      </c>
      <c r="Q39" s="418">
        <f>+ｻ.動物系固形不要物!$Z$28</f>
        <v>0</v>
      </c>
      <c r="R39" s="418">
        <f>+ｼ.ｺﾞﾑくず!$Z$28</f>
        <v>0</v>
      </c>
      <c r="S39" s="418">
        <f>+ｽ.金属くず!$Z$28</f>
        <v>0.2</v>
      </c>
      <c r="T39" s="418">
        <f>+ｾ.ｶﾞﾗｽ･ｺﾝｸﾘ･陶磁器くず!$Z$28</f>
        <v>5000</v>
      </c>
      <c r="U39" s="418">
        <f>+ｿ.鉱さい!$Z$28</f>
        <v>0</v>
      </c>
      <c r="V39" s="418">
        <f>+ﾀ.がれき類!$Z$28</f>
        <v>2500</v>
      </c>
      <c r="W39" s="418">
        <f>+ﾁ.動物のふん尿!$Z$28</f>
        <v>0</v>
      </c>
      <c r="X39" s="418">
        <f>+ﾂ.動物の死体!$Z$28</f>
        <v>0</v>
      </c>
      <c r="Y39" s="418">
        <f>+ﾃ.ばいじん!$Z$28</f>
        <v>0</v>
      </c>
      <c r="Z39" s="419">
        <f>+ﾄ.混合廃棄物その他!$Z$28</f>
        <v>1000</v>
      </c>
      <c r="AA39" s="420">
        <f t="shared" si="4"/>
        <v>8603.2000000000007</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100</v>
      </c>
      <c r="I43" s="427">
        <f>+ｳ.廃油!$AK$27</f>
        <v>0</v>
      </c>
      <c r="J43" s="427">
        <f>+ｴ.廃酸!$AK$27</f>
        <v>0</v>
      </c>
      <c r="K43" s="427">
        <f>+ｵ.廃ｱﾙｶﾘ!$AK$27</f>
        <v>0</v>
      </c>
      <c r="L43" s="427">
        <f>+ｶ.廃ﾌﾟﾗ類!$AK$27</f>
        <v>1</v>
      </c>
      <c r="M43" s="427">
        <f>+ｷ.紙くず!$AK$27</f>
        <v>1</v>
      </c>
      <c r="N43" s="427">
        <f>+ｸ.木くず!$AK$27</f>
        <v>1</v>
      </c>
      <c r="O43" s="427">
        <f>+ｹ.繊維くず!$AK$27</f>
        <v>0</v>
      </c>
      <c r="P43" s="427">
        <f>+ｺ.動植物性残さ!$AK$27</f>
        <v>0</v>
      </c>
      <c r="Q43" s="427">
        <f>+ｻ.動物系固形不要物!$AK$27</f>
        <v>0</v>
      </c>
      <c r="R43" s="427">
        <f>+ｼ.ｺﾞﾑくず!$AK$27</f>
        <v>0</v>
      </c>
      <c r="S43" s="427">
        <f>+ｽ.金属くず!$AK$27</f>
        <v>0.2</v>
      </c>
      <c r="T43" s="427">
        <f>+ｾ.ｶﾞﾗｽ･ｺﾝｸﾘ･陶磁器くず!$AK$27</f>
        <v>5000</v>
      </c>
      <c r="U43" s="427">
        <f>+ｿ.鉱さい!$AK$27</f>
        <v>0</v>
      </c>
      <c r="V43" s="427">
        <f>+ﾀ.がれき類!$AK$27</f>
        <v>2500</v>
      </c>
      <c r="W43" s="427">
        <f>+ﾁ.動物のふん尿!$AK$27</f>
        <v>0</v>
      </c>
      <c r="X43" s="427">
        <f>+ﾂ.動物の死体!$AK$27</f>
        <v>0</v>
      </c>
      <c r="Y43" s="427">
        <f>+ﾃ.ばいじん!$AK$27</f>
        <v>0</v>
      </c>
      <c r="Z43" s="428">
        <f>+ﾄ.混合廃棄物その他!$AK$27</f>
        <v>1000</v>
      </c>
      <c r="AA43" s="429">
        <f>SUM(G43:Z43)</f>
        <v>8603.2000000000007</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100</v>
      </c>
      <c r="I45" s="433">
        <f>+ｳ.廃油!$AR$24</f>
        <v>0</v>
      </c>
      <c r="J45" s="433">
        <f>+ｴ.廃酸!$AR$24</f>
        <v>0</v>
      </c>
      <c r="K45" s="433">
        <f>+ｵ.廃ｱﾙｶﾘ!$AR$24</f>
        <v>0</v>
      </c>
      <c r="L45" s="433">
        <f>+ｶ.廃ﾌﾟﾗ類!$AR$24</f>
        <v>1</v>
      </c>
      <c r="M45" s="433">
        <f>+ｷ.紙くず!$AR$24</f>
        <v>1</v>
      </c>
      <c r="N45" s="433">
        <f>+ｸ.木くず!$AR$24</f>
        <v>1</v>
      </c>
      <c r="O45" s="433">
        <f>+ｹ.繊維くず!$AR$24</f>
        <v>0</v>
      </c>
      <c r="P45" s="433">
        <f>+ｺ.動植物性残さ!$AR$24</f>
        <v>0</v>
      </c>
      <c r="Q45" s="433">
        <f>+ｻ.動物系固形不要物!$AR$24</f>
        <v>0</v>
      </c>
      <c r="R45" s="433">
        <f>+ｼ.ｺﾞﾑくず!$AR$24</f>
        <v>0</v>
      </c>
      <c r="S45" s="433">
        <f>+ｽ.金属くず!$AR$24</f>
        <v>0.2</v>
      </c>
      <c r="T45" s="433">
        <f>+ｾ.ｶﾞﾗｽ･ｺﾝｸﾘ･陶磁器くず!$AR$24</f>
        <v>5000</v>
      </c>
      <c r="U45" s="433">
        <f>+ｿ.鉱さい!$AR$24</f>
        <v>0</v>
      </c>
      <c r="V45" s="433">
        <f>+ﾀ.がれき類!$AR$24</f>
        <v>2500</v>
      </c>
      <c r="W45" s="433">
        <f>+ﾁ.動物のふん尿!$AR$24</f>
        <v>0</v>
      </c>
      <c r="X45" s="433">
        <f>+ﾂ.動物の死体!$AR$24</f>
        <v>0</v>
      </c>
      <c r="Y45" s="433">
        <f>+ﾃ.ばいじん!$AR$24</f>
        <v>0</v>
      </c>
      <c r="Z45" s="434">
        <f>+ﾄ.混合廃棄物その他!$AR$24</f>
        <v>1000</v>
      </c>
      <c r="AA45" s="435">
        <f t="shared" si="4"/>
        <v>8603.2000000000007</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261.10000000000002</v>
      </c>
      <c r="I55" s="10">
        <f t="shared" si="10"/>
        <v>0</v>
      </c>
      <c r="J55" s="10">
        <f t="shared" si="10"/>
        <v>0</v>
      </c>
      <c r="K55" s="10">
        <f t="shared" si="10"/>
        <v>0</v>
      </c>
      <c r="L55" s="10">
        <f t="shared" si="10"/>
        <v>3</v>
      </c>
      <c r="M55" s="10">
        <f t="shared" si="10"/>
        <v>2.1</v>
      </c>
      <c r="N55" s="10"/>
      <c r="O55" s="10"/>
      <c r="P55" s="10"/>
      <c r="Q55" s="10"/>
      <c r="R55" s="10"/>
      <c r="S55" s="10">
        <f t="shared" si="10"/>
        <v>0.5</v>
      </c>
      <c r="T55" s="10">
        <f t="shared" si="10"/>
        <v>12072.7</v>
      </c>
      <c r="U55" s="10">
        <f t="shared" si="10"/>
        <v>0</v>
      </c>
      <c r="V55" s="480">
        <f t="shared" si="10"/>
        <v>7277.1</v>
      </c>
      <c r="W55" s="480">
        <f t="shared" si="10"/>
        <v>0</v>
      </c>
      <c r="X55" s="480">
        <f t="shared" si="10"/>
        <v>0</v>
      </c>
      <c r="Y55" s="480">
        <f t="shared" si="10"/>
        <v>0</v>
      </c>
      <c r="Z55" s="480">
        <f t="shared" si="10"/>
        <v>3271.1</v>
      </c>
      <c r="AA55" s="481">
        <f>+AA9+AA19+AA20</f>
        <v>22890.9</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 年　6 月　18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横浜市緑区長津田町2942-1</v>
      </c>
      <c r="M16" s="870"/>
      <c r="N16" s="870"/>
      <c r="O16" s="870"/>
      <c r="P16" s="870"/>
      <c r="Q16" s="870"/>
      <c r="R16" s="870"/>
      <c r="S16" s="870"/>
      <c r="T16" s="870"/>
      <c r="U16" s="282"/>
    </row>
    <row r="17" spans="1:21" ht="26.25" customHeight="1" x14ac:dyDescent="0.15">
      <c r="C17" s="86"/>
      <c r="I17" s="25"/>
      <c r="J17" s="25" t="s">
        <v>7</v>
      </c>
      <c r="K17" s="25"/>
      <c r="L17" s="870" t="str">
        <f>+表紙!L41</f>
        <v>株式会社日建産業　代表取締役　平田 恵介</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045-482-4435</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株式会社日建産業</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7074</v>
      </c>
      <c r="Q25" s="842"/>
      <c r="R25" s="842"/>
      <c r="S25" s="842"/>
      <c r="T25" s="842"/>
      <c r="U25" s="843"/>
    </row>
    <row r="26" spans="1:21" ht="26.25" customHeight="1" x14ac:dyDescent="0.15">
      <c r="C26" s="585" t="s">
        <v>11</v>
      </c>
      <c r="D26" s="586"/>
      <c r="E26" s="587"/>
      <c r="F26" s="857" t="str">
        <f>+表紙!F50</f>
        <v>横浜市緑区長津田町2942-1</v>
      </c>
      <c r="G26" s="858"/>
      <c r="H26" s="858"/>
      <c r="I26" s="858"/>
      <c r="J26" s="858"/>
      <c r="K26" s="858"/>
      <c r="L26" s="858"/>
      <c r="M26" s="858"/>
      <c r="N26" s="341" t="s">
        <v>171</v>
      </c>
      <c r="O26"/>
      <c r="P26"/>
      <c r="Q26" s="852" t="str">
        <f>IF(+表紙!Q50="","",+表紙!Q50)</f>
        <v>045-482-4435</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総合建設業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1279</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30</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1.　汚泥→焼却→埋め立て
2.　廃プラスチック類→破砕・圧縮→再資源化
3.　金属くず→破砕→再資源化
4.　ガラス・コンクリート・陶磁器くず→破砕→再資源化
5.　がれき類→破砕→再資源化
6.　紙くず→破砕→再資源化
7.　木くず→破砕→再資源化
8.　その他→分別・圧縮→再資源化</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工事統括部長　―　部門長(土木・建築)　―　各現場担当者(代理人、監督)　―　総務　マニュフェスト管理
―　収集運搬・処分業者(委託契約、計画・管理)</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8</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14287.7</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できる限り分別し、混廃量を減らす。</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8</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8603.2000000000007</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できる限り分別し、混廃量を減らす。
再生利用可能な処分方法を検討する。</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ISO 14001の認証を取得しているため、手順書に則り分別を行っている。
各現場ごとにできるだけ分別をし、排出量の削減に努めている。</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今後分別する種類の変更はない。
取組に関しても上記の内容をさらに徹底し取り組んでいく。</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14287.7</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14287.7</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xml:space="preserve">現場で発生し、直接搬出する場合はなるべく近距離の再生利用業者を利用。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8603.2000000000007</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8603.2000000000007</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xml:space="preserve">工事の受注は増やしていきながら、再利用可能な処分を取り入れてできる限り分別に取り組む。
処分業者を優良認定処理業者となるよう努める。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2026-06-29T04:40:15Z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