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43A0CBC7-70A9-4553-9F43-9B92F2CF0045}"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20490" yWindow="-13095" windowWidth="38640" windowHeight="211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<sst xmlns="http://schemas.openxmlformats.org/spreadsheetml/2006/main" count="3159" uniqueCount="462">
  <si>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</si>
  <si>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</si>
  <si>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</si>
  <si>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</si>
  <si>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</si>
  <si>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</si>
  <si>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</si>
  <si>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</si>
  <si>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</si>
  <si>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</si>
  <si>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</si>
  <si>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</si>
  <si>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</si>
  <si>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</si>
  <si>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</si>
  <si>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</si>
  <si>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</si>
  <si>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</si>
  <si>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</si>
  <si>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</si>
  <si>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</si>
  <si>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</si>
  <si>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</si>
  <si>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</si>
  <si>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</si>
  <si>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</si>
  <si>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</si>
  <si>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</si>
  <si>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</si>
  <si>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</si>
  <si>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</si>
  <si>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</si>
  <si>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</si>
  <si>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</si>
  <si>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</si>
  <si>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</si>
  <si>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</si>
  <si>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</si>
  <si>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</si>
  <si>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</si>
  <si>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</si>
  <si>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</si>
  <si>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</si>
  <si>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</si>
  <si>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</si>
  <si>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</si>
  <si>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</si>
  <si>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</si>
  <si>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</si>
  <si>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</si>
  <si>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</si>
  <si>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</si>
  <si>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</si>
  <si>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</si>
  <si>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</si>
  <si>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</si>
  <si>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</si>
  <si>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</si>
  <si>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</si>
  <si>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</si>
  <si>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</si>
  <si>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</si>
  <si>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</si>
  <si>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</si>
  <si>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</si>
  <si>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</si>
  <si>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</si>
  <si>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</si>
  <si>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</si>
  <si>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</si>
  <si>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</si>
  <si>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</si>
  <si>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</si>
  <si>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</si>
  <si>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</si>
  <si>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</si>
  <si>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</si>
  <si>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</si>
  <si>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</si>
  <si>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</si>
  <si>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</si>
  <si>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</si>
  <si>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</si>
  <si>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</si>
  <si>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</si>
  <si>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</si>
  <si>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</si>
  <si>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</si>
  <si>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</si>
  <si>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</si>
  <si>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</si>
  <si>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</si>
  <si>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</si>
  <si>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</si>
  <si>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</si>
  <si>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</si>
  <si>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</si>
  <si>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</si>
  <si>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</si>
  <si>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</si>
  <si>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</si>
  <si>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</si>
  <si>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</si>
  <si>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</si>
  <si>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</si>
  <si>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</si>
  <si>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</si>
  <si>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</si>
  <si>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</si>
  <si>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</si>
  <si>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</si>
  <si>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</si>
  <si>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</si>
  <si>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</si>
  <si>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</si>
  <si>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</si>
  <si>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</si>
  <si>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</si>
  <si>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</si>
  <si>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</si>
  <si>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</si>
  <si>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</si>
  <si>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</si>
  <si>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</si>
  <si>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</si>
  <si>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</si>
  <si>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</si>
  <si>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</si>
  <si>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</si>
  <si>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</si>
  <si>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</si>
  <si>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</si>
  <si>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</si>
  <si>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</si>
  <si>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</si>
  <si>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</si>
  <si>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</si>
  <si>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</si>
  <si>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</si>
  <si>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</si>
  <si>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</si>
  <si>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</si>
  <si>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</si>
  <si>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</si>
  <si>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</si>
  <si>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</si>
  <si>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</si>
  <si>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</si>
  <si>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</si>
  <si>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</si>
  <si>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</si>
  <si>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</si>
  <si>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</si>
  <si>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</si>
  <si>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</si>
  <si>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</si>
  <si>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</si>
  <si>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</si>
  <si>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</si>
  <si>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</si>
  <si>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</si>
  <si>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</si>
  <si>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</si>
  <si>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</si>
  <si>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</si>
  <si>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</si>
  <si>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</si>
  <si>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</si>
  <si>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</si>
  <si>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</si>
  <si>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</si>
  <si>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</si>
  <si>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</si>
  <si>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</si>
  <si>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</si>
  <si>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</si>
  <si>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</si>
  <si>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</si>
  <si>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</si>
  <si>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</si>
  <si>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</si>
  <si>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</si>
  <si>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</si>
  <si>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</si>
  <si>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</si>
  <si>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</si>
  <si>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</si>
  <si>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</si>
  <si>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</si>
  <si>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</si>
  <si>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</si>
  <si>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</si>
  <si>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</si>
  <si>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</si>
  <si>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</si>
  <si>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</si>
  <si>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</si>
  <si>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</si>
  <si>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</si>
  <si>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</si>
  <si>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</si>
  <si>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</si>
  <si>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</si>
  <si>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</si>
  <si>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</si>
  <si>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</si>
  <si>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</si>
  <si>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</si>
  <si>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</si>
  <si>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</si>
  <si>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</si>
  <si>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</si>
  <si>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</si>
  <si>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</si>
  <si>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</si>
  <si>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</si>
  <si>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</si>
  <si>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</si>
  <si>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</si>
  <si>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</si>
  <si>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</si>
  <si>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</si>
  <si>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</si>
  <si>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</si>
  <si>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</si>
  <si>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</si>
  <si>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</si>
  <si>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</si>
  <si>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</si>
  <si>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</si>
  <si>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</si>
  <si>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</si>
  <si>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</si>
  <si>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</si>
  <si>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</si>
  <si>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</si>
  <si>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</si>
  <si>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</si>
  <si>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</si>
  <si>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</si>
  <si>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</si>
  <si>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</si>
  <si>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</si>
  <si>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</si>
  <si>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</si>
  <si>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</si>
  <si>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</si>
  <si>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</si>
  <si>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</si>
  <si>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</si>
  <si>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</si>
  <si>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</si>
  <si>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</si>
  <si>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</si>
  <si>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</si>
  <si>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</si>
  <si>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</si>
  <si>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</si>
  <si>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</si>
  <si>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</si>
  <si>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</si>
  <si>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</si>
  <si>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</si>
  <si>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</si>
  <si>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</si>
  <si>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</si>
  <si>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</si>
  <si>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</si>
  <si>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</si>
  <si>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</si>
  <si>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</si>
  <si>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</si>
  <si>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</si>
  <si>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</si>
  <si>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</si>
  <si>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</si>
  <si>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</si>
  <si>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</si>
  <si>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</si>
  <si>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</si>
  <si>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</si>
  <si>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</si>
  <si>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</si>
  <si>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</si>
  <si>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</si>
  <si>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</si>
  <si>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</si>
  <si>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</si>
  <si>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</si>
  <si>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</si>
  <si>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</si>
  <si>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</si>
  <si>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</si>
  <si>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</si>
  <si>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</si>
  <si>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</si>
  <si>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</si>
  <si>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</si>
  <si>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</si>
  <si>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</si>
  <si>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</si>
  <si>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</si>
  <si>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</si>
  <si>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</si>
  <si>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</si>
  <si>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</si>
  <si>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</si>
  <si>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</si>
  <si>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</si>
  <si>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</si>
  <si>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</si>
  <si>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</si>
  <si>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</si>
  <si>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</si>
  <si>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</si>
  <si>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</si>
  <si>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</si>
  <si>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</si>
  <si>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</si>
  <si>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</si>
  <si>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</si>
  <si>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</si>
  <si>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</si>
  <si>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</si>
  <si>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</si>
  <si>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</si>
  <si>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</si>
  <si>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</si>
  <si>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</si>
  <si>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</si>
  <si>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</si>
  <si>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</si>
  <si>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</si>
  <si>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</si>
  <si>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</si>
  <si>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</si>
  <si>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</si>
  <si>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</si>
  <si>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</si>
  <si>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</si>
  <si>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</si>
  <si>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</si>
  <si>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</si>
  <si>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</si>
  <si>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</si>
  <si>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</si>
  <si>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</si>
  <si>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</si>
  <si>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</si>
  <si>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</si>
  <si>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</si>
  <si>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</si>
  <si>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</si>
  <si>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</si>
  <si>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</si>
  <si>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</si>
  <si>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</si>
  <si>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</si>
  <si>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</si>
  <si>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</si>
  <si>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</si>
  <si>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</si>
  <si>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</si>
  <si>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</si>
  <si>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</si>
  <si>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</si>
  <si>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</si>
  <si>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</si>
  <si>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</si>
  <si>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</si>
  <si>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</si>
  <si>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</si>
  <si>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</si>
  <si>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</si>
  <si>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</si>
  <si>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</si>
  <si>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</si>
  <si>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</si>
  <si>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</si>
  <si>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</si>
  <si>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</si>
  <si>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</si>
  <si>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</si>
  <si>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</si>
  <si>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</si>
  <si>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</si>
  <si>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</si>
  <si>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</si>
  <si>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</si>
  <si>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</si>
  <si>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</si>
  <si>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</si>
  <si>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</si>
  <si>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</si>
  <si>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</si>
  <si>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</si>
  <si>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</si>
  <si>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</si>
  <si>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</si>
  <si>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</si>
  <si>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</si>
  <si>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</si>
  <si>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</si>
  <si>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</si>
  <si>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</si>
  <si>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</si>
  <si>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</si>
  <si>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</si>
  <si>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</si>
  <si>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</si>
  <si>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</si>
  <si>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</si>
  <si>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</si>
  <si>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</si>
  <si>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</si>
  <si>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</si>
  <si>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</si>
  <si>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</si>
  <si>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</si>
  <si>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</si>
  <si>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</si>
  <si>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</si>
  <si>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</si>
  <si>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</si>
  <si>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</si>
  <si>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</si>
  <si>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</si>
  <si>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</si>
  <si>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</si>
  <si>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</si>
  <si>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</si>
  <si>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</si>
  <si>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</si>
  <si>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</si>
  <si>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</si>
  <si>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</si>
  <si>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</si>
  <si>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</si>
  <si>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</si>
  <si>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</si>
  <si>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</si>
  <si>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</si>
  <si>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</si>
  <si>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</si>
  <si>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</si>
  <si>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８年  ６月  １８日</t>
    <phoneticPr fontId="3"/>
  </si>
  <si>
    <t>東京都豊島区巣鴨1-3-11</t>
    <phoneticPr fontId="3"/>
  </si>
  <si>
    <t>03-5395-7111</t>
    <phoneticPr fontId="3"/>
  </si>
  <si>
    <t>株式会社トーエネック　東京本部　地中線部</t>
    <phoneticPr fontId="3"/>
  </si>
  <si>
    <t>神奈川県横浜市鶴見区大東町6-3</t>
    <phoneticPr fontId="3"/>
  </si>
  <si>
    <t>045-642-6128</t>
    <phoneticPr fontId="3"/>
  </si>
  <si>
    <t>設備工事業</t>
    <phoneticPr fontId="3"/>
  </si>
  <si>
    <t>産業廃棄物の種類ごとに適正な中間処理、再生処理を行う処分会社と委託契約を行い、
適正な産業廃棄物処理を行う。</t>
    <phoneticPr fontId="3"/>
  </si>
  <si>
    <t>・発生した産業廃棄物は前年度と同様に再生利用業者への委託処理を行う。
・優良認定を受けた」業者へ積極的に処分依頼をする。
・今年度の工事量が前年度より増加する予定であるが、極力排出量を抑える様に努力する。</t>
    <phoneticPr fontId="3"/>
  </si>
  <si>
    <t>種類：がれき類、汚泥、混合廃棄物、廃プラスチック類
取組：産業廃棄物の種類ごとに適正な中間処理、再生処理を行う処分会社と委託契約を行い、
　　　 適正な産業廃棄物処理を行う。</t>
    <phoneticPr fontId="3"/>
  </si>
  <si>
    <t>更なる分別の指導を行う。</t>
    <phoneticPr fontId="3"/>
  </si>
  <si>
    <t>該当なし</t>
    <rPh sb="0" eb="2">
      <t>ガイトウ</t>
    </rPh>
    <phoneticPr fontId="3"/>
  </si>
  <si>
    <t>・発生した産業廃棄物は前年度と同様に再生利用業者への委託処理を行う。
・優良認定を受けた業者へ積極的に処分依頼をする。
・今年度の工事量が前年度より増加する予定であるが、極力排出量を抑える様に努力する。</t>
    <phoneticPr fontId="3"/>
  </si>
  <si>
    <t>1，がれき類　→　破砕　→　再生品（再生骨材、再生路盤材　等）
2，汚泥　→　脱水・中和、沈殿分離・中和　→　再生品（改良土）
3，混合廃棄物　→　破砕　→　再生品（固形燃料　等）
4，木くず　→　破砕　→　再生品（固形燃料　等）</t>
    <rPh sb="93" eb="94">
      <t>キ</t>
    </rPh>
    <phoneticPr fontId="3"/>
  </si>
  <si>
    <t>本社
　｜
東京本部
　｜
総務部　安全環境グループ（指導・管理部署）
　｜
地中線部
　｜
業務・工事グループ
　｜
グループ長（産廃管理者）━現場代理人（現場責任者）</t>
    <rPh sb="0" eb="2">
      <t>ホンシャ</t>
    </rPh>
    <rPh sb="47" eb="49">
      <t>ギョウム</t>
    </rPh>
    <rPh sb="50" eb="52">
      <t>コウジ</t>
    </rPh>
    <phoneticPr fontId="3"/>
  </si>
  <si>
    <t>株式会社トーエネック　東京本部
取締役専務執行役員　東京本部長　　　池山　竜夫</t>
    <rPh sb="16" eb="25">
      <t>トリシマリヤクセンムシッコウヤクイン</t>
    </rPh>
    <rPh sb="26" eb="31">
      <t>トウキョウホンブチョウ</t>
    </rPh>
    <phoneticPr fontId="3"/>
  </si>
  <si>
    <t>39人</t>
    <rPh sb="2" eb="3">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</si>
</sst>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20" zoomScale="115" zoomScaleNormal="115" zoomScaleSheetLayoutView="115" workbookViewId="0">
      <selection activeCell="X51" sqref="X51"/>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445</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41</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446</v>
      </c>
      <c r="M40" s="596"/>
      <c r="N40" s="596"/>
      <c r="O40" s="596"/>
      <c r="P40" s="596"/>
      <c r="Q40" s="596"/>
      <c r="R40" s="596"/>
      <c r="S40" s="596"/>
      <c r="T40" s="596"/>
      <c r="U40" s="597"/>
      <c r="W40" s="21"/>
      <c r="X40" s="21"/>
    </row>
    <row r="41" spans="1:25" ht="26.25" customHeight="1" x14ac:dyDescent="0.15">
      <c r="C41" s="86"/>
      <c r="I41" s="25"/>
      <c r="J41" s="25" t="s">
        <v>7</v>
      </c>
      <c r="K41" s="25"/>
      <c r="L41" s="596" t="s">
        <v>460</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447</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448</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7071</v>
      </c>
      <c r="Q49" s="576"/>
      <c r="R49" s="576"/>
      <c r="S49" s="576"/>
      <c r="T49" s="576"/>
      <c r="U49" s="577"/>
    </row>
    <row r="50" spans="3:23" ht="26.25" customHeight="1" x14ac:dyDescent="0.15">
      <c r="C50" s="547" t="s">
        <v>11</v>
      </c>
      <c r="D50" s="548"/>
      <c r="E50" s="549"/>
      <c r="F50" s="558" t="s">
        <v>449</v>
      </c>
      <c r="G50" s="559"/>
      <c r="H50" s="559"/>
      <c r="I50" s="559"/>
      <c r="J50" s="559"/>
      <c r="K50" s="559"/>
      <c r="L50" s="559"/>
      <c r="M50" s="559"/>
      <c r="N50" s="341" t="s">
        <v>171</v>
      </c>
      <c r="O50" s="449"/>
      <c r="P50" s="450"/>
      <c r="Q50" s="562" t="s">
        <v>450</v>
      </c>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118</v>
      </c>
      <c r="G54" s="631"/>
      <c r="H54" s="631"/>
      <c r="I54" s="631"/>
      <c r="J54" s="631"/>
      <c r="K54" s="631"/>
      <c r="L54" s="32" t="s">
        <v>48</v>
      </c>
      <c r="M54" s="32"/>
      <c r="N54" s="635" t="s">
        <v>451</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v>301</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t="s">
        <v>461</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458</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459</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4</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1403.2</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t="s">
        <v>452</v>
      </c>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4</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2061</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t="s">
        <v>453</v>
      </c>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t="s">
        <v>454</v>
      </c>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t="s">
        <v>455</v>
      </c>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t="s">
        <v>456</v>
      </c>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t="s">
        <v>456</v>
      </c>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t="s">
        <v>456</v>
      </c>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t="s">
        <v>456</v>
      </c>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t="s">
        <v>456</v>
      </c>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t="s">
        <v>456</v>
      </c>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1403.2</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t="str">
        <f>+別紙!AA15</f>
        <v>0</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1403.2</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t="s">
        <v>452</v>
      </c>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2061</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100</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2061</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t="s">
        <v>457</v>
      </c>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株式会社トーエネック　東京本部　地中線部</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6" zoomScaleNormal="100" workbookViewId="0">
      <selection activeCell="AB24" sqref="AB2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16.8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30</v>
      </c>
      <c r="P27" s="734"/>
      <c r="Q27" s="734"/>
      <c r="R27" s="734"/>
      <c r="S27" s="49" t="s">
        <v>38</v>
      </c>
      <c r="T27" s="70"/>
      <c r="U27" s="70"/>
      <c r="X27" s="68" t="s">
        <v>39</v>
      </c>
      <c r="Y27" s="71"/>
      <c r="AG27" s="58"/>
      <c r="AH27" s="58"/>
      <c r="AI27" s="58"/>
      <c r="AJ27" s="58"/>
      <c r="AK27" s="683">
        <f>+AG18+O27</f>
        <v>30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30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16.8</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30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16.8</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6" workbookViewId="0">
      <selection activeCell="AB24" sqref="AB2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v>
      </c>
      <c r="P27" s="734"/>
      <c r="Q27" s="734"/>
      <c r="R27" s="734"/>
      <c r="S27" s="49" t="s">
        <v>38</v>
      </c>
      <c r="T27" s="70"/>
      <c r="U27" s="70"/>
      <c r="X27" s="68" t="s">
        <v>39</v>
      </c>
      <c r="Y27" s="71"/>
      <c r="AG27" s="58"/>
      <c r="AH27" s="58"/>
      <c r="AI27" s="58"/>
      <c r="AJ27" s="58"/>
      <c r="AK27" s="683">
        <f>+AG18+O27</f>
        <v>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0.7</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0.7</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6" workbookViewId="0">
      <selection activeCell="AS34" sqref="AS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2000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1360.3</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2000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2000</v>
      </c>
      <c r="P27" s="734"/>
      <c r="Q27" s="734"/>
      <c r="R27" s="734"/>
      <c r="S27" s="49" t="s">
        <v>38</v>
      </c>
      <c r="T27" s="70"/>
      <c r="U27" s="70"/>
      <c r="X27" s="68" t="s">
        <v>39</v>
      </c>
      <c r="Y27" s="71"/>
      <c r="AG27" s="58"/>
      <c r="AH27" s="58"/>
      <c r="AI27" s="58"/>
      <c r="AJ27" s="58"/>
      <c r="AK27" s="683">
        <f>+AG18+O27</f>
        <v>2000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2000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1360.3</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2000</v>
      </c>
      <c r="R30" s="734"/>
      <c r="S30" s="734"/>
      <c r="T30" s="734"/>
      <c r="U30" s="49" t="s">
        <v>16</v>
      </c>
      <c r="X30" s="742" t="s">
        <v>185</v>
      </c>
      <c r="Y30" s="743"/>
      <c r="Z30" s="685"/>
      <c r="AA30" s="686"/>
      <c r="AB30" s="686"/>
      <c r="AC30" s="686"/>
      <c r="AD30" s="686"/>
      <c r="AE30" s="49" t="s">
        <v>13</v>
      </c>
      <c r="AK30" s="670">
        <v>100</v>
      </c>
      <c r="AL30" s="671"/>
      <c r="AM30" s="671"/>
      <c r="AN30" s="671"/>
      <c r="AO30" s="57" t="s">
        <v>13</v>
      </c>
      <c r="AR30" s="682"/>
      <c r="AS30" s="679"/>
      <c r="AT30" s="679"/>
      <c r="AU30" s="680"/>
    </row>
    <row r="31" spans="2:48" ht="27" customHeight="1" thickTop="1" thickBot="1" x14ac:dyDescent="0.2">
      <c r="B31" s="705" t="s">
        <v>374</v>
      </c>
      <c r="C31" s="694"/>
      <c r="D31" s="694"/>
      <c r="E31" s="695"/>
      <c r="F31" s="688">
        <v>1360.3</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5" workbookViewId="0">
      <selection activeCell="AB25" sqref="AB2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株式会社トーエネック　東京本部　地中線部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25.4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30</v>
      </c>
      <c r="P27" s="734"/>
      <c r="Q27" s="734"/>
      <c r="R27" s="734"/>
      <c r="S27" s="49" t="s">
        <v>38</v>
      </c>
      <c r="T27" s="70"/>
      <c r="U27" s="70"/>
      <c r="X27" s="68" t="s">
        <v>39</v>
      </c>
      <c r="Y27" s="71"/>
      <c r="AG27" s="58"/>
      <c r="AH27" s="58"/>
      <c r="AI27" s="58"/>
      <c r="AJ27" s="58"/>
      <c r="AK27" s="683">
        <f>+AG18+O27</f>
        <v>30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30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25.4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30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25.4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株式会社トーエネック　東京本部　地中線部</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16.8</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0.7</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1360.3</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25.4</v>
      </c>
      <c r="AA9" s="379">
        <f>IF(SUM(G9:Z9)&gt;0,SUM(G9:Z9),IF(AA$19&gt;0,"0",0))</f>
        <v>1403.2</v>
      </c>
    </row>
    <row r="10" spans="2:27" ht="24" customHeight="1" x14ac:dyDescent="0.15">
      <c r="B10" s="172" t="s">
        <v>392</v>
      </c>
      <c r="C10" s="795" t="s">
        <v>293</v>
      </c>
      <c r="D10" s="795"/>
      <c r="E10" s="795"/>
      <c r="F10" s="796"/>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16.8</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0.7</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1360.3</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25.4</v>
      </c>
      <c r="AA14" s="385">
        <f t="shared" si="0"/>
        <v>1403.2</v>
      </c>
    </row>
    <row r="15" spans="2:27" ht="24" customHeight="1" x14ac:dyDescent="0.15">
      <c r="B15" s="172" t="s">
        <v>227</v>
      </c>
      <c r="C15" s="797" t="s">
        <v>298</v>
      </c>
      <c r="D15" s="797"/>
      <c r="E15" s="797"/>
      <c r="F15" s="798"/>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16.8</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0.7</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1360.3</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25.4</v>
      </c>
      <c r="AA16" s="385">
        <f t="shared" si="0"/>
        <v>1403.2</v>
      </c>
    </row>
    <row r="17" spans="2:27" ht="24" customHeight="1" x14ac:dyDescent="0.15">
      <c r="B17" s="172"/>
      <c r="C17" s="797" t="s">
        <v>407</v>
      </c>
      <c r="D17" s="797"/>
      <c r="E17" s="797"/>
      <c r="F17" s="798"/>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30</v>
      </c>
      <c r="I19" s="389">
        <f t="shared" si="1"/>
        <v>0</v>
      </c>
      <c r="J19" s="389">
        <f t="shared" si="1"/>
        <v>0</v>
      </c>
      <c r="K19" s="389">
        <f t="shared" si="1"/>
        <v>0</v>
      </c>
      <c r="L19" s="389">
        <f t="shared" si="1"/>
        <v>0</v>
      </c>
      <c r="M19" s="389">
        <f t="shared" si="1"/>
        <v>0</v>
      </c>
      <c r="N19" s="389">
        <f t="shared" si="1"/>
        <v>1</v>
      </c>
      <c r="O19" s="389">
        <f t="shared" si="1"/>
        <v>0</v>
      </c>
      <c r="P19" s="389">
        <f t="shared" si="1"/>
        <v>0</v>
      </c>
      <c r="Q19" s="389">
        <f t="shared" si="1"/>
        <v>0</v>
      </c>
      <c r="R19" s="389">
        <f t="shared" si="1"/>
        <v>0</v>
      </c>
      <c r="S19" s="389">
        <f t="shared" si="1"/>
        <v>0</v>
      </c>
      <c r="T19" s="389">
        <f t="shared" si="1"/>
        <v>0</v>
      </c>
      <c r="U19" s="389">
        <f t="shared" si="1"/>
        <v>0</v>
      </c>
      <c r="V19" s="389">
        <f t="shared" si="1"/>
        <v>2000</v>
      </c>
      <c r="W19" s="389">
        <f t="shared" si="1"/>
        <v>0</v>
      </c>
      <c r="X19" s="389">
        <f t="shared" si="1"/>
        <v>0</v>
      </c>
      <c r="Y19" s="389">
        <f t="shared" si="1"/>
        <v>0</v>
      </c>
      <c r="Z19" s="390">
        <f t="shared" si="1"/>
        <v>30</v>
      </c>
      <c r="AA19" s="391">
        <f t="shared" ref="AA19:AA25" si="2">SUM(G19:Z19)</f>
        <v>2061</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30</v>
      </c>
      <c r="I37" s="424">
        <f t="shared" si="8"/>
        <v>0</v>
      </c>
      <c r="J37" s="424">
        <f t="shared" si="8"/>
        <v>0</v>
      </c>
      <c r="K37" s="424">
        <f t="shared" si="8"/>
        <v>0</v>
      </c>
      <c r="L37" s="424">
        <f t="shared" si="8"/>
        <v>0</v>
      </c>
      <c r="M37" s="424">
        <f t="shared" si="8"/>
        <v>0</v>
      </c>
      <c r="N37" s="424">
        <f t="shared" si="8"/>
        <v>1</v>
      </c>
      <c r="O37" s="424">
        <f t="shared" si="8"/>
        <v>0</v>
      </c>
      <c r="P37" s="424">
        <f t="shared" si="8"/>
        <v>0</v>
      </c>
      <c r="Q37" s="424">
        <f t="shared" si="8"/>
        <v>0</v>
      </c>
      <c r="R37" s="424">
        <f t="shared" si="8"/>
        <v>0</v>
      </c>
      <c r="S37" s="424">
        <f t="shared" si="8"/>
        <v>0</v>
      </c>
      <c r="T37" s="424">
        <f t="shared" si="8"/>
        <v>0</v>
      </c>
      <c r="U37" s="424">
        <f t="shared" si="8"/>
        <v>0</v>
      </c>
      <c r="V37" s="424">
        <f t="shared" si="8"/>
        <v>2000</v>
      </c>
      <c r="W37" s="424">
        <f t="shared" si="8"/>
        <v>0</v>
      </c>
      <c r="X37" s="424">
        <f t="shared" si="8"/>
        <v>0</v>
      </c>
      <c r="Y37" s="424">
        <f t="shared" si="8"/>
        <v>0</v>
      </c>
      <c r="Z37" s="425">
        <f t="shared" si="8"/>
        <v>30</v>
      </c>
      <c r="AA37" s="426">
        <f t="shared" si="4"/>
        <v>2061</v>
      </c>
    </row>
    <row r="38" spans="2:27" ht="24" customHeight="1" x14ac:dyDescent="0.15">
      <c r="B38" s="170"/>
      <c r="C38" s="828"/>
      <c r="D38" s="227"/>
      <c r="E38" s="225" t="s">
        <v>318</v>
      </c>
      <c r="F38" s="443"/>
      <c r="G38" s="415">
        <f t="shared" ref="G38:Z38" si="9">SUM(G39:G41)</f>
        <v>0</v>
      </c>
      <c r="H38" s="415">
        <f t="shared" si="9"/>
        <v>30</v>
      </c>
      <c r="I38" s="415">
        <f t="shared" si="9"/>
        <v>0</v>
      </c>
      <c r="J38" s="415">
        <f t="shared" si="9"/>
        <v>0</v>
      </c>
      <c r="K38" s="415">
        <f t="shared" si="9"/>
        <v>0</v>
      </c>
      <c r="L38" s="415">
        <f t="shared" si="9"/>
        <v>0</v>
      </c>
      <c r="M38" s="415">
        <f t="shared" si="9"/>
        <v>0</v>
      </c>
      <c r="N38" s="415">
        <f t="shared" si="9"/>
        <v>1</v>
      </c>
      <c r="O38" s="415">
        <f t="shared" si="9"/>
        <v>0</v>
      </c>
      <c r="P38" s="415">
        <f t="shared" si="9"/>
        <v>0</v>
      </c>
      <c r="Q38" s="415">
        <f t="shared" si="9"/>
        <v>0</v>
      </c>
      <c r="R38" s="415">
        <f t="shared" si="9"/>
        <v>0</v>
      </c>
      <c r="S38" s="415">
        <f t="shared" si="9"/>
        <v>0</v>
      </c>
      <c r="T38" s="415">
        <f t="shared" si="9"/>
        <v>0</v>
      </c>
      <c r="U38" s="415">
        <f t="shared" si="9"/>
        <v>0</v>
      </c>
      <c r="V38" s="415">
        <f t="shared" si="9"/>
        <v>2000</v>
      </c>
      <c r="W38" s="415">
        <f t="shared" si="9"/>
        <v>0</v>
      </c>
      <c r="X38" s="415">
        <f t="shared" si="9"/>
        <v>0</v>
      </c>
      <c r="Y38" s="415">
        <f t="shared" si="9"/>
        <v>0</v>
      </c>
      <c r="Z38" s="416">
        <f t="shared" si="9"/>
        <v>30</v>
      </c>
      <c r="AA38" s="417">
        <f t="shared" si="4"/>
        <v>2061</v>
      </c>
    </row>
    <row r="39" spans="2:27" ht="24" customHeight="1" x14ac:dyDescent="0.15">
      <c r="B39" s="170"/>
      <c r="C39" s="828"/>
      <c r="D39" s="228"/>
      <c r="E39" s="223"/>
      <c r="F39" s="221" t="s">
        <v>232</v>
      </c>
      <c r="G39" s="418">
        <f>+ｱ.燃え殻!$Z$28</f>
        <v>0</v>
      </c>
      <c r="H39" s="418">
        <f>+ｲ.汚泥!$Z$28</f>
        <v>30</v>
      </c>
      <c r="I39" s="418">
        <f>+ｳ.廃油!$Z$28</f>
        <v>0</v>
      </c>
      <c r="J39" s="418">
        <f>+ｴ.廃酸!$Z$28</f>
        <v>0</v>
      </c>
      <c r="K39" s="418">
        <f>+ｵ.廃ｱﾙｶﾘ!$Z$28</f>
        <v>0</v>
      </c>
      <c r="L39" s="418">
        <f>+ｶ.廃ﾌﾟﾗ類!$Z$28</f>
        <v>0</v>
      </c>
      <c r="M39" s="418">
        <f>+ｷ.紙くず!$Z$28</f>
        <v>0</v>
      </c>
      <c r="N39" s="418">
        <f>+ｸ.木くず!$Z$28</f>
        <v>1</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2000</v>
      </c>
      <c r="W39" s="418">
        <f>+ﾁ.動物のふん尿!$Z$28</f>
        <v>0</v>
      </c>
      <c r="X39" s="418">
        <f>+ﾂ.動物の死体!$Z$28</f>
        <v>0</v>
      </c>
      <c r="Y39" s="418">
        <f>+ﾃ.ばいじん!$Z$28</f>
        <v>0</v>
      </c>
      <c r="Z39" s="419">
        <f>+ﾄ.混合廃棄物その他!$Z$28</f>
        <v>30</v>
      </c>
      <c r="AA39" s="420">
        <f t="shared" si="4"/>
        <v>2061</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30</v>
      </c>
      <c r="I43" s="427">
        <f>+ｳ.廃油!$AK$27</f>
        <v>0</v>
      </c>
      <c r="J43" s="427">
        <f>+ｴ.廃酸!$AK$27</f>
        <v>0</v>
      </c>
      <c r="K43" s="427">
        <f>+ｵ.廃ｱﾙｶﾘ!$AK$27</f>
        <v>0</v>
      </c>
      <c r="L43" s="427">
        <f>+ｶ.廃ﾌﾟﾗ類!$AK$27</f>
        <v>0</v>
      </c>
      <c r="M43" s="427">
        <f>+ｷ.紙くず!$AK$27</f>
        <v>0</v>
      </c>
      <c r="N43" s="427">
        <f>+ｸ.木くず!$AK$27</f>
        <v>1</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2000</v>
      </c>
      <c r="W43" s="427">
        <f>+ﾁ.動物のふん尿!$AK$27</f>
        <v>0</v>
      </c>
      <c r="X43" s="427">
        <f>+ﾂ.動物の死体!$AK$27</f>
        <v>0</v>
      </c>
      <c r="Y43" s="427">
        <f>+ﾃ.ばいじん!$AK$27</f>
        <v>0</v>
      </c>
      <c r="Z43" s="428">
        <f>+ﾄ.混合廃棄物その他!$AK$27</f>
        <v>30</v>
      </c>
      <c r="AA43" s="429">
        <f>SUM(G43:Z43)</f>
        <v>2061</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100</v>
      </c>
      <c r="W44" s="430">
        <f>+ﾁ.動物のふん尿!$AK$30</f>
        <v>0</v>
      </c>
      <c r="X44" s="430">
        <f>+ﾂ.動物の死体!$AK$30</f>
        <v>0</v>
      </c>
      <c r="Y44" s="430">
        <f>+ﾃ.ばいじん!$AK$30</f>
        <v>0</v>
      </c>
      <c r="Z44" s="431">
        <f>+ﾄ.混合廃棄物その他!$AK$30</f>
        <v>0</v>
      </c>
      <c r="AA44" s="432">
        <f t="shared" si="4"/>
        <v>100</v>
      </c>
    </row>
    <row r="45" spans="2:27" ht="24" customHeight="1" x14ac:dyDescent="0.15">
      <c r="B45" s="170"/>
      <c r="C45" s="177"/>
      <c r="D45" s="442" t="s">
        <v>189</v>
      </c>
      <c r="E45" s="818" t="s">
        <v>236</v>
      </c>
      <c r="F45" s="819"/>
      <c r="G45" s="433">
        <f>+ｱ.燃え殻!$AR$24</f>
        <v>0</v>
      </c>
      <c r="H45" s="433">
        <f>+ｲ.汚泥!$AR$24</f>
        <v>30</v>
      </c>
      <c r="I45" s="433">
        <f>+ｳ.廃油!$AR$24</f>
        <v>0</v>
      </c>
      <c r="J45" s="433">
        <f>+ｴ.廃酸!$AR$24</f>
        <v>0</v>
      </c>
      <c r="K45" s="433">
        <f>+ｵ.廃ｱﾙｶﾘ!$AR$24</f>
        <v>0</v>
      </c>
      <c r="L45" s="433">
        <f>+ｶ.廃ﾌﾟﾗ類!$AR$24</f>
        <v>0</v>
      </c>
      <c r="M45" s="433">
        <f>+ｷ.紙くず!$AR$24</f>
        <v>0</v>
      </c>
      <c r="N45" s="433">
        <f>+ｸ.木くず!$AR$24</f>
        <v>1</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2000</v>
      </c>
      <c r="W45" s="433">
        <f>+ﾁ.動物のふん尿!$AR$24</f>
        <v>0</v>
      </c>
      <c r="X45" s="433">
        <f>+ﾂ.動物の死体!$AR$24</f>
        <v>0</v>
      </c>
      <c r="Y45" s="433">
        <f>+ﾃ.ばいじん!$AR$24</f>
        <v>0</v>
      </c>
      <c r="Z45" s="434">
        <f>+ﾄ.混合廃棄物その他!$AR$24</f>
        <v>30</v>
      </c>
      <c r="AA45" s="435">
        <f t="shared" si="4"/>
        <v>2061</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46.8</v>
      </c>
      <c r="I55" s="10">
        <f t="shared" si="10"/>
        <v>0</v>
      </c>
      <c r="J55" s="10">
        <f t="shared" si="10"/>
        <v>0</v>
      </c>
      <c r="K55" s="10">
        <f t="shared" si="10"/>
        <v>0</v>
      </c>
      <c r="L55" s="10">
        <f t="shared" si="10"/>
        <v>0</v>
      </c>
      <c r="M55" s="10">
        <f t="shared" si="10"/>
        <v>0</v>
      </c>
      <c r="N55" s="10"/>
      <c r="O55" s="10"/>
      <c r="P55" s="10"/>
      <c r="Q55" s="10"/>
      <c r="R55" s="10"/>
      <c r="S55" s="10">
        <f t="shared" si="10"/>
        <v>0</v>
      </c>
      <c r="T55" s="10">
        <f t="shared" si="10"/>
        <v>0</v>
      </c>
      <c r="U55" s="10">
        <f t="shared" si="10"/>
        <v>0</v>
      </c>
      <c r="V55" s="480">
        <f t="shared" si="10"/>
        <v>3360.3</v>
      </c>
      <c r="W55" s="480">
        <f t="shared" si="10"/>
        <v>0</v>
      </c>
      <c r="X55" s="480">
        <f t="shared" si="10"/>
        <v>0</v>
      </c>
      <c r="Y55" s="480">
        <f t="shared" si="10"/>
        <v>0</v>
      </c>
      <c r="Z55" s="480">
        <f t="shared" si="10"/>
        <v>55.4</v>
      </c>
      <c r="AA55" s="481">
        <f>+AA9+AA19+AA20</f>
        <v>3464.2</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８年  ６月  １８日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東京都豊島区巣鴨1-3-11</v>
      </c>
      <c r="M16" s="897"/>
      <c r="N16" s="897"/>
      <c r="O16" s="897"/>
      <c r="P16" s="897"/>
      <c r="Q16" s="897"/>
      <c r="R16" s="897"/>
      <c r="S16" s="897"/>
      <c r="T16" s="897"/>
      <c r="U16" s="282"/>
    </row>
    <row r="17" spans="1:21" ht="26.25" customHeight="1" x14ac:dyDescent="0.15">
      <c r="C17" s="86"/>
      <c r="I17" s="25"/>
      <c r="J17" s="25" t="s">
        <v>7</v>
      </c>
      <c r="K17" s="25"/>
      <c r="L17" s="897" t="str">
        <f>+表紙!L41</f>
        <v>株式会社トーエネック　東京本部
取締役専務執行役員　東京本部長　　　池山　竜夫</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03-5395-7111</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株式会社トーエネック　東京本部　地中線部</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7071</v>
      </c>
      <c r="Q25" s="904"/>
      <c r="R25" s="904"/>
      <c r="S25" s="904"/>
      <c r="T25" s="904"/>
      <c r="U25" s="905"/>
    </row>
    <row r="26" spans="1:21" ht="26.25" customHeight="1" x14ac:dyDescent="0.15">
      <c r="C26" s="547" t="s">
        <v>11</v>
      </c>
      <c r="D26" s="548"/>
      <c r="E26" s="549"/>
      <c r="F26" s="919" t="str">
        <f>+表紙!F50</f>
        <v>神奈川県横浜市鶴見区大東町6-3</v>
      </c>
      <c r="G26" s="920"/>
      <c r="H26" s="920"/>
      <c r="I26" s="920"/>
      <c r="J26" s="920"/>
      <c r="K26" s="920"/>
      <c r="L26" s="920"/>
      <c r="M26" s="920"/>
      <c r="N26" s="341" t="s">
        <v>171</v>
      </c>
      <c r="O26"/>
      <c r="P26"/>
      <c r="Q26" s="914" t="str">
        <f>IF(+表紙!Q50="","",+表紙!Q50)</f>
        <v>045-642-6128</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設備工事業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f>IF(+表紙!N56="","",+表紙!N56)</f>
        <v>301</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t="str">
        <f>IF(+表紙!F61="","",+表紙!F61)</f>
        <v>39人</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1，がれき類　→　破砕　→　再生品（再生骨材、再生路盤材　等）
2，汚泥　→　脱水・中和、沈殿分離・中和　→　再生品（改良土）
3，混合廃棄物　→　破砕　→　再生品（固形燃料　等）
4，木くず　→　破砕　→　再生品（固形燃料　等）</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本社
　｜
東京本部
　｜
総務部　安全環境グループ（指導・管理部署）
　｜
地中線部
　｜
業務・工事グループ
　｜
グループ長（産廃管理者）━現場代理人（現場責任者）</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4</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1403.2</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産業廃棄物の種類ごとに適正な中間処理、再生処理を行う処分会社と委託契約を行い、
適正な産業廃棄物処理を行う。</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4</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2061</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・発生した産業廃棄物は前年度と同様に再生利用業者への委託処理を行う。
・優良認定を受けた」業者へ積極的に処分依頼をする。
・今年度の工事量が前年度より増加する予定であるが、極力排出量を抑える様に努力する。</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種類：がれき類、汚泥、混合廃棄物、廃プラスチック類
取組：産業廃棄物の種類ごとに適正な中間処理、再生処理を行う処分会社と委託契約を行い、
　　　 適正な産業廃棄物処理を行う。</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更なる分別の指導を行う。</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該当なし</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該当なし</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該当なし</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該当なし</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該当なし</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該当なし</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1403.2</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t="str">
        <f>+表紙!K209</f>
        <v>0</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1403.2</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産業廃棄物の種類ごとに適正な中間処理、再生処理を行う処分会社と委託契約を行い、
適正な産業廃棄物処理を行う。</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2061</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100</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2061</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・発生した産業廃棄物は前年度と同様に再生利用業者への委託処理を行う。
・優良認定を受けた業者へ積極的に処分依頼をする。
・今年度の工事量が前年度より増加する予定であるが、極力排出量を抑える様に努力する。</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2026-06-29T01:21:05Z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