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1114C9F5-A412-4349-BB58-29FA611A4A71}"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firstSheet="12"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<sst xmlns="http://schemas.openxmlformats.org/spreadsheetml/2006/main" count="3146" uniqueCount="454">
  <si>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</si>
  <si>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</si>
  <si>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</si>
  <si>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</si>
  <si>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</si>
  <si>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</si>
  <si>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</si>
  <si>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</si>
  <si>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</si>
  <si>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</si>
  <si>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</si>
  <si>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</si>
  <si>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</si>
  <si>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</si>
  <si>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</si>
  <si>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</si>
  <si>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</si>
  <si>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</si>
  <si>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</si>
  <si>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</si>
  <si>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</si>
  <si>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</si>
  <si>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</si>
  <si>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</si>
  <si>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</si>
  <si>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</si>
  <si>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</si>
  <si>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</si>
  <si>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</si>
  <si>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</si>
  <si>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</si>
  <si>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</si>
  <si>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</si>
  <si>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</si>
  <si>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</si>
  <si>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</si>
  <si>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</si>
  <si>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</si>
  <si>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</si>
  <si>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</si>
  <si>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</si>
  <si>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</si>
  <si>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</si>
  <si>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</si>
  <si>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</si>
  <si>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</si>
  <si>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</si>
  <si>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</si>
  <si>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</si>
  <si>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</si>
  <si>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</si>
  <si>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</si>
  <si>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</si>
  <si>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</si>
  <si>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</si>
  <si>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</si>
  <si>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</si>
  <si>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</si>
  <si>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</si>
  <si>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</si>
  <si>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</si>
  <si>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</si>
  <si>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</si>
  <si>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</si>
  <si>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</si>
  <si>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</si>
  <si>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</si>
  <si>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</si>
  <si>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</si>
  <si>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</si>
  <si>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</si>
  <si>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</si>
  <si>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</si>
  <si>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</si>
  <si>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</si>
  <si>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</si>
  <si>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</si>
  <si>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</si>
  <si>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</si>
  <si>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</si>
  <si>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</si>
  <si>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</si>
  <si>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</si>
  <si>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</si>
  <si>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</si>
  <si>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</si>
  <si>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</si>
  <si>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</si>
  <si>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</si>
  <si>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</si>
  <si>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</si>
  <si>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</si>
  <si>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</si>
  <si>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</si>
  <si>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</si>
  <si>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</si>
  <si>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</si>
  <si>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</si>
  <si>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</si>
  <si>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</si>
  <si>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</si>
  <si>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</si>
  <si>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</si>
  <si>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</si>
  <si>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</si>
  <si>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</si>
  <si>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</si>
  <si>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</si>
  <si>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</si>
  <si>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</si>
  <si>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</si>
  <si>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</si>
  <si>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</si>
  <si>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</si>
  <si>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</si>
  <si>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</si>
  <si>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</si>
  <si>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</si>
  <si>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</si>
  <si>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</si>
  <si>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</si>
  <si>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</si>
  <si>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</si>
  <si>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</si>
  <si>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</si>
  <si>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</si>
  <si>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</si>
  <si>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</si>
  <si>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</si>
  <si>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</si>
  <si>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</si>
  <si>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</si>
  <si>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</si>
  <si>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</si>
  <si>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</si>
  <si>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</si>
  <si>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</si>
  <si>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</si>
  <si>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</si>
  <si>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</si>
  <si>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</si>
  <si>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</si>
  <si>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</si>
  <si>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</si>
  <si>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</si>
  <si>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</si>
  <si>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</si>
  <si>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</si>
  <si>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</si>
  <si>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</si>
  <si>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</si>
  <si>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</si>
  <si>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</si>
  <si>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</si>
  <si>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</si>
  <si>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</si>
  <si>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</si>
  <si>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</si>
  <si>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</si>
  <si>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</si>
  <si>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</si>
  <si>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</si>
  <si>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</si>
  <si>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</si>
  <si>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</si>
  <si>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</si>
  <si>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</si>
  <si>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</si>
  <si>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</si>
  <si>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</si>
  <si>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</si>
  <si>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</si>
  <si>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</si>
  <si>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</si>
  <si>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</si>
  <si>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</si>
  <si>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</si>
  <si>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</si>
  <si>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</si>
  <si>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</si>
  <si>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</si>
  <si>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</si>
  <si>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</si>
  <si>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</si>
  <si>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</si>
  <si>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</si>
  <si>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</si>
  <si>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</si>
  <si>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</si>
  <si>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</si>
  <si>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</si>
  <si>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</si>
  <si>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</si>
  <si>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</si>
  <si>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</si>
  <si>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</si>
  <si>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</si>
  <si>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</si>
  <si>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</si>
  <si>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</si>
  <si>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</si>
  <si>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</si>
  <si>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</si>
  <si>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</si>
  <si>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</si>
  <si>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</si>
  <si>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</si>
  <si>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</si>
  <si>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</si>
  <si>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</si>
  <si>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</si>
  <si>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</si>
  <si>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</si>
  <si>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</si>
  <si>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</si>
  <si>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</si>
  <si>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</si>
  <si>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</si>
  <si>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</si>
  <si>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</si>
  <si>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</si>
  <si>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</si>
  <si>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</si>
  <si>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</si>
  <si>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</si>
  <si>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</si>
  <si>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</si>
  <si>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</si>
  <si>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</si>
  <si>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</si>
  <si>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</si>
  <si>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</si>
  <si>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</si>
  <si>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</si>
  <si>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</si>
  <si>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</si>
  <si>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</si>
  <si>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</si>
  <si>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</si>
  <si>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</si>
  <si>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</si>
  <si>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</si>
  <si>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</si>
  <si>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</si>
  <si>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</si>
  <si>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</si>
  <si>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</si>
  <si>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</si>
  <si>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</si>
  <si>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</si>
  <si>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</si>
  <si>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</si>
  <si>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</si>
  <si>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</si>
  <si>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</si>
  <si>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</si>
  <si>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</si>
  <si>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</si>
  <si>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</si>
  <si>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</si>
  <si>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</si>
  <si>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</si>
  <si>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</si>
  <si>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</si>
  <si>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</si>
  <si>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</si>
  <si>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</si>
  <si>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</si>
  <si>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</si>
  <si>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</si>
  <si>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</si>
  <si>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</si>
  <si>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</si>
  <si>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</si>
  <si>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</si>
  <si>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</si>
  <si>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</si>
  <si>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</si>
  <si>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</si>
  <si>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</si>
  <si>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</si>
  <si>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</si>
  <si>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</si>
  <si>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</si>
  <si>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</si>
  <si>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</si>
  <si>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</si>
  <si>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</si>
  <si>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</si>
  <si>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</si>
  <si>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</si>
  <si>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</si>
  <si>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</si>
  <si>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</si>
  <si>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</si>
  <si>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</si>
  <si>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</si>
  <si>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</si>
  <si>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</si>
  <si>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</si>
  <si>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</si>
  <si>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</si>
  <si>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</si>
  <si>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</si>
  <si>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</si>
  <si>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</si>
  <si>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</si>
  <si>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</si>
  <si>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</si>
  <si>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</si>
  <si>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</si>
  <si>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</si>
  <si>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</si>
  <si>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</si>
  <si>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</si>
  <si>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</si>
  <si>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</si>
  <si>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</si>
  <si>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</si>
  <si>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</si>
  <si>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</si>
  <si>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</si>
  <si>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</si>
  <si>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</si>
  <si>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</si>
  <si>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</si>
  <si>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</si>
  <si>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</si>
  <si>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</si>
  <si>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</si>
  <si>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</si>
  <si>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</si>
  <si>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</si>
  <si>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</si>
  <si>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</si>
  <si>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</si>
  <si>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</si>
  <si>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</si>
  <si>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</si>
  <si>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</si>
  <si>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</si>
  <si>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</si>
  <si>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</si>
  <si>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</si>
  <si>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</si>
  <si>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</si>
  <si>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</si>
  <si>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</si>
  <si>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</si>
  <si>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</si>
  <si>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</si>
  <si>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</si>
  <si>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</si>
  <si>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</si>
  <si>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</si>
  <si>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</si>
  <si>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</si>
  <si>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</si>
  <si>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</si>
  <si>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</si>
  <si>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</si>
  <si>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</si>
  <si>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</si>
  <si>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</si>
  <si>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</si>
  <si>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</si>
  <si>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</si>
  <si>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</si>
  <si>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</si>
  <si>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</si>
  <si>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</si>
  <si>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</si>
  <si>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</si>
  <si>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</si>
  <si>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</si>
  <si>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</si>
  <si>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</si>
  <si>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</si>
  <si>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</si>
  <si>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</si>
  <si>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</si>
  <si>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</si>
  <si>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</si>
  <si>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</si>
  <si>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</si>
  <si>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</si>
  <si>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</si>
  <si>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</si>
  <si>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</si>
  <si>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</si>
  <si>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</si>
  <si>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</si>
  <si>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</si>
  <si>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</si>
  <si>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</si>
  <si>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</si>
  <si>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</si>
  <si>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</si>
  <si>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</si>
  <si>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</si>
  <si>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</si>
  <si>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</si>
  <si>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</si>
  <si>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</si>
  <si>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</si>
  <si>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</si>
  <si>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</si>
  <si>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</si>
  <si>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</si>
  <si>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</si>
  <si>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</si>
  <si>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</si>
  <si>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</si>
  <si>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</si>
  <si>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</si>
  <si>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</si>
  <si>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</si>
  <si>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</si>
  <si>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</si>
  <si>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</si>
  <si>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</si>
  <si>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</si>
  <si>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</si>
  <si>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</si>
  <si>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</si>
  <si>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</si>
  <si>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</si>
  <si>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</si>
  <si>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</si>
  <si>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</si>
  <si>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</si>
  <si>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</si>
  <si>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</si>
  <si>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</si>
  <si>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</si>
  <si>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</si>
  <si>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</si>
  <si>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</si>
  <si>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</si>
  <si>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</si>
  <si>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</si>
  <si>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</si>
  <si>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</si>
  <si>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</si>
  <si>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</si>
  <si>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045-201-1628</t>
  </si>
  <si>
    <t>神奈川県横浜市中区弁天通4-59</t>
  </si>
  <si>
    <t>株式会社システムハウスアールアンドシー
横浜支店　支店長　松藤　祐介</t>
  </si>
  <si>
    <t>株式会社システムハウスアールアンドシー　横浜支店</t>
  </si>
  <si>
    <t>横浜市長</t>
  </si>
  <si>
    <t>モジュール建築等の製造・販売、ユニットハウス等の製造・販売・レンタル</t>
  </si>
  <si>
    <t>コンクリートガラ→破砕→再生利用
アスファルト・コンクリートガラ→破砕→再生利用
がれき類→破砕→再生利用
ガラス・コンクリート及び陶磁器くず→破砕→再生利用
廃プラスチック→破砕・圧縮→焼却　　金属くず→圧縮→再生利用　　　　　　　　　　　　　　　　　　　　　　　　　　　　　　　　　　　　　　　　　　　　　　紙くず→圧縮→再生利用
木くず→破砕→再生利用
繊維くず→圧縮→再生利用
廃石膏ボード→破砕→再生利用
混合廃棄物→破砕・圧縮→焼却　　　　</t>
    <phoneticPr fontId="3"/>
  </si>
  <si>
    <t>令和    7年    6月   10日</t>
    <phoneticPr fontId="3"/>
  </si>
  <si>
    <t xml:space="preserve"> （管理体制図）　
産業廃棄物管理責任者　工事グループマネージャー
産業廃棄物担当　　横浜支店工事グループ　工事課員
教育実施　半期/1回
情報公開・共有　月/1回　　　　　　</t>
    <rPh sb="43" eb="45">
      <t>ヨコハマ</t>
    </rPh>
    <rPh sb="45" eb="47">
      <t>シテン</t>
    </rPh>
    <rPh sb="47" eb="49">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</si>
</sst>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70" zoomScale="115" zoomScaleNormal="115" zoomScaleSheetLayoutView="115" workbookViewId="0">
      <selection activeCell="D77" sqref="D77:U86"/>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452</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449</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446</v>
      </c>
      <c r="M40" s="596"/>
      <c r="N40" s="596"/>
      <c r="O40" s="596"/>
      <c r="P40" s="596"/>
      <c r="Q40" s="596"/>
      <c r="R40" s="596"/>
      <c r="S40" s="596"/>
      <c r="T40" s="596"/>
      <c r="U40" s="597"/>
      <c r="W40" s="21"/>
      <c r="X40" s="21"/>
    </row>
    <row r="41" spans="1:25" ht="26.25" customHeight="1" x14ac:dyDescent="0.15">
      <c r="C41" s="86"/>
      <c r="I41" s="25"/>
      <c r="J41" s="25" t="s">
        <v>7</v>
      </c>
      <c r="K41" s="25"/>
      <c r="L41" s="596" t="s">
        <v>447</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445</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448</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7070</v>
      </c>
      <c r="Q49" s="576"/>
      <c r="R49" s="576"/>
      <c r="S49" s="576"/>
      <c r="T49" s="576"/>
      <c r="U49" s="577"/>
    </row>
    <row r="50" spans="3:23" ht="26.25" customHeight="1" x14ac:dyDescent="0.15">
      <c r="C50" s="547" t="s">
        <v>11</v>
      </c>
      <c r="D50" s="548"/>
      <c r="E50" s="549"/>
      <c r="F50" s="558" t="s">
        <v>446</v>
      </c>
      <c r="G50" s="559"/>
      <c r="H50" s="559"/>
      <c r="I50" s="559"/>
      <c r="J50" s="559"/>
      <c r="K50" s="559"/>
      <c r="L50" s="559"/>
      <c r="M50" s="559"/>
      <c r="N50" s="341" t="s">
        <v>171</v>
      </c>
      <c r="O50" s="449"/>
      <c r="P50" s="450"/>
      <c r="Q50" s="562" t="s">
        <v>445</v>
      </c>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118</v>
      </c>
      <c r="G54" s="631"/>
      <c r="H54" s="631"/>
      <c r="I54" s="631"/>
      <c r="J54" s="631"/>
      <c r="K54" s="631"/>
      <c r="L54" s="32" t="s">
        <v>48</v>
      </c>
      <c r="M54" s="32"/>
      <c r="N54" s="635" t="s">
        <v>450</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v>897</v>
      </c>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v>16</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451</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453</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7</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1057.1000000000001</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7</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799</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1057.1000000000001</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t="str">
        <f>+別紙!AA15</f>
        <v>0</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t="str">
        <f>+別紙!AA16</f>
        <v>0</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799</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0</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0</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株式会社システムハウスアールアンドシー　横浜支店</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18"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A21"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topLeftCell="A19"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1" zoomScale="85" zoomScaleNormal="85"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23</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26.7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23</v>
      </c>
      <c r="P27" s="734"/>
      <c r="Q27" s="734"/>
      <c r="R27" s="734"/>
      <c r="S27" s="49" t="s">
        <v>38</v>
      </c>
      <c r="T27" s="70"/>
      <c r="U27" s="70"/>
      <c r="X27" s="68" t="s">
        <v>39</v>
      </c>
      <c r="Y27" s="71"/>
      <c r="AG27" s="58"/>
      <c r="AH27" s="58"/>
      <c r="AI27" s="58"/>
      <c r="AJ27" s="58"/>
      <c r="AK27" s="683">
        <f>+AG18+O27</f>
        <v>23</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26.7</v>
      </c>
      <c r="G29" s="689"/>
      <c r="H29" s="214" t="s">
        <v>197</v>
      </c>
      <c r="L29" s="697"/>
      <c r="O29" s="61"/>
      <c r="P29" s="148"/>
      <c r="Q29" s="56" t="s">
        <v>182</v>
      </c>
      <c r="R29" s="694" t="s">
        <v>33</v>
      </c>
      <c r="S29" s="744"/>
      <c r="T29" s="744"/>
      <c r="U29" s="745"/>
      <c r="V29" s="53"/>
      <c r="W29" s="492"/>
      <c r="X29" s="742" t="s">
        <v>314</v>
      </c>
      <c r="Y29" s="743"/>
      <c r="Z29" s="685">
        <v>23</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23</v>
      </c>
      <c r="R30" s="734"/>
      <c r="S30" s="734"/>
      <c r="T30" s="734"/>
      <c r="U30" s="49" t="s">
        <v>16</v>
      </c>
      <c r="W30" s="278"/>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D18" workbookViewId="0">
      <selection activeCell="Z31" sqref="Z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4</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4.0999999999999996</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4</v>
      </c>
      <c r="P27" s="734"/>
      <c r="Q27" s="734"/>
      <c r="R27" s="734"/>
      <c r="S27" s="49" t="s">
        <v>38</v>
      </c>
      <c r="T27" s="70"/>
      <c r="U27" s="70"/>
      <c r="X27" s="68" t="s">
        <v>39</v>
      </c>
      <c r="Y27" s="71"/>
      <c r="AG27" s="58"/>
      <c r="AH27" s="58"/>
      <c r="AI27" s="58"/>
      <c r="AJ27" s="58"/>
      <c r="AK27" s="683">
        <f>+AG18+O27</f>
        <v>4</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4.0999999999999996</v>
      </c>
      <c r="G29" s="689"/>
      <c r="H29" s="214" t="s">
        <v>197</v>
      </c>
      <c r="L29" s="697"/>
      <c r="O29" s="61"/>
      <c r="P29" s="148"/>
      <c r="Q29" s="56" t="s">
        <v>182</v>
      </c>
      <c r="R29" s="694" t="s">
        <v>33</v>
      </c>
      <c r="S29" s="744"/>
      <c r="T29" s="744"/>
      <c r="U29" s="745"/>
      <c r="V29" s="53"/>
      <c r="W29" s="72"/>
      <c r="X29" s="742" t="s">
        <v>314</v>
      </c>
      <c r="Y29" s="743"/>
      <c r="Z29" s="685">
        <v>4</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4</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C16"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40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62.3</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40</v>
      </c>
      <c r="P27" s="734"/>
      <c r="Q27" s="734"/>
      <c r="R27" s="734"/>
      <c r="S27" s="49" t="s">
        <v>38</v>
      </c>
      <c r="T27" s="70"/>
      <c r="U27" s="70"/>
      <c r="X27" s="68" t="s">
        <v>39</v>
      </c>
      <c r="Y27" s="71"/>
      <c r="AG27" s="58"/>
      <c r="AH27" s="58"/>
      <c r="AI27" s="58"/>
      <c r="AJ27" s="58"/>
      <c r="AK27" s="683">
        <f>+AG18+O27</f>
        <v>40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62.3</v>
      </c>
      <c r="G29" s="689"/>
      <c r="H29" s="214" t="s">
        <v>197</v>
      </c>
      <c r="L29" s="697"/>
      <c r="O29" s="61"/>
      <c r="P29" s="148"/>
      <c r="Q29" s="56" t="s">
        <v>182</v>
      </c>
      <c r="R29" s="694" t="s">
        <v>33</v>
      </c>
      <c r="S29" s="744"/>
      <c r="T29" s="744"/>
      <c r="U29" s="745"/>
      <c r="V29" s="53"/>
      <c r="W29" s="72"/>
      <c r="X29" s="742" t="s">
        <v>314</v>
      </c>
      <c r="Y29" s="743"/>
      <c r="Z29" s="685">
        <v>40</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40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6"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E18" workbookViewId="0">
      <selection activeCell="Z31" sqref="Z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v>
      </c>
      <c r="P27" s="734"/>
      <c r="Q27" s="734"/>
      <c r="R27" s="734"/>
      <c r="S27" s="49" t="s">
        <v>38</v>
      </c>
      <c r="T27" s="70"/>
      <c r="U27" s="70"/>
      <c r="X27" s="68" t="s">
        <v>39</v>
      </c>
      <c r="Y27" s="71"/>
      <c r="AG27" s="58"/>
      <c r="AH27" s="58"/>
      <c r="AI27" s="58"/>
      <c r="AJ27" s="58"/>
      <c r="AK27" s="683">
        <f>+AG18+O27</f>
        <v>2</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4</v>
      </c>
      <c r="G29" s="689"/>
      <c r="H29" s="214" t="s">
        <v>197</v>
      </c>
      <c r="L29" s="697"/>
      <c r="O29" s="61"/>
      <c r="P29" s="148"/>
      <c r="Q29" s="56" t="s">
        <v>182</v>
      </c>
      <c r="R29" s="694" t="s">
        <v>33</v>
      </c>
      <c r="S29" s="744"/>
      <c r="T29" s="744"/>
      <c r="U29" s="745"/>
      <c r="V29" s="53"/>
      <c r="W29" s="72"/>
      <c r="X29" s="742" t="s">
        <v>314</v>
      </c>
      <c r="Y29" s="743"/>
      <c r="Z29" s="685">
        <v>2</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2</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E19"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130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143.1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130</v>
      </c>
      <c r="P27" s="734"/>
      <c r="Q27" s="734"/>
      <c r="R27" s="734"/>
      <c r="S27" s="49" t="s">
        <v>38</v>
      </c>
      <c r="T27" s="70"/>
      <c r="U27" s="70"/>
      <c r="X27" s="68" t="s">
        <v>39</v>
      </c>
      <c r="Y27" s="71"/>
      <c r="AG27" s="58"/>
      <c r="AH27" s="58"/>
      <c r="AI27" s="58"/>
      <c r="AJ27" s="58"/>
      <c r="AK27" s="683">
        <f>+AG18+O27</f>
        <v>130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143.1</v>
      </c>
      <c r="G29" s="689"/>
      <c r="H29" s="214" t="s">
        <v>197</v>
      </c>
      <c r="L29" s="697"/>
      <c r="O29" s="61"/>
      <c r="P29" s="148"/>
      <c r="Q29" s="56" t="s">
        <v>182</v>
      </c>
      <c r="R29" s="694" t="s">
        <v>33</v>
      </c>
      <c r="S29" s="744"/>
      <c r="T29" s="744"/>
      <c r="U29" s="745"/>
      <c r="V29" s="53"/>
      <c r="W29" s="72"/>
      <c r="X29" s="742" t="s">
        <v>314</v>
      </c>
      <c r="Y29" s="743"/>
      <c r="Z29" s="685">
        <v>130</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130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topLeftCell="A18"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E16"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580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777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580</v>
      </c>
      <c r="P27" s="734"/>
      <c r="Q27" s="734"/>
      <c r="R27" s="734"/>
      <c r="S27" s="49" t="s">
        <v>38</v>
      </c>
      <c r="T27" s="70"/>
      <c r="U27" s="70"/>
      <c r="X27" s="68" t="s">
        <v>39</v>
      </c>
      <c r="Y27" s="71"/>
      <c r="AG27" s="58"/>
      <c r="AH27" s="58"/>
      <c r="AI27" s="58"/>
      <c r="AJ27" s="58"/>
      <c r="AK27" s="683">
        <f>+AG18+O27</f>
        <v>580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777</v>
      </c>
      <c r="G29" s="689"/>
      <c r="H29" s="214" t="s">
        <v>197</v>
      </c>
      <c r="L29" s="697"/>
      <c r="O29" s="61"/>
      <c r="P29" s="148"/>
      <c r="Q29" s="56" t="s">
        <v>182</v>
      </c>
      <c r="R29" s="694" t="s">
        <v>33</v>
      </c>
      <c r="S29" s="744"/>
      <c r="T29" s="744"/>
      <c r="U29" s="745"/>
      <c r="V29" s="53"/>
      <c r="W29" s="72"/>
      <c r="X29" s="742" t="s">
        <v>314</v>
      </c>
      <c r="Y29" s="743"/>
      <c r="Z29" s="685">
        <v>580</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580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topLeftCell="A18"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topLeftCell="A16"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topLeftCell="A19"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D16" workbookViewId="0">
      <selection activeCell="Z31" sqref="Z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株式会社システムハウスアールアンドシー　横浜支店</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39.9</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20</v>
      </c>
      <c r="P27" s="734"/>
      <c r="Q27" s="734"/>
      <c r="R27" s="734"/>
      <c r="S27" s="49" t="s">
        <v>38</v>
      </c>
      <c r="T27" s="70"/>
      <c r="U27" s="70"/>
      <c r="X27" s="68" t="s">
        <v>39</v>
      </c>
      <c r="Y27" s="71"/>
      <c r="AG27" s="58"/>
      <c r="AH27" s="58"/>
      <c r="AI27" s="58"/>
      <c r="AJ27" s="58"/>
      <c r="AK27" s="683">
        <f>+AG18+O27</f>
        <v>20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39.9</v>
      </c>
      <c r="G29" s="689"/>
      <c r="H29" s="214" t="s">
        <v>197</v>
      </c>
      <c r="L29" s="697"/>
      <c r="O29" s="61"/>
      <c r="P29" s="148"/>
      <c r="Q29" s="56" t="s">
        <v>182</v>
      </c>
      <c r="R29" s="694" t="s">
        <v>33</v>
      </c>
      <c r="S29" s="744"/>
      <c r="T29" s="744"/>
      <c r="U29" s="745"/>
      <c r="V29" s="53"/>
      <c r="W29" s="72"/>
      <c r="X29" s="742" t="s">
        <v>314</v>
      </c>
      <c r="Y29" s="743"/>
      <c r="Z29" s="685">
        <v>20</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20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zoomScale="70" zoomScaleNormal="70" workbookViewId="0">
      <selection activeCell="P13" sqref="P13"/>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株式会社システムハウスアールアンドシー　横浜支店</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26.7</v>
      </c>
      <c r="M9" s="377">
        <f>IF(OR(ｷ.紙くず!F24&gt;0,ｷ.紙くず!F24&lt;0),ｷ.紙くず!F24,IF(M$19&gt;0,"0",0))</f>
        <v>4.0999999999999996</v>
      </c>
      <c r="N9" s="377">
        <f>IF(OR(ｸ.木くず!F24&gt;0,ｸ.木くず!F24&lt;0),ｸ.木くず!F24,IF(N$19&gt;0,"0",0))</f>
        <v>62.3</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4</v>
      </c>
      <c r="T9" s="377">
        <f>IF(OR(ｾ.ｶﾞﾗｽ･ｺﾝｸﾘ･陶磁器くず!F24&gt;0,ｾ.ｶﾞﾗｽ･ｺﾝｸﾘ･陶磁器くず!F24&lt;0),ｾ.ｶﾞﾗｽ･ｺﾝｸﾘ･陶磁器くず!F24,IF(T$19&gt;0,"0",0))</f>
        <v>143.1</v>
      </c>
      <c r="U9" s="377">
        <f>IF(OR(ｿ.鉱さい!F24&gt;0,ｿ.鉱さい!F24&lt;0),ｿ.鉱さい!F24,IF(U$19&gt;0,"0",0))</f>
        <v>0</v>
      </c>
      <c r="V9" s="377">
        <f>IF(OR(ﾀ.がれき類!F24&gt;0,ﾀ.がれき類!F24&lt;0),ﾀ.がれき類!F24,IF(V$19&gt;0,"0",0))</f>
        <v>777</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39.9</v>
      </c>
      <c r="AA9" s="379">
        <f>IF(SUM(G9:Z9)&gt;0,SUM(G9:Z9),IF(AA$19&gt;0,"0",0))</f>
        <v>1057.1000000000001</v>
      </c>
    </row>
    <row r="10" spans="2:27" ht="24" customHeight="1" x14ac:dyDescent="0.15">
      <c r="B10" s="172" t="s">
        <v>392</v>
      </c>
      <c r="C10" s="795" t="s">
        <v>293</v>
      </c>
      <c r="D10" s="795"/>
      <c r="E10" s="795"/>
      <c r="F10" s="796"/>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26.7</v>
      </c>
      <c r="M14" s="383">
        <f>IF(OR(ｷ.紙くず!F29&gt;0,ｷ.紙くず!F29&lt;0),ｷ.紙くず!F29,IF(M$19&gt;0,"0",0))</f>
        <v>4.0999999999999996</v>
      </c>
      <c r="N14" s="383">
        <f>IF(OR(ｸ.木くず!F29&gt;0,ｸ.木くず!F29&lt;0),ｸ.木くず!F29,IF(N$19&gt;0,"0",0))</f>
        <v>62.3</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4</v>
      </c>
      <c r="T14" s="383">
        <f>IF(OR(ｾ.ｶﾞﾗｽ･ｺﾝｸﾘ･陶磁器くず!F29&gt;0,ｾ.ｶﾞﾗｽ･ｺﾝｸﾘ･陶磁器くず!F29&lt;0),ｾ.ｶﾞﾗｽ･ｺﾝｸﾘ･陶磁器くず!F29,IF(T$19&gt;0,"0",0))</f>
        <v>143.1</v>
      </c>
      <c r="U14" s="383">
        <f>IF(OR(ｿ.鉱さい!F29&gt;0,ｿ.鉱さい!F29&lt;0),ｿ.鉱さい!F29,IF(U$19&gt;0,"0",0))</f>
        <v>0</v>
      </c>
      <c r="V14" s="383">
        <f>IF(OR(ﾀ.がれき類!F29&gt;0,ﾀ.がれき類!F29&lt;0),ﾀ.がれき類!F29,IF(V$19&gt;0,"0",0))</f>
        <v>777</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39.9</v>
      </c>
      <c r="AA14" s="385">
        <f t="shared" si="0"/>
        <v>1057.1000000000001</v>
      </c>
    </row>
    <row r="15" spans="2:27" ht="24" customHeight="1" x14ac:dyDescent="0.15">
      <c r="B15" s="172" t="s">
        <v>227</v>
      </c>
      <c r="C15" s="797" t="s">
        <v>298</v>
      </c>
      <c r="D15" s="797"/>
      <c r="E15" s="797"/>
      <c r="F15" s="798"/>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t="str">
        <f>IF(OR(ｷ.紙くず!F30&gt;0,ｷ.紙くず!F30&lt;0),ｷ.紙くず!F30,IF(M$19&gt;0,"0",0))</f>
        <v>0</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t="str">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t="str">
        <f>IF(OR(ｶ.廃ﾌﾟﾗ類!F31&gt;0,ｶ.廃ﾌﾟﾗ類!F31&lt;0),ｶ.廃ﾌﾟﾗ類!F31,IF(L$19&gt;0,"0",0))</f>
        <v>0</v>
      </c>
      <c r="M16" s="383" t="str">
        <f>IF(OR(ｷ.紙くず!F31&gt;0,ｷ.紙くず!F31&lt;0),ｷ.紙くず!F31,IF(M$19&gt;0,"0",0))</f>
        <v>0</v>
      </c>
      <c r="N16" s="383" t="str">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t="str">
        <f>IF(OR(ｽ.金属くず!F31&gt;0,ｽ.金属くず!F31&lt;0),ｽ.金属くず!F31,IF(S$19&gt;0,"0",0))</f>
        <v>0</v>
      </c>
      <c r="T16" s="383" t="str">
        <f>IF(OR(ｾ.ｶﾞﾗｽ･ｺﾝｸﾘ･陶磁器くず!F31&gt;0,ｾ.ｶﾞﾗｽ･ｺﾝｸﾘ･陶磁器くず!F31&lt;0),ｾ.ｶﾞﾗｽ･ｺﾝｸﾘ･陶磁器くず!F31,IF(T$19&gt;0,"0",0))</f>
        <v>0</v>
      </c>
      <c r="U16" s="383">
        <f>IF(OR(ｿ.鉱さい!F31&gt;0,ｿ.鉱さい!F31&lt;0),ｿ.鉱さい!F31,IF(U$19&gt;0,"0",0))</f>
        <v>0</v>
      </c>
      <c r="V16" s="383" t="str">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t="str">
        <f>IF(OR(ﾄ.混合廃棄物その他!F31&gt;0,ﾄ.混合廃棄物その他!F31&lt;0),ﾄ.混合廃棄物その他!F31,IF(Z$19&gt;0,"0",0))</f>
        <v>0</v>
      </c>
      <c r="AA16" s="385" t="str">
        <f t="shared" si="0"/>
        <v>0</v>
      </c>
    </row>
    <row r="17" spans="2:27" ht="24" customHeight="1" x14ac:dyDescent="0.15">
      <c r="B17" s="172"/>
      <c r="C17" s="797" t="s">
        <v>407</v>
      </c>
      <c r="D17" s="797"/>
      <c r="E17" s="797"/>
      <c r="F17" s="798"/>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0</v>
      </c>
      <c r="I19" s="389">
        <f t="shared" si="1"/>
        <v>0</v>
      </c>
      <c r="J19" s="389">
        <f t="shared" si="1"/>
        <v>0</v>
      </c>
      <c r="K19" s="389">
        <f t="shared" si="1"/>
        <v>0</v>
      </c>
      <c r="L19" s="389">
        <f t="shared" si="1"/>
        <v>23</v>
      </c>
      <c r="M19" s="389">
        <f t="shared" si="1"/>
        <v>4</v>
      </c>
      <c r="N19" s="389">
        <f t="shared" si="1"/>
        <v>40</v>
      </c>
      <c r="O19" s="389">
        <f t="shared" si="1"/>
        <v>0</v>
      </c>
      <c r="P19" s="389">
        <f t="shared" si="1"/>
        <v>0</v>
      </c>
      <c r="Q19" s="389">
        <f t="shared" si="1"/>
        <v>0</v>
      </c>
      <c r="R19" s="389">
        <f t="shared" si="1"/>
        <v>0</v>
      </c>
      <c r="S19" s="389">
        <f t="shared" si="1"/>
        <v>2</v>
      </c>
      <c r="T19" s="389">
        <f t="shared" si="1"/>
        <v>130</v>
      </c>
      <c r="U19" s="389">
        <f t="shared" si="1"/>
        <v>0</v>
      </c>
      <c r="V19" s="389">
        <f t="shared" si="1"/>
        <v>580</v>
      </c>
      <c r="W19" s="389">
        <f t="shared" si="1"/>
        <v>0</v>
      </c>
      <c r="X19" s="389">
        <f t="shared" si="1"/>
        <v>0</v>
      </c>
      <c r="Y19" s="389">
        <f t="shared" si="1"/>
        <v>0</v>
      </c>
      <c r="Z19" s="390">
        <f t="shared" si="1"/>
        <v>20</v>
      </c>
      <c r="AA19" s="391">
        <f t="shared" ref="AA19:AA25" si="2">SUM(G19:Z19)</f>
        <v>799</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0</v>
      </c>
      <c r="I37" s="424">
        <f t="shared" si="8"/>
        <v>0</v>
      </c>
      <c r="J37" s="424">
        <f t="shared" si="8"/>
        <v>0</v>
      </c>
      <c r="K37" s="424">
        <f t="shared" si="8"/>
        <v>0</v>
      </c>
      <c r="L37" s="424">
        <f t="shared" si="8"/>
        <v>23</v>
      </c>
      <c r="M37" s="424">
        <f t="shared" si="8"/>
        <v>4</v>
      </c>
      <c r="N37" s="424">
        <f t="shared" si="8"/>
        <v>40</v>
      </c>
      <c r="O37" s="424">
        <f t="shared" si="8"/>
        <v>0</v>
      </c>
      <c r="P37" s="424">
        <f t="shared" si="8"/>
        <v>0</v>
      </c>
      <c r="Q37" s="424">
        <f t="shared" si="8"/>
        <v>0</v>
      </c>
      <c r="R37" s="424">
        <f t="shared" si="8"/>
        <v>0</v>
      </c>
      <c r="S37" s="424">
        <f t="shared" si="8"/>
        <v>2</v>
      </c>
      <c r="T37" s="424">
        <f t="shared" si="8"/>
        <v>130</v>
      </c>
      <c r="U37" s="424">
        <f t="shared" si="8"/>
        <v>0</v>
      </c>
      <c r="V37" s="424">
        <f t="shared" si="8"/>
        <v>580</v>
      </c>
      <c r="W37" s="424">
        <f t="shared" si="8"/>
        <v>0</v>
      </c>
      <c r="X37" s="424">
        <f t="shared" si="8"/>
        <v>0</v>
      </c>
      <c r="Y37" s="424">
        <f t="shared" si="8"/>
        <v>0</v>
      </c>
      <c r="Z37" s="425">
        <f t="shared" si="8"/>
        <v>20</v>
      </c>
      <c r="AA37" s="426">
        <f t="shared" si="4"/>
        <v>799</v>
      </c>
    </row>
    <row r="38" spans="2:27" ht="24" customHeight="1" x14ac:dyDescent="0.15">
      <c r="B38" s="170"/>
      <c r="C38" s="828"/>
      <c r="D38" s="227"/>
      <c r="E38" s="225" t="s">
        <v>318</v>
      </c>
      <c r="F38" s="443"/>
      <c r="G38" s="415">
        <f t="shared" ref="G38:Z38" si="9">SUM(G39:G41)</f>
        <v>0</v>
      </c>
      <c r="H38" s="415">
        <f t="shared" si="9"/>
        <v>0</v>
      </c>
      <c r="I38" s="415">
        <f t="shared" si="9"/>
        <v>0</v>
      </c>
      <c r="J38" s="415">
        <f t="shared" si="9"/>
        <v>0</v>
      </c>
      <c r="K38" s="415">
        <f t="shared" si="9"/>
        <v>0</v>
      </c>
      <c r="L38" s="415">
        <f t="shared" si="9"/>
        <v>23</v>
      </c>
      <c r="M38" s="415">
        <f t="shared" si="9"/>
        <v>4</v>
      </c>
      <c r="N38" s="415">
        <f t="shared" si="9"/>
        <v>40</v>
      </c>
      <c r="O38" s="415">
        <f t="shared" si="9"/>
        <v>0</v>
      </c>
      <c r="P38" s="415">
        <f t="shared" si="9"/>
        <v>0</v>
      </c>
      <c r="Q38" s="415">
        <f t="shared" si="9"/>
        <v>0</v>
      </c>
      <c r="R38" s="415">
        <f t="shared" si="9"/>
        <v>0</v>
      </c>
      <c r="S38" s="415">
        <f t="shared" si="9"/>
        <v>2</v>
      </c>
      <c r="T38" s="415">
        <f t="shared" si="9"/>
        <v>130</v>
      </c>
      <c r="U38" s="415">
        <f t="shared" si="9"/>
        <v>0</v>
      </c>
      <c r="V38" s="415">
        <f t="shared" si="9"/>
        <v>580</v>
      </c>
      <c r="W38" s="415">
        <f t="shared" si="9"/>
        <v>0</v>
      </c>
      <c r="X38" s="415">
        <f t="shared" si="9"/>
        <v>0</v>
      </c>
      <c r="Y38" s="415">
        <f t="shared" si="9"/>
        <v>0</v>
      </c>
      <c r="Z38" s="416">
        <f t="shared" si="9"/>
        <v>20</v>
      </c>
      <c r="AA38" s="417">
        <f t="shared" si="4"/>
        <v>799</v>
      </c>
    </row>
    <row r="39" spans="2:27" ht="24" customHeight="1" x14ac:dyDescent="0.15">
      <c r="B39" s="170"/>
      <c r="C39" s="828"/>
      <c r="D39" s="228"/>
      <c r="E39" s="223"/>
      <c r="F39" s="221" t="s">
        <v>232</v>
      </c>
      <c r="G39" s="418">
        <f>+ｱ.燃え殻!$Z$28</f>
        <v>0</v>
      </c>
      <c r="H39" s="418">
        <f>+ｲ.汚泥!$Z$28</f>
        <v>0</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0</v>
      </c>
      <c r="W39" s="418">
        <f>+ﾁ.動物のふん尿!$Z$28</f>
        <v>0</v>
      </c>
      <c r="X39" s="418">
        <f>+ﾂ.動物の死体!$Z$28</f>
        <v>0</v>
      </c>
      <c r="Y39" s="418">
        <f>+ﾃ.ばいじん!$Z$28</f>
        <v>0</v>
      </c>
      <c r="Z39" s="419">
        <f>+ﾄ.混合廃棄物その他!$Z$28</f>
        <v>0</v>
      </c>
      <c r="AA39" s="420">
        <f t="shared" si="4"/>
        <v>0</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23</v>
      </c>
      <c r="M40" s="418">
        <f>+ｷ.紙くず!$Z$29</f>
        <v>4</v>
      </c>
      <c r="N40" s="418">
        <f>+ｸ.木くず!$Z$29</f>
        <v>40</v>
      </c>
      <c r="O40" s="418">
        <f>+ｹ.繊維くず!$Z$29</f>
        <v>0</v>
      </c>
      <c r="P40" s="418">
        <f>+ｺ.動植物性残さ!$Z$29</f>
        <v>0</v>
      </c>
      <c r="Q40" s="418">
        <f>+ｻ.動物系固形不要物!$Z$29</f>
        <v>0</v>
      </c>
      <c r="R40" s="418">
        <f>+ｼ.ｺﾞﾑくず!$Z$29</f>
        <v>0</v>
      </c>
      <c r="S40" s="418">
        <f>+ｽ.金属くず!$Z$29</f>
        <v>2</v>
      </c>
      <c r="T40" s="418">
        <f>+ｾ.ｶﾞﾗｽ･ｺﾝｸﾘ･陶磁器くず!$Z$29</f>
        <v>130</v>
      </c>
      <c r="U40" s="418">
        <f>+ｿ.鉱さい!$Z$29</f>
        <v>0</v>
      </c>
      <c r="V40" s="418">
        <f>+ﾀ.がれき類!$Z$29</f>
        <v>580</v>
      </c>
      <c r="W40" s="418">
        <f>+ﾁ.動物のふん尿!$Z$29</f>
        <v>0</v>
      </c>
      <c r="X40" s="418">
        <f>+ﾂ.動物の死体!$Z$29</f>
        <v>0</v>
      </c>
      <c r="Y40" s="418">
        <f>+ﾃ.ばいじん!$Z$29</f>
        <v>0</v>
      </c>
      <c r="Z40" s="419">
        <f>+ﾄ.混合廃棄物その他!$Z$29</f>
        <v>20</v>
      </c>
      <c r="AA40" s="420">
        <f t="shared" si="4"/>
        <v>799</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8" t="s">
        <v>348</v>
      </c>
      <c r="E43" s="808"/>
      <c r="F43" s="809"/>
      <c r="G43" s="427">
        <f>+ｱ.燃え殻!$AK$27</f>
        <v>0</v>
      </c>
      <c r="H43" s="427">
        <f>+ｲ.汚泥!$AK$27</f>
        <v>0</v>
      </c>
      <c r="I43" s="427">
        <f>+ｳ.廃油!$AK$27</f>
        <v>0</v>
      </c>
      <c r="J43" s="427">
        <f>+ｴ.廃酸!$AK$27</f>
        <v>0</v>
      </c>
      <c r="K43" s="427">
        <f>+ｵ.廃ｱﾙｶﾘ!$AK$27</f>
        <v>0</v>
      </c>
      <c r="L43" s="427">
        <f>+ｶ.廃ﾌﾟﾗ類!$AK$27</f>
        <v>23</v>
      </c>
      <c r="M43" s="427">
        <f>+ｷ.紙くず!$AK$27</f>
        <v>4</v>
      </c>
      <c r="N43" s="427">
        <f>+ｸ.木くず!$AK$27</f>
        <v>40</v>
      </c>
      <c r="O43" s="427">
        <f>+ｹ.繊維くず!$AK$27</f>
        <v>0</v>
      </c>
      <c r="P43" s="427">
        <f>+ｺ.動植物性残さ!$AK$27</f>
        <v>0</v>
      </c>
      <c r="Q43" s="427">
        <f>+ｻ.動物系固形不要物!$AK$27</f>
        <v>0</v>
      </c>
      <c r="R43" s="427">
        <f>+ｼ.ｺﾞﾑくず!$AK$27</f>
        <v>0</v>
      </c>
      <c r="S43" s="427">
        <f>+ｽ.金属くず!$AK$27</f>
        <v>2</v>
      </c>
      <c r="T43" s="427">
        <f>+ｾ.ｶﾞﾗｽ･ｺﾝｸﾘ･陶磁器くず!$AK$27</f>
        <v>130</v>
      </c>
      <c r="U43" s="427">
        <f>+ｿ.鉱さい!$AK$27</f>
        <v>0</v>
      </c>
      <c r="V43" s="427">
        <f>+ﾀ.がれき類!$AK$27</f>
        <v>580</v>
      </c>
      <c r="W43" s="427">
        <f>+ﾁ.動物のふん尿!$AK$27</f>
        <v>0</v>
      </c>
      <c r="X43" s="427">
        <f>+ﾂ.動物の死体!$AK$27</f>
        <v>0</v>
      </c>
      <c r="Y43" s="427">
        <f>+ﾃ.ばいじん!$AK$27</f>
        <v>0</v>
      </c>
      <c r="Z43" s="428">
        <f>+ﾄ.混合廃棄物その他!$AK$27</f>
        <v>20</v>
      </c>
      <c r="AA43" s="429">
        <f>SUM(G43:Z43)</f>
        <v>799</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18" t="s">
        <v>236</v>
      </c>
      <c r="F45" s="819"/>
      <c r="G45" s="433">
        <f>+ｱ.燃え殻!$AR$24</f>
        <v>0</v>
      </c>
      <c r="H45" s="433">
        <f>+ｲ.汚泥!$AR$24</f>
        <v>0</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0</v>
      </c>
      <c r="W45" s="433">
        <f>+ﾁ.動物のふん尿!$AR$24</f>
        <v>0</v>
      </c>
      <c r="X45" s="433">
        <f>+ﾂ.動物の死体!$AR$24</f>
        <v>0</v>
      </c>
      <c r="Y45" s="433">
        <f>+ﾃ.ばいじん!$AR$24</f>
        <v>0</v>
      </c>
      <c r="Z45" s="434">
        <f>+ﾄ.混合廃棄物その他!$AR$24</f>
        <v>0</v>
      </c>
      <c r="AA45" s="435">
        <f t="shared" si="4"/>
        <v>0</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49.7</v>
      </c>
      <c r="M55" s="10">
        <f t="shared" si="10"/>
        <v>8.1</v>
      </c>
      <c r="N55" s="10"/>
      <c r="O55" s="10"/>
      <c r="P55" s="10"/>
      <c r="Q55" s="10"/>
      <c r="R55" s="10"/>
      <c r="S55" s="10">
        <f t="shared" si="10"/>
        <v>6</v>
      </c>
      <c r="T55" s="10">
        <f t="shared" si="10"/>
        <v>273.10000000000002</v>
      </c>
      <c r="U55" s="10">
        <f t="shared" si="10"/>
        <v>0</v>
      </c>
      <c r="V55" s="480">
        <f t="shared" si="10"/>
        <v>1357</v>
      </c>
      <c r="W55" s="480">
        <f t="shared" si="10"/>
        <v>0</v>
      </c>
      <c r="X55" s="480">
        <f t="shared" si="10"/>
        <v>0</v>
      </c>
      <c r="Y55" s="480">
        <f t="shared" si="10"/>
        <v>0</v>
      </c>
      <c r="Z55" s="480">
        <f t="shared" si="10"/>
        <v>59.9</v>
      </c>
      <c r="AA55" s="481">
        <f>+AA9+AA19+AA20</f>
        <v>1856.1000000000001</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1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586" t="s">
        <v>415</v>
      </c>
      <c r="D6" s="586"/>
      <c r="E6" s="586"/>
      <c r="F6" s="586"/>
      <c r="G6" s="586"/>
      <c r="H6" s="586"/>
      <c r="I6" s="586"/>
      <c r="J6" s="586"/>
      <c r="K6" s="586"/>
      <c r="L6" s="586"/>
      <c r="M6" s="586"/>
      <c r="N6" s="586"/>
      <c r="O6" s="586"/>
      <c r="P6" s="586"/>
      <c r="Q6" s="586"/>
      <c r="R6" s="586"/>
      <c r="S6" s="586"/>
      <c r="T6" s="586"/>
      <c r="U6" s="58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7年    6月   10日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神奈川県横浜市中区弁天通4-59</v>
      </c>
      <c r="M16" s="897"/>
      <c r="N16" s="897"/>
      <c r="O16" s="897"/>
      <c r="P16" s="897"/>
      <c r="Q16" s="897"/>
      <c r="R16" s="897"/>
      <c r="S16" s="897"/>
      <c r="T16" s="897"/>
      <c r="U16" s="282"/>
    </row>
    <row r="17" spans="1:21" ht="26.25" customHeight="1" x14ac:dyDescent="0.15">
      <c r="C17" s="86"/>
      <c r="I17" s="25"/>
      <c r="J17" s="25" t="s">
        <v>7</v>
      </c>
      <c r="K17" s="25"/>
      <c r="L17" s="897" t="str">
        <f>+表紙!L41</f>
        <v>株式会社システムハウスアールアンドシー
横浜支店　支店長　松藤　祐介</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045-201-1628</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株式会社システムハウスアールアンドシー　横浜支店</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7070</v>
      </c>
      <c r="Q25" s="904"/>
      <c r="R25" s="904"/>
      <c r="S25" s="904"/>
      <c r="T25" s="904"/>
      <c r="U25" s="905"/>
    </row>
    <row r="26" spans="1:21" ht="26.25" customHeight="1" x14ac:dyDescent="0.15">
      <c r="C26" s="547" t="s">
        <v>11</v>
      </c>
      <c r="D26" s="548"/>
      <c r="E26" s="549"/>
      <c r="F26" s="919" t="str">
        <f>+表紙!F50</f>
        <v>神奈川県横浜市中区弁天通4-59</v>
      </c>
      <c r="G26" s="920"/>
      <c r="H26" s="920"/>
      <c r="I26" s="920"/>
      <c r="J26" s="920"/>
      <c r="K26" s="920"/>
      <c r="L26" s="920"/>
      <c r="M26" s="920"/>
      <c r="N26" s="341" t="s">
        <v>171</v>
      </c>
      <c r="O26"/>
      <c r="P26"/>
      <c r="Q26" s="914" t="str">
        <f>IF(+表紙!Q50="","",+表紙!Q50)</f>
        <v>045-201-1628</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モジュール建築等の製造・販売、ユニットハウス等の製造・販売・レンタル</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f>IF(+表紙!N56="","",+表紙!N56)</f>
        <v>897</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f>IF(+表紙!F61="","",+表紙!F61)</f>
        <v>16</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コンクリートガラ→破砕→再生利用
アスファルト・コンクリートガラ→破砕→再生利用
がれき類→破砕→再生利用
ガラス・コンクリート及び陶磁器くず→破砕→再生利用
廃プラスチック→破砕・圧縮→焼却　　金属くず→圧縮→再生利用　　　　　　　　　　　　　　　　　　　　　　　　　　　　　　　　　　　　　　　　　　　　　　紙くず→圧縮→再生利用
木くず→破砕→再生利用
繊維くず→圧縮→再生利用
廃石膏ボード→破砕→再生利用
混合廃棄物→破砕・圧縮→焼却　　　　</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 xml:space="preserve"> （管理体制図）　
産業廃棄物管理責任者　工事グループマネージャー
産業廃棄物担当　　横浜支店工事グループ　工事課員
教育実施　半期/1回
情報公開・共有　月/1回　　　　　　</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7</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1057.1000000000001</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7</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799</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1057.1000000000001</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t="str">
        <f>+表紙!K209</f>
        <v>0</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t="str">
        <f>+表紙!K210</f>
        <v>0</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799</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0</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0</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2026-06-26T09:00:47Z</dcterms:created>
  <dcterms:modified xsi:type="dcterms:W3CDTF">2026-06-26T09:00:47Z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