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A5F3E67B-9150-4F83-AF05-D0629613DC97}" xr6:coauthVersionLast="47" xr6:coauthVersionMax="47" xr10:uidLastSave="{00000000-0000-0000-0000-000000000000}"/>
  <bookViews>
    <workbookView xWindow="-120" yWindow="-120"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79"/>
  <c r="R60" i="94" s="1"/>
  <c r="AL31" i="89"/>
  <c r="Q60" i="94" s="1"/>
  <c r="AL31" i="88"/>
  <c r="P60" i="94" s="1"/>
  <c r="AL31" i="87"/>
  <c r="O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W49" i="94"/>
  <c r="N49" i="94"/>
  <c r="F12" i="89"/>
  <c r="H24" i="89" s="1"/>
  <c r="Y18" i="91"/>
  <c r="P16" i="91" s="1"/>
  <c r="X58" i="94" s="1"/>
  <c r="H31" i="87" l="1"/>
  <c r="M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AA25" i="94"/>
  <c r="AL27" i="89"/>
  <c r="AL27" i="79"/>
  <c r="R47" i="94" s="1"/>
  <c r="AL27" i="85"/>
  <c r="AL31" i="85" s="1"/>
  <c r="M60" i="94" s="1"/>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AL31" i="86" l="1"/>
  <c r="N60" i="94" s="1"/>
  <c r="AS32" i="86"/>
  <c r="N62" i="94" s="1"/>
  <c r="V47" i="94"/>
  <c r="AL31" i="80"/>
  <c r="V60" i="94" s="1"/>
  <c r="H29" i="80"/>
  <c r="H29" i="84"/>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<sst xmlns="http://schemas.openxmlformats.org/spreadsheetml/2006/main" count="3304" uniqueCount="476">
  <si>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</si>
  <si>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</si>
  <si>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</si>
  <si>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</si>
  <si>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</si>
  <si>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</si>
  <si>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</si>
  <si>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</si>
  <si>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</si>
  <si>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</si>
  <si>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</si>
  <si>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</si>
  <si>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</si>
  <si>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</si>
  <si>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</si>
  <si>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</si>
  <si>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</si>
  <si>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</si>
  <si>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</si>
  <si>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</si>
  <si>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</si>
  <si>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</si>
  <si>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</si>
  <si>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</si>
  <si>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</si>
  <si>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</si>
  <si>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</si>
  <si>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</si>
  <si>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</si>
  <si>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</si>
  <si>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</si>
  <si>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</si>
  <si>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</si>
  <si>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</si>
  <si>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</si>
  <si>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</si>
  <si>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</si>
  <si>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</si>
  <si>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</si>
  <si>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</si>
  <si>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</si>
  <si>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</si>
  <si>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</si>
  <si>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</si>
  <si>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</si>
  <si>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</si>
  <si>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</si>
  <si>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</si>
  <si>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</si>
  <si>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</si>
  <si>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</si>
  <si>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</si>
  <si>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</si>
  <si>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</si>
  <si>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</si>
  <si>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</si>
  <si>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</si>
  <si>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</si>
  <si>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</si>
  <si>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</si>
  <si>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</si>
  <si>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</si>
  <si>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</si>
  <si>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</si>
  <si>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</si>
  <si>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</si>
  <si>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</si>
  <si>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</si>
  <si>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</si>
  <si>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</si>
  <si>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</si>
  <si>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</si>
  <si>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</si>
  <si>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</si>
  <si>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</si>
  <si>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</si>
  <si>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</si>
  <si>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</si>
  <si>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</si>
  <si>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</si>
  <si>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</si>
  <si>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</si>
  <si>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</si>
  <si>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</si>
  <si>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</si>
  <si>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</si>
  <si>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</si>
  <si>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</si>
  <si>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</si>
  <si>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</si>
  <si>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</si>
  <si>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</si>
  <si>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</si>
  <si>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</si>
  <si>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</si>
  <si>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</si>
  <si>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</si>
  <si>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</si>
  <si>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</si>
  <si>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</si>
  <si>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</si>
  <si>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</si>
  <si>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</si>
  <si>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</si>
  <si>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</si>
  <si>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</si>
  <si>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</si>
  <si>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</si>
  <si>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</si>
  <si>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</si>
  <si>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</si>
  <si>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</si>
  <si>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</si>
  <si>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</si>
  <si>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</si>
  <si>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</si>
  <si>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</si>
  <si>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</si>
  <si>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</si>
  <si>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</si>
  <si>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</si>
  <si>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</si>
  <si>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</si>
  <si>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</si>
  <si>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</si>
  <si>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</si>
  <si>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</si>
  <si>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</si>
  <si>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</si>
  <si>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</si>
  <si>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</si>
  <si>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</si>
  <si>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</si>
  <si>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</si>
  <si>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</si>
  <si>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</si>
  <si>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</si>
  <si>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</si>
  <si>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</si>
  <si>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</si>
  <si>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</si>
  <si>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</si>
  <si>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</si>
  <si>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</si>
  <si>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</si>
  <si>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</si>
  <si>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</si>
  <si>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</si>
  <si>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</si>
  <si>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</si>
  <si>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</si>
  <si>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</si>
  <si>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</si>
  <si>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</si>
  <si>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</si>
  <si>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</si>
  <si>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</si>
  <si>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</si>
  <si>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</si>
  <si>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</si>
  <si>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</si>
  <si>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</si>
  <si>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</si>
  <si>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</si>
  <si>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</si>
  <si>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</si>
  <si>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</si>
  <si>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</si>
  <si>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</si>
  <si>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</si>
  <si>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</si>
  <si>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</si>
  <si>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</si>
  <si>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</si>
  <si>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</si>
  <si>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</si>
  <si>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</si>
  <si>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</si>
  <si>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</si>
  <si>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</si>
  <si>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</si>
  <si>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</si>
  <si>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</si>
  <si>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</si>
  <si>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</si>
  <si>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</si>
  <si>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</si>
  <si>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</si>
  <si>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</si>
  <si>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</si>
  <si>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</si>
  <si>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</si>
  <si>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</si>
  <si>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</si>
  <si>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</si>
  <si>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</si>
  <si>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</si>
  <si>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</si>
  <si>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</si>
  <si>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</si>
  <si>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</si>
  <si>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</si>
  <si>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</si>
  <si>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</si>
  <si>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</si>
  <si>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</si>
  <si>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</si>
  <si>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</si>
  <si>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</si>
  <si>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</si>
  <si>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</si>
  <si>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</si>
  <si>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</si>
  <si>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</si>
  <si>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</si>
  <si>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</si>
  <si>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</si>
  <si>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</si>
  <si>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</si>
  <si>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</si>
  <si>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</si>
  <si>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</si>
  <si>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</si>
  <si>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</si>
  <si>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</si>
  <si>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</si>
  <si>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</si>
  <si>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</si>
  <si>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</si>
  <si>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</si>
  <si>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</si>
  <si>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</si>
  <si>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</si>
  <si>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</si>
  <si>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</si>
  <si>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</si>
  <si>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</si>
  <si>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</si>
  <si>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</si>
  <si>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</si>
  <si>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</si>
  <si>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</si>
  <si>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</si>
  <si>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</si>
  <si>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</si>
  <si>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</si>
  <si>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</si>
  <si>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</si>
  <si>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</si>
  <si>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</si>
  <si>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</si>
  <si>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</si>
  <si>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</si>
  <si>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</si>
  <si>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</si>
  <si>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</si>
  <si>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</si>
  <si>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</si>
  <si>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</si>
  <si>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</si>
  <si>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</si>
  <si>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</si>
  <si>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</si>
  <si>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</si>
  <si>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</si>
  <si>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</si>
  <si>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</si>
  <si>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</si>
  <si>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</si>
  <si>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</si>
  <si>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</si>
  <si>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</si>
  <si>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</si>
  <si>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</si>
  <si>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</si>
  <si>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</si>
  <si>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</si>
  <si>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</si>
  <si>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</si>
  <si>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</si>
  <si>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</si>
  <si>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</si>
  <si>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</si>
  <si>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</si>
  <si>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</si>
  <si>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</si>
  <si>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</si>
  <si>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</si>
  <si>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</si>
  <si>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</si>
  <si>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</si>
  <si>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</si>
  <si>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</si>
  <si>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</si>
  <si>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</si>
  <si>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</si>
  <si>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</si>
  <si>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</si>
  <si>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</si>
  <si>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</si>
  <si>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</si>
  <si>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</si>
  <si>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</si>
  <si>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</si>
  <si>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</si>
  <si>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</si>
  <si>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</si>
  <si>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</si>
  <si>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</si>
  <si>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</si>
  <si>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</si>
  <si>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</si>
  <si>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</si>
  <si>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</si>
  <si>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</si>
  <si>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</si>
  <si>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</si>
  <si>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</si>
  <si>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</si>
  <si>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</si>
  <si>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</si>
  <si>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</si>
  <si>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</si>
  <si>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</si>
  <si>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</si>
  <si>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</si>
  <si>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</si>
  <si>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</si>
  <si>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</si>
  <si>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</si>
  <si>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</si>
  <si>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</si>
  <si>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</si>
  <si>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</si>
  <si>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</si>
  <si>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</si>
  <si>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</si>
  <si>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</si>
  <si>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</si>
  <si>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</si>
  <si>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</si>
  <si>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</si>
  <si>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</si>
  <si>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</si>
  <si>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</si>
  <si>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</si>
  <si>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</si>
  <si>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</si>
  <si>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</si>
  <si>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</si>
  <si>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</si>
  <si>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</si>
  <si>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</si>
  <si>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</si>
  <si>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</si>
  <si>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</si>
  <si>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</si>
  <si>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</si>
  <si>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</si>
  <si>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</si>
  <si>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</si>
  <si>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</si>
  <si>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</si>
  <si>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</si>
  <si>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</si>
  <si>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</si>
  <si>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</si>
  <si>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</si>
  <si>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</si>
  <si>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</si>
  <si>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</si>
  <si>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</si>
  <si>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</si>
  <si>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</si>
  <si>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</si>
  <si>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</si>
  <si>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</si>
  <si>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</si>
  <si>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</si>
  <si>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</si>
  <si>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</si>
  <si>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</si>
  <si>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</si>
  <si>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</si>
  <si>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</si>
  <si>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</si>
  <si>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</si>
  <si>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</si>
  <si>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</si>
  <si>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</si>
  <si>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</si>
  <si>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</si>
  <si>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</si>
  <si>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</si>
  <si>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</si>
  <si>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</si>
  <si>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</si>
  <si>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</si>
  <si>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</si>
  <si>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</si>
  <si>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</si>
  <si>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</si>
  <si>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</si>
  <si>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</si>
  <si>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</si>
  <si>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</si>
  <si>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</si>
  <si>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</si>
  <si>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</si>
  <si>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</si>
  <si>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</si>
  <si>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</si>
  <si>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</si>
  <si>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</si>
  <si>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</si>
  <si>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</si>
  <si>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</si>
  <si>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</si>
  <si>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</si>
  <si>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</si>
  <si>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</si>
  <si>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</si>
  <si>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</si>
  <si>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</si>
  <si>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</si>
  <si>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</si>
  <si>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</si>
  <si>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</si>
  <si>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</si>
  <si>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</si>
  <si>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</si>
  <si>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</si>
  <si>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</si>
  <si>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</si>
  <si>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</si>
  <si>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</si>
  <si>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</si>
  <si>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</si>
  <si>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</si>
  <si>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</si>
  <si>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</si>
  <si>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</si>
  <si>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</si>
  <si>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</si>
  <si>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</si>
  <si>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</si>
  <si>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</si>
  <si>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</si>
  <si>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</si>
  <si>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</si>
  <si>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</si>
  <si>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</si>
  <si>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</si>
  <si>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</si>
  <si>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</si>
  <si>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</si>
  <si>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</si>
  <si>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</si>
  <si>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</si>
  <si>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</si>
  <si>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</si>
  <si>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</si>
  <si>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</si>
  <si>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</si>
  <si>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</si>
  <si>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</si>
  <si>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埼玉県さいたま市西区三橋5丁目976-1</t>
  </si>
  <si>
    <t>株式会社AQ Group　代表取締役　加藤　博昭</t>
  </si>
  <si>
    <t>株式会社AQ Group
（管轄支店：横浜支店）</t>
  </si>
  <si>
    <t>横浜市内の各建設現場
（管轄支店所在地：横浜市港北区新横浜2丁目13-6第一K・Sビル7F)</t>
  </si>
  <si>
    <t>0120-984-351</t>
  </si>
  <si>
    <t>横浜市長</t>
  </si>
  <si>
    <t>06　総合工事業</t>
  </si>
  <si>
    <t>045-478-2322</t>
    <phoneticPr fontId="3"/>
  </si>
  <si>
    <t>○</t>
  </si>
  <si>
    <t>令和   8年   6月    30日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</si>
</sst>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zoomScaleNormal="100" zoomScaleSheetLayoutView="100" workbookViewId="0">
      <selection activeCell="U56" sqref="U56"/>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474</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475</v>
      </c>
      <c r="M34" s="513"/>
      <c r="N34" s="513"/>
      <c r="O34" s="514"/>
      <c r="Q34" s="20"/>
      <c r="R34" s="20"/>
      <c r="S34" s="20"/>
    </row>
    <row r="35" spans="1:19" ht="11.25" customHeight="1">
      <c r="C35" s="78"/>
      <c r="O35" s="80"/>
      <c r="Q35" s="20"/>
      <c r="R35" s="20"/>
      <c r="S35" s="20"/>
    </row>
    <row r="36" spans="1:19" ht="13.5">
      <c r="C36" s="480" t="s">
        <v>471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466</v>
      </c>
      <c r="K39" s="492"/>
      <c r="L39" s="493"/>
      <c r="M39" s="493"/>
      <c r="N39" s="493"/>
      <c r="O39" s="494"/>
      <c r="Q39" s="20"/>
      <c r="R39" s="20"/>
    </row>
    <row r="40" spans="1:19" ht="26.25" customHeight="1">
      <c r="C40" s="78"/>
      <c r="H40" s="23" t="s">
        <v>7</v>
      </c>
      <c r="I40" s="23"/>
      <c r="J40" s="492" t="s">
        <v>467</v>
      </c>
      <c r="K40" s="492"/>
      <c r="L40" s="493"/>
      <c r="M40" s="493"/>
      <c r="N40" s="493"/>
      <c r="O40" s="494"/>
    </row>
    <row r="41" spans="1:19">
      <c r="C41" s="78"/>
      <c r="J41" s="21" t="s">
        <v>8</v>
      </c>
      <c r="O41" s="79"/>
    </row>
    <row r="42" spans="1:19">
      <c r="C42" s="78"/>
      <c r="J42" s="24" t="s">
        <v>9</v>
      </c>
      <c r="K42" s="24"/>
      <c r="L42" s="495" t="s">
        <v>470</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468</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7067</v>
      </c>
      <c r="N48" s="519"/>
      <c r="O48" s="520"/>
    </row>
    <row r="49" spans="3:21" ht="18" customHeight="1">
      <c r="C49" s="469" t="s">
        <v>11</v>
      </c>
      <c r="D49" s="501"/>
      <c r="E49" s="502"/>
      <c r="F49" s="488" t="s">
        <v>469</v>
      </c>
      <c r="G49" s="489"/>
      <c r="H49" s="489"/>
      <c r="I49" s="489"/>
      <c r="J49" s="489"/>
      <c r="K49" s="489"/>
      <c r="L49" s="126" t="s">
        <v>172</v>
      </c>
      <c r="M49" s="386"/>
      <c r="N49" s="521" t="s">
        <v>473</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9099</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78</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1634.7</v>
      </c>
      <c r="I63" s="240" t="s">
        <v>4</v>
      </c>
      <c r="J63" s="537" t="s">
        <v>324</v>
      </c>
      <c r="K63" s="538"/>
      <c r="L63" s="539"/>
      <c r="M63" s="535">
        <f>+別紙!AA14</f>
        <v>1634.7</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790.4</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730.40000000000009</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f>+別紙!AA18</f>
        <v>43.6</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5" zoomScaleNormal="100" workbookViewId="0">
      <selection activeCell="D37" sqref="D3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株式会社AQ Group
（管轄支店：横浜支店）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21"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5" zoomScaleNormal="100" workbookViewId="0">
      <selection activeCell="AU22" sqref="AU2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292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v>0</v>
      </c>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v>0</v>
      </c>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271.7</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v>0</v>
      </c>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249.3</v>
      </c>
      <c r="E24" s="596"/>
      <c r="F24" s="596"/>
      <c r="G24" s="194" t="s">
        <v>198</v>
      </c>
      <c r="H24" s="585">
        <f>+F12</f>
        <v>292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271.7</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292</v>
      </c>
      <c r="Q27" s="645"/>
      <c r="R27" s="645"/>
      <c r="S27" s="645"/>
      <c r="T27" s="44" t="s">
        <v>38</v>
      </c>
      <c r="U27" s="64"/>
      <c r="V27" s="64"/>
      <c r="Y27" s="62" t="s">
        <v>39</v>
      </c>
      <c r="Z27" s="65"/>
      <c r="AH27" s="53"/>
      <c r="AI27" s="53"/>
      <c r="AJ27" s="53"/>
      <c r="AK27" s="53"/>
      <c r="AL27" s="615">
        <f>+AH18+P27</f>
        <v>292</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271.7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249.3</v>
      </c>
      <c r="E29" s="596"/>
      <c r="F29" s="596"/>
      <c r="G29" s="194" t="s">
        <v>198</v>
      </c>
      <c r="H29" s="585">
        <f>+AL27</f>
        <v>292</v>
      </c>
      <c r="I29" s="586"/>
      <c r="J29" s="194" t="s">
        <v>198</v>
      </c>
      <c r="M29" s="594"/>
      <c r="P29" s="56"/>
      <c r="Q29" s="144"/>
      <c r="R29" s="51" t="s">
        <v>183</v>
      </c>
      <c r="S29" s="640" t="s">
        <v>33</v>
      </c>
      <c r="T29" s="643"/>
      <c r="U29" s="643"/>
      <c r="V29" s="644"/>
      <c r="W29" s="48"/>
      <c r="X29" s="447"/>
      <c r="Y29" s="600" t="s">
        <v>258</v>
      </c>
      <c r="Z29" s="601"/>
      <c r="AA29" s="641">
        <v>20.3</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226.5</v>
      </c>
      <c r="E30" s="596"/>
      <c r="F30" s="596"/>
      <c r="G30" s="194" t="s">
        <v>198</v>
      </c>
      <c r="H30" s="585">
        <f>+AL30</f>
        <v>271.7</v>
      </c>
      <c r="I30" s="586"/>
      <c r="J30" s="194" t="s">
        <v>198</v>
      </c>
      <c r="M30" s="594"/>
      <c r="P30" s="56"/>
      <c r="R30" s="599">
        <f>+ROUND(AA28,1)+ROUND(AA29,1)+ROUND(AA30,1)</f>
        <v>292</v>
      </c>
      <c r="S30" s="645"/>
      <c r="T30" s="645"/>
      <c r="U30" s="645"/>
      <c r="V30" s="44" t="s">
        <v>16</v>
      </c>
      <c r="X30" s="255"/>
      <c r="Y30" s="600" t="s">
        <v>186</v>
      </c>
      <c r="Z30" s="601"/>
      <c r="AA30" s="641"/>
      <c r="AB30" s="642"/>
      <c r="AC30" s="642"/>
      <c r="AD30" s="642"/>
      <c r="AE30" s="642"/>
      <c r="AF30" s="44" t="s">
        <v>13</v>
      </c>
      <c r="AL30" s="618">
        <v>271.7</v>
      </c>
      <c r="AM30" s="619"/>
      <c r="AN30" s="619"/>
      <c r="AO30" s="619"/>
      <c r="AP30" s="52" t="s">
        <v>13</v>
      </c>
      <c r="AS30" s="637"/>
      <c r="AT30" s="634"/>
      <c r="AU30" s="634"/>
      <c r="AV30" s="635"/>
      <c r="AW30" s="405"/>
    </row>
    <row r="31" spans="2:51" ht="27" customHeight="1" thickBot="1">
      <c r="B31" s="572" t="s">
        <v>226</v>
      </c>
      <c r="C31" s="573"/>
      <c r="D31" s="596">
        <v>226.5</v>
      </c>
      <c r="E31" s="596"/>
      <c r="F31" s="596"/>
      <c r="G31" s="194" t="s">
        <v>198</v>
      </c>
      <c r="H31" s="585">
        <f>+AS24</f>
        <v>271.7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5.7</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93.047945205479436</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93.047945205479436</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8"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82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65.7</v>
      </c>
      <c r="E24" s="596"/>
      <c r="F24" s="596"/>
      <c r="G24" s="194" t="s">
        <v>198</v>
      </c>
      <c r="H24" s="585">
        <f>+F12</f>
        <v>82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81.900000000000006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82</v>
      </c>
      <c r="Q27" s="645"/>
      <c r="R27" s="645"/>
      <c r="S27" s="645"/>
      <c r="T27" s="44" t="s">
        <v>38</v>
      </c>
      <c r="U27" s="64"/>
      <c r="V27" s="64"/>
      <c r="Y27" s="62" t="s">
        <v>39</v>
      </c>
      <c r="Z27" s="65"/>
      <c r="AH27" s="53"/>
      <c r="AI27" s="53"/>
      <c r="AJ27" s="53"/>
      <c r="AK27" s="53"/>
      <c r="AL27" s="615">
        <f>+AH18+P27</f>
        <v>82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81.900000000000006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65.7</v>
      </c>
      <c r="E29" s="596"/>
      <c r="F29" s="596"/>
      <c r="G29" s="194" t="s">
        <v>198</v>
      </c>
      <c r="H29" s="585">
        <f>+AL27</f>
        <v>82</v>
      </c>
      <c r="I29" s="586"/>
      <c r="J29" s="194" t="s">
        <v>198</v>
      </c>
      <c r="M29" s="594"/>
      <c r="P29" s="56"/>
      <c r="Q29" s="144"/>
      <c r="R29" s="51" t="s">
        <v>183</v>
      </c>
      <c r="S29" s="640" t="s">
        <v>33</v>
      </c>
      <c r="T29" s="643"/>
      <c r="U29" s="643"/>
      <c r="V29" s="644"/>
      <c r="W29" s="48"/>
      <c r="X29" s="66"/>
      <c r="Y29" s="600" t="s">
        <v>258</v>
      </c>
      <c r="Z29" s="601"/>
      <c r="AA29" s="641">
        <v>0.1</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62.3</v>
      </c>
      <c r="E30" s="596"/>
      <c r="F30" s="596"/>
      <c r="G30" s="194" t="s">
        <v>198</v>
      </c>
      <c r="H30" s="585">
        <f>+AL30</f>
        <v>74.900000000000006</v>
      </c>
      <c r="I30" s="586"/>
      <c r="J30" s="194" t="s">
        <v>198</v>
      </c>
      <c r="M30" s="594"/>
      <c r="P30" s="56"/>
      <c r="R30" s="599">
        <f>+ROUND(AA28,1)+ROUND(AA29,1)+ROUND(AA30,1)</f>
        <v>82</v>
      </c>
      <c r="S30" s="645"/>
      <c r="T30" s="645"/>
      <c r="U30" s="645"/>
      <c r="V30" s="44" t="s">
        <v>16</v>
      </c>
      <c r="Y30" s="600" t="s">
        <v>186</v>
      </c>
      <c r="Z30" s="601"/>
      <c r="AA30" s="641"/>
      <c r="AB30" s="642"/>
      <c r="AC30" s="642"/>
      <c r="AD30" s="642"/>
      <c r="AE30" s="642"/>
      <c r="AF30" s="44" t="s">
        <v>13</v>
      </c>
      <c r="AL30" s="618">
        <v>74.900000000000006</v>
      </c>
      <c r="AM30" s="619"/>
      <c r="AN30" s="619"/>
      <c r="AO30" s="619"/>
      <c r="AP30" s="52" t="s">
        <v>13</v>
      </c>
      <c r="AS30" s="637"/>
      <c r="AT30" s="634"/>
      <c r="AU30" s="634"/>
      <c r="AV30" s="635"/>
      <c r="AW30" s="405"/>
    </row>
    <row r="31" spans="2:49" ht="27" customHeight="1" thickTop="1" thickBot="1">
      <c r="B31" s="572" t="s">
        <v>226</v>
      </c>
      <c r="C31" s="573"/>
      <c r="D31" s="596">
        <v>62.8</v>
      </c>
      <c r="E31" s="596"/>
      <c r="F31" s="596"/>
      <c r="G31" s="194" t="s">
        <v>198</v>
      </c>
      <c r="H31" s="585">
        <f>+AS24</f>
        <v>81.900000000000006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8"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492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392.4</v>
      </c>
      <c r="E24" s="596"/>
      <c r="F24" s="596"/>
      <c r="G24" s="194" t="s">
        <v>198</v>
      </c>
      <c r="H24" s="585">
        <f>+F12</f>
        <v>492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254.7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492</v>
      </c>
      <c r="Q27" s="645"/>
      <c r="R27" s="645"/>
      <c r="S27" s="645"/>
      <c r="T27" s="44" t="s">
        <v>38</v>
      </c>
      <c r="U27" s="64"/>
      <c r="V27" s="64"/>
      <c r="Y27" s="62" t="s">
        <v>39</v>
      </c>
      <c r="Z27" s="65"/>
      <c r="AH27" s="53"/>
      <c r="AI27" s="53"/>
      <c r="AJ27" s="53"/>
      <c r="AK27" s="53"/>
      <c r="AL27" s="615">
        <f>+AH18+P27</f>
        <v>492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254.7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392.4</v>
      </c>
      <c r="E29" s="596"/>
      <c r="F29" s="596"/>
      <c r="G29" s="194" t="s">
        <v>198</v>
      </c>
      <c r="H29" s="585">
        <f>+AL27</f>
        <v>492</v>
      </c>
      <c r="I29" s="586"/>
      <c r="J29" s="194" t="s">
        <v>198</v>
      </c>
      <c r="M29" s="594"/>
      <c r="P29" s="56"/>
      <c r="Q29" s="144"/>
      <c r="R29" s="51" t="s">
        <v>183</v>
      </c>
      <c r="S29" s="640" t="s">
        <v>33</v>
      </c>
      <c r="T29" s="643"/>
      <c r="U29" s="643"/>
      <c r="V29" s="644"/>
      <c r="W29" s="48"/>
      <c r="X29" s="66"/>
      <c r="Y29" s="600" t="s">
        <v>258</v>
      </c>
      <c r="Z29" s="601"/>
      <c r="AA29" s="641">
        <v>237.3</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257.5</v>
      </c>
      <c r="E30" s="596"/>
      <c r="F30" s="596"/>
      <c r="G30" s="194" t="s">
        <v>198</v>
      </c>
      <c r="H30" s="585">
        <f>+AL30</f>
        <v>336.7</v>
      </c>
      <c r="I30" s="586"/>
      <c r="J30" s="194" t="s">
        <v>198</v>
      </c>
      <c r="M30" s="594"/>
      <c r="P30" s="56"/>
      <c r="R30" s="599">
        <f>+ROUND(AA28,1)+ROUND(AA29,1)+ROUND(AA30,1)</f>
        <v>492</v>
      </c>
      <c r="S30" s="645"/>
      <c r="T30" s="645"/>
      <c r="U30" s="645"/>
      <c r="V30" s="44" t="s">
        <v>16</v>
      </c>
      <c r="Y30" s="600" t="s">
        <v>186</v>
      </c>
      <c r="Z30" s="601"/>
      <c r="AA30" s="641"/>
      <c r="AB30" s="642"/>
      <c r="AC30" s="642"/>
      <c r="AD30" s="642"/>
      <c r="AE30" s="642"/>
      <c r="AF30" s="44" t="s">
        <v>13</v>
      </c>
      <c r="AL30" s="618">
        <v>336.7</v>
      </c>
      <c r="AM30" s="619"/>
      <c r="AN30" s="619"/>
      <c r="AO30" s="619"/>
      <c r="AP30" s="52" t="s">
        <v>13</v>
      </c>
      <c r="AS30" s="637"/>
      <c r="AT30" s="634"/>
      <c r="AU30" s="634"/>
      <c r="AV30" s="635"/>
      <c r="AW30" s="405"/>
    </row>
    <row r="31" spans="2:49" ht="27" customHeight="1" thickTop="1" thickBot="1">
      <c r="B31" s="572" t="s">
        <v>226</v>
      </c>
      <c r="C31" s="573"/>
      <c r="D31" s="596">
        <v>243.9</v>
      </c>
      <c r="E31" s="596"/>
      <c r="F31" s="596"/>
      <c r="G31" s="194" t="s">
        <v>198</v>
      </c>
      <c r="H31" s="585">
        <f>+AS24</f>
        <v>254.7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102.9</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37.9</v>
      </c>
      <c r="E33" s="653"/>
      <c r="F33" s="653"/>
      <c r="G33" s="195" t="s">
        <v>198</v>
      </c>
      <c r="H33" s="638">
        <f>+AS31</f>
        <v>102.9</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5"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0.1</v>
      </c>
      <c r="E24" s="596"/>
      <c r="F24" s="596"/>
      <c r="G24" s="194" t="s">
        <v>198</v>
      </c>
      <c r="H24" s="585">
        <f>+F12</f>
        <v>1.3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v>
      </c>
      <c r="Q27" s="645"/>
      <c r="R27" s="645"/>
      <c r="S27" s="645"/>
      <c r="T27" s="44" t="s">
        <v>38</v>
      </c>
      <c r="U27" s="64"/>
      <c r="V27" s="64"/>
      <c r="Y27" s="62" t="s">
        <v>39</v>
      </c>
      <c r="Z27" s="65"/>
      <c r="AH27" s="53"/>
      <c r="AI27" s="53"/>
      <c r="AJ27" s="53"/>
      <c r="AK27" s="53"/>
      <c r="AL27" s="615">
        <f>+AH18+P27</f>
        <v>1.3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0.1</v>
      </c>
      <c r="E29" s="596"/>
      <c r="F29" s="596"/>
      <c r="G29" s="194" t="s">
        <v>198</v>
      </c>
      <c r="H29" s="585">
        <f>+AL27</f>
        <v>1.3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0.1</v>
      </c>
      <c r="E30" s="596"/>
      <c r="F30" s="596"/>
      <c r="G30" s="194" t="s">
        <v>198</v>
      </c>
      <c r="H30" s="585">
        <f>+AL30</f>
        <v>0</v>
      </c>
      <c r="I30" s="586"/>
      <c r="J30" s="194" t="s">
        <v>198</v>
      </c>
      <c r="M30" s="594"/>
      <c r="P30" s="56"/>
      <c r="R30" s="599">
        <f>+ROUND(AA28,1)+ROUND(AA29,1)+ROUND(AA30,1)</f>
        <v>1.3</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0.1</v>
      </c>
      <c r="E31" s="596"/>
      <c r="F31" s="596"/>
      <c r="G31" s="194" t="s">
        <v>198</v>
      </c>
      <c r="H31" s="585">
        <f>+AS24</f>
        <v>1.3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9" zoomScaleNormal="100" workbookViewId="0">
      <selection activeCell="H31" sqref="H31:I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36.1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43.6</v>
      </c>
      <c r="E24" s="596"/>
      <c r="F24" s="596"/>
      <c r="G24" s="194" t="s">
        <v>198</v>
      </c>
      <c r="H24" s="585">
        <f>+F12</f>
        <v>36.1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36.1</v>
      </c>
      <c r="Q27" s="645"/>
      <c r="R27" s="645"/>
      <c r="S27" s="645"/>
      <c r="T27" s="44" t="s">
        <v>38</v>
      </c>
      <c r="U27" s="64"/>
      <c r="V27" s="64"/>
      <c r="Y27" s="62" t="s">
        <v>39</v>
      </c>
      <c r="Z27" s="65"/>
      <c r="AH27" s="53"/>
      <c r="AI27" s="53"/>
      <c r="AJ27" s="53"/>
      <c r="AK27" s="53"/>
      <c r="AL27" s="615">
        <f>+AH18+P27</f>
        <v>36.1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43.6</v>
      </c>
      <c r="E29" s="596"/>
      <c r="F29" s="596"/>
      <c r="G29" s="194" t="s">
        <v>198</v>
      </c>
      <c r="H29" s="585">
        <f>+AL27</f>
        <v>36.1</v>
      </c>
      <c r="I29" s="586"/>
      <c r="J29" s="194" t="s">
        <v>198</v>
      </c>
      <c r="M29" s="594"/>
      <c r="P29" s="56"/>
      <c r="Q29" s="144"/>
      <c r="R29" s="51" t="s">
        <v>183</v>
      </c>
      <c r="S29" s="640" t="s">
        <v>33</v>
      </c>
      <c r="T29" s="643"/>
      <c r="U29" s="643"/>
      <c r="V29" s="644"/>
      <c r="W29" s="48"/>
      <c r="X29" s="66"/>
      <c r="Y29" s="600" t="s">
        <v>258</v>
      </c>
      <c r="Z29" s="601"/>
      <c r="AA29" s="641">
        <v>34.9</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34.1</v>
      </c>
      <c r="E30" s="596"/>
      <c r="F30" s="596"/>
      <c r="G30" s="194" t="s">
        <v>198</v>
      </c>
      <c r="H30" s="585">
        <f>+AL30</f>
        <v>29.2</v>
      </c>
      <c r="I30" s="586"/>
      <c r="J30" s="194" t="s">
        <v>198</v>
      </c>
      <c r="M30" s="594"/>
      <c r="P30" s="56"/>
      <c r="R30" s="599">
        <f>+ROUND(AA28,1)+ROUND(AA29,1)+ROUND(AA30,1)</f>
        <v>36.1</v>
      </c>
      <c r="S30" s="645"/>
      <c r="T30" s="645"/>
      <c r="U30" s="645"/>
      <c r="V30" s="44" t="s">
        <v>16</v>
      </c>
      <c r="Y30" s="600" t="s">
        <v>186</v>
      </c>
      <c r="Z30" s="601"/>
      <c r="AA30" s="641"/>
      <c r="AB30" s="642"/>
      <c r="AC30" s="642"/>
      <c r="AD30" s="642"/>
      <c r="AE30" s="642"/>
      <c r="AF30" s="44" t="s">
        <v>13</v>
      </c>
      <c r="AL30" s="618">
        <v>29.2</v>
      </c>
      <c r="AM30" s="619"/>
      <c r="AN30" s="619"/>
      <c r="AO30" s="619"/>
      <c r="AP30" s="52" t="s">
        <v>13</v>
      </c>
      <c r="AS30" s="637"/>
      <c r="AT30" s="634"/>
      <c r="AU30" s="634"/>
      <c r="AV30" s="635"/>
      <c r="AW30" s="405"/>
    </row>
    <row r="31" spans="2:49" ht="27" customHeight="1" thickTop="1" thickBot="1">
      <c r="B31" s="572" t="s">
        <v>226</v>
      </c>
      <c r="C31" s="573"/>
      <c r="D31" s="596">
        <v>0.2</v>
      </c>
      <c r="E31" s="596"/>
      <c r="F31" s="596"/>
      <c r="G31" s="194" t="s">
        <v>198</v>
      </c>
      <c r="H31" s="585">
        <f>+AS24</f>
        <v>1.2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264.29999999999995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215.9</v>
      </c>
      <c r="E24" s="596"/>
      <c r="F24" s="596"/>
      <c r="G24" s="194" t="s">
        <v>198</v>
      </c>
      <c r="H24" s="585">
        <f>+F12</f>
        <v>264.29999999999995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87.1</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264.29999999999995</v>
      </c>
      <c r="Q27" s="645"/>
      <c r="R27" s="645"/>
      <c r="S27" s="645"/>
      <c r="T27" s="44" t="s">
        <v>38</v>
      </c>
      <c r="U27" s="64"/>
      <c r="V27" s="64"/>
      <c r="Y27" s="62" t="s">
        <v>39</v>
      </c>
      <c r="Z27" s="65"/>
      <c r="AH27" s="53"/>
      <c r="AI27" s="53"/>
      <c r="AJ27" s="53"/>
      <c r="AK27" s="53"/>
      <c r="AL27" s="615">
        <f>+AH18+P27</f>
        <v>264.29999999999995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87.1</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215.9</v>
      </c>
      <c r="E29" s="596"/>
      <c r="F29" s="596"/>
      <c r="G29" s="194" t="s">
        <v>198</v>
      </c>
      <c r="H29" s="585">
        <f>+AL27</f>
        <v>264.29999999999995</v>
      </c>
      <c r="I29" s="586"/>
      <c r="J29" s="194" t="s">
        <v>198</v>
      </c>
      <c r="M29" s="594"/>
      <c r="P29" s="56"/>
      <c r="Q29" s="144"/>
      <c r="R29" s="51" t="s">
        <v>183</v>
      </c>
      <c r="S29" s="640" t="s">
        <v>33</v>
      </c>
      <c r="T29" s="643"/>
      <c r="U29" s="643"/>
      <c r="V29" s="644"/>
      <c r="W29" s="48"/>
      <c r="X29" s="66"/>
      <c r="Y29" s="600" t="s">
        <v>258</v>
      </c>
      <c r="Z29" s="601"/>
      <c r="AA29" s="641">
        <v>177.2</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185.5</v>
      </c>
      <c r="E30" s="596"/>
      <c r="F30" s="596"/>
      <c r="G30" s="194" t="s">
        <v>198</v>
      </c>
      <c r="H30" s="585">
        <f>+AL30</f>
        <v>191.9</v>
      </c>
      <c r="I30" s="586"/>
      <c r="J30" s="194" t="s">
        <v>198</v>
      </c>
      <c r="M30" s="594"/>
      <c r="P30" s="56"/>
      <c r="R30" s="599">
        <f>+ROUND(AA28,1)+ROUND(AA29,1)+ROUND(AA30,1)</f>
        <v>264.29999999999995</v>
      </c>
      <c r="S30" s="645"/>
      <c r="T30" s="645"/>
      <c r="U30" s="645"/>
      <c r="V30" s="44" t="s">
        <v>16</v>
      </c>
      <c r="Y30" s="600" t="s">
        <v>186</v>
      </c>
      <c r="Z30" s="601"/>
      <c r="AA30" s="641"/>
      <c r="AB30" s="642"/>
      <c r="AC30" s="642"/>
      <c r="AD30" s="642"/>
      <c r="AE30" s="642"/>
      <c r="AF30" s="44" t="s">
        <v>13</v>
      </c>
      <c r="AL30" s="618">
        <v>191.9</v>
      </c>
      <c r="AM30" s="619"/>
      <c r="AN30" s="619"/>
      <c r="AO30" s="619"/>
      <c r="AP30" s="52" t="s">
        <v>13</v>
      </c>
      <c r="AS30" s="637"/>
      <c r="AT30" s="634"/>
      <c r="AU30" s="634"/>
      <c r="AV30" s="635"/>
      <c r="AW30" s="405"/>
    </row>
    <row r="31" spans="2:49" ht="27" customHeight="1" thickTop="1" thickBot="1">
      <c r="B31" s="572" t="s">
        <v>226</v>
      </c>
      <c r="C31" s="573"/>
      <c r="D31" s="596">
        <v>75.599999999999994</v>
      </c>
      <c r="E31" s="596"/>
      <c r="F31" s="596"/>
      <c r="G31" s="194" t="s">
        <v>198</v>
      </c>
      <c r="H31" s="585">
        <f>+AS24</f>
        <v>87.1</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8"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640.4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585.9</v>
      </c>
      <c r="E24" s="596"/>
      <c r="F24" s="596"/>
      <c r="G24" s="194" t="s">
        <v>198</v>
      </c>
      <c r="H24" s="585">
        <f>+F12</f>
        <v>640.4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56.9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640.4</v>
      </c>
      <c r="Q27" s="645"/>
      <c r="R27" s="645"/>
      <c r="S27" s="645"/>
      <c r="T27" s="44" t="s">
        <v>38</v>
      </c>
      <c r="U27" s="64"/>
      <c r="V27" s="64"/>
      <c r="Y27" s="62" t="s">
        <v>39</v>
      </c>
      <c r="Z27" s="65"/>
      <c r="AH27" s="53"/>
      <c r="AI27" s="53"/>
      <c r="AJ27" s="53"/>
      <c r="AK27" s="53"/>
      <c r="AL27" s="615">
        <f>+AH18+P27</f>
        <v>640.4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56.9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585.9</v>
      </c>
      <c r="E29" s="596"/>
      <c r="F29" s="596"/>
      <c r="G29" s="194" t="s">
        <v>198</v>
      </c>
      <c r="H29" s="585">
        <f>+AL27</f>
        <v>640.4</v>
      </c>
      <c r="I29" s="586"/>
      <c r="J29" s="194" t="s">
        <v>198</v>
      </c>
      <c r="M29" s="594"/>
      <c r="P29" s="56"/>
      <c r="Q29" s="144"/>
      <c r="R29" s="51" t="s">
        <v>183</v>
      </c>
      <c r="S29" s="640" t="s">
        <v>33</v>
      </c>
      <c r="T29" s="643"/>
      <c r="U29" s="643"/>
      <c r="V29" s="644"/>
      <c r="W29" s="48"/>
      <c r="X29" s="66"/>
      <c r="Y29" s="600" t="s">
        <v>258</v>
      </c>
      <c r="Z29" s="601"/>
      <c r="AA29" s="641">
        <v>583.5</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9</v>
      </c>
      <c r="E30" s="596"/>
      <c r="F30" s="596"/>
      <c r="G30" s="194" t="s">
        <v>198</v>
      </c>
      <c r="H30" s="585">
        <f>+AL30</f>
        <v>8.5</v>
      </c>
      <c r="I30" s="586"/>
      <c r="J30" s="194" t="s">
        <v>198</v>
      </c>
      <c r="M30" s="594"/>
      <c r="P30" s="56"/>
      <c r="R30" s="599">
        <f>+ROUND(AA28,1)+ROUND(AA29,1)+ROUND(AA30,1)</f>
        <v>640.4</v>
      </c>
      <c r="S30" s="645"/>
      <c r="T30" s="645"/>
      <c r="U30" s="645"/>
      <c r="V30" s="44" t="s">
        <v>16</v>
      </c>
      <c r="Y30" s="600" t="s">
        <v>186</v>
      </c>
      <c r="Z30" s="601"/>
      <c r="AA30" s="641"/>
      <c r="AB30" s="642"/>
      <c r="AC30" s="642"/>
      <c r="AD30" s="642"/>
      <c r="AE30" s="642"/>
      <c r="AF30" s="44" t="s">
        <v>13</v>
      </c>
      <c r="AL30" s="618">
        <v>8.5</v>
      </c>
      <c r="AM30" s="619"/>
      <c r="AN30" s="619"/>
      <c r="AO30" s="619"/>
      <c r="AP30" s="52" t="s">
        <v>13</v>
      </c>
      <c r="AS30" s="637"/>
      <c r="AT30" s="634"/>
      <c r="AU30" s="634"/>
      <c r="AV30" s="635"/>
      <c r="AW30" s="405"/>
    </row>
    <row r="31" spans="2:49" ht="27" customHeight="1" thickTop="1" thickBot="1">
      <c r="B31" s="572" t="s">
        <v>226</v>
      </c>
      <c r="C31" s="573"/>
      <c r="D31" s="596">
        <v>121.3</v>
      </c>
      <c r="E31" s="596"/>
      <c r="F31" s="596"/>
      <c r="G31" s="194" t="s">
        <v>198</v>
      </c>
      <c r="H31" s="585">
        <f>+AS24</f>
        <v>56.9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7"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株式会社AQ Group
（管轄支店：横浜支店）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80.199999999999989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81.8</v>
      </c>
      <c r="E24" s="596"/>
      <c r="F24" s="596"/>
      <c r="G24" s="194" t="s">
        <v>198</v>
      </c>
      <c r="H24" s="585">
        <f>+F12</f>
        <v>80.199999999999989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80.199999999999989</v>
      </c>
      <c r="Q27" s="645"/>
      <c r="R27" s="645"/>
      <c r="S27" s="645"/>
      <c r="T27" s="44" t="s">
        <v>38</v>
      </c>
      <c r="U27" s="64"/>
      <c r="V27" s="64"/>
      <c r="Y27" s="62" t="s">
        <v>39</v>
      </c>
      <c r="Z27" s="65"/>
      <c r="AH27" s="53"/>
      <c r="AI27" s="53"/>
      <c r="AJ27" s="53"/>
      <c r="AK27" s="53"/>
      <c r="AL27" s="615">
        <f>+AH18+P27</f>
        <v>80.199999999999989</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81.8</v>
      </c>
      <c r="E29" s="596"/>
      <c r="F29" s="596"/>
      <c r="G29" s="194" t="s">
        <v>198</v>
      </c>
      <c r="H29" s="585">
        <f>+AL27</f>
        <v>80.199999999999989</v>
      </c>
      <c r="I29" s="586"/>
      <c r="J29" s="194" t="s">
        <v>198</v>
      </c>
      <c r="M29" s="594"/>
      <c r="P29" s="56"/>
      <c r="Q29" s="144"/>
      <c r="R29" s="51" t="s">
        <v>183</v>
      </c>
      <c r="S29" s="640" t="s">
        <v>33</v>
      </c>
      <c r="T29" s="643"/>
      <c r="U29" s="643"/>
      <c r="V29" s="644"/>
      <c r="W29" s="48"/>
      <c r="X29" s="66"/>
      <c r="Y29" s="600" t="s">
        <v>258</v>
      </c>
      <c r="Z29" s="601"/>
      <c r="AA29" s="641">
        <v>50.8</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15.4</v>
      </c>
      <c r="E30" s="596"/>
      <c r="F30" s="596"/>
      <c r="G30" s="194" t="s">
        <v>198</v>
      </c>
      <c r="H30" s="585">
        <f>+AL30</f>
        <v>20.9</v>
      </c>
      <c r="I30" s="586"/>
      <c r="J30" s="194" t="s">
        <v>198</v>
      </c>
      <c r="M30" s="594"/>
      <c r="P30" s="56"/>
      <c r="R30" s="599">
        <f>+ROUND(AA28,1)+ROUND(AA29,1)+ROUND(AA30,1)</f>
        <v>50.8</v>
      </c>
      <c r="S30" s="645"/>
      <c r="T30" s="645"/>
      <c r="U30" s="645"/>
      <c r="V30" s="44" t="s">
        <v>16</v>
      </c>
      <c r="Y30" s="600" t="s">
        <v>186</v>
      </c>
      <c r="Z30" s="601"/>
      <c r="AA30" s="641"/>
      <c r="AB30" s="642"/>
      <c r="AC30" s="642"/>
      <c r="AD30" s="642"/>
      <c r="AE30" s="642"/>
      <c r="AF30" s="44" t="s">
        <v>13</v>
      </c>
      <c r="AL30" s="618">
        <v>20.9</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29.4</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AE47" sqref="AE47"/>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株式会社AQ Group
（管轄支店：横浜支店）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249.3</v>
      </c>
      <c r="M9" s="319">
        <f>IF(OR(ｷ.紙くず!D24&gt;0,ｷ.紙くず!D24&lt;0),ｷ.紙くず!D24,IF(M$19&gt;0,"0",0))</f>
        <v>65.7</v>
      </c>
      <c r="N9" s="319">
        <f>IF(OR(ｸ.木くず!D24&gt;0,ｸ.木くず!D24&lt;0),ｸ.木くず!D24,IF(N$19&gt;0,"0",0))</f>
        <v>392.4</v>
      </c>
      <c r="O9" s="319">
        <f>IF(OR(ｹ.繊維くず!D24&gt;0,ｹ.繊維くず!D24&lt;0),ｹ.繊維くず!D24,IF(O$19&gt;0,"0",0))</f>
        <v>0.1</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43.6</v>
      </c>
      <c r="T9" s="319">
        <f>IF(OR(ｾ.ｶﾞﾗｽ･ｺﾝｸﾘ･陶磁器くず!D24&gt;0,ｾ.ｶﾞﾗｽ･ｺﾝｸﾘ･陶磁器くず!D24&lt;0),ｾ.ｶﾞﾗｽ･ｺﾝｸﾘ･陶磁器くず!D24,IF(T$19&gt;0,"0",0))</f>
        <v>215.9</v>
      </c>
      <c r="U9" s="319">
        <f>IF(OR(ｿ.鉱さい!D24&gt;0,ｿ.鉱さい!D24&lt;0),ｿ.鉱さい!D24,IF(U$19&gt;0,"0",0))</f>
        <v>0</v>
      </c>
      <c r="V9" s="319">
        <f>IF(OR(ﾀ.がれき類!D24&gt;0,ﾀ.がれき類!D24&lt;0),ﾀ.がれき類!D24,IF(V$19&gt;0,"0",0))</f>
        <v>585.9</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81.8</v>
      </c>
      <c r="AA9" s="321">
        <f>IF(SUM(G9:Z9)&gt;0,SUM(G9:Z9),IF(AA$19&gt;0,"0",0))</f>
        <v>1634.7</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249.3</v>
      </c>
      <c r="M14" s="325">
        <f>IF(OR(ｷ.紙くず!D29&gt;0,ｷ.紙くず!D29&lt;0),ｷ.紙くず!D29,IF(M$19&gt;0,"0",0))</f>
        <v>65.7</v>
      </c>
      <c r="N14" s="325">
        <f>IF(OR(ｸ.木くず!D29&gt;0,ｸ.木くず!D29&lt;0),ｸ.木くず!D29,IF(N$19&gt;0,"0",0))</f>
        <v>392.4</v>
      </c>
      <c r="O14" s="325">
        <f>IF(OR(ｹ.繊維くず!D29&gt;0,ｹ.繊維くず!D29&lt;0),ｹ.繊維くず!D29,IF(O$19&gt;0,"0",0))</f>
        <v>0.1</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43.6</v>
      </c>
      <c r="T14" s="325">
        <f>IF(OR(ｾ.ｶﾞﾗｽ･ｺﾝｸﾘ･陶磁器くず!D29&gt;0,ｾ.ｶﾞﾗｽ･ｺﾝｸﾘ･陶磁器くず!D29&lt;0),ｾ.ｶﾞﾗｽ･ｺﾝｸﾘ･陶磁器くず!D29,IF(T$19&gt;0,"0",0))</f>
        <v>215.9</v>
      </c>
      <c r="U14" s="325">
        <f>IF(OR(ｿ.鉱さい!D29&gt;0,ｿ.鉱さい!D29&lt;0),ｿ.鉱さい!D29,IF(U$19&gt;0,"0",0))</f>
        <v>0</v>
      </c>
      <c r="V14" s="325">
        <f>IF(OR(ﾀ.がれき類!D29&gt;0,ﾀ.がれき類!D29&lt;0),ﾀ.がれき類!D29,IF(V$19&gt;0,"0",0))</f>
        <v>585.9</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81.8</v>
      </c>
      <c r="AA14" s="327">
        <f t="shared" si="0"/>
        <v>1634.7</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226.5</v>
      </c>
      <c r="M15" s="325">
        <f>IF(OR(ｷ.紙くず!D30&gt;0,ｷ.紙くず!D30&lt;0),ｷ.紙くず!D30,IF(M$19&gt;0,"0",0))</f>
        <v>62.3</v>
      </c>
      <c r="N15" s="325">
        <f>IF(OR(ｸ.木くず!D30&gt;0,ｸ.木くず!D30&lt;0),ｸ.木くず!D30,IF(N$19&gt;0,"0",0))</f>
        <v>257.5</v>
      </c>
      <c r="O15" s="325">
        <f>IF(OR(ｹ.繊維くず!D30&gt;0,ｹ.繊維くず!D30&lt;0),ｹ.繊維くず!D30,IF(O$19&gt;0,"0",0))</f>
        <v>0.1</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34.1</v>
      </c>
      <c r="T15" s="325">
        <f>IF(OR(ｾ.ｶﾞﾗｽ･ｺﾝｸﾘ･陶磁器くず!D30&gt;0,ｾ.ｶﾞﾗｽ･ｺﾝｸﾘ･陶磁器くず!D30&lt;0),ｾ.ｶﾞﾗｽ･ｺﾝｸﾘ･陶磁器くず!D30,IF(T$19&gt;0,"0",0))</f>
        <v>185.5</v>
      </c>
      <c r="U15" s="325">
        <f>IF(OR(ｿ.鉱さい!D30&gt;0,ｿ.鉱さい!D30&lt;0),ｿ.鉱さい!D30,IF(U$19&gt;0,"0",0))</f>
        <v>0</v>
      </c>
      <c r="V15" s="325">
        <f>IF(OR(ﾀ.がれき類!D30&gt;0,ﾀ.がれき類!D30&lt;0),ﾀ.がれき類!D30,IF(V$19&gt;0,"0",0))</f>
        <v>9</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15.4</v>
      </c>
      <c r="AA15" s="327">
        <f t="shared" si="0"/>
        <v>790.4</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226.5</v>
      </c>
      <c r="M16" s="325">
        <f>IF(OR(ｷ.紙くず!D31&gt;0,ｷ.紙くず!D31&lt;0),ｷ.紙くず!D31,IF(M$19&gt;0,"0",0))</f>
        <v>62.8</v>
      </c>
      <c r="N16" s="325">
        <f>IF(OR(ｸ.木くず!D31&gt;0,ｸ.木くず!D31&lt;0),ｸ.木くず!D31,IF(N$19&gt;0,"0",0))</f>
        <v>243.9</v>
      </c>
      <c r="O16" s="325">
        <f>IF(OR(ｹ.繊維くず!D31&gt;0,ｹ.繊維くず!D31&lt;0),ｹ.繊維くず!D31,IF(O$19&gt;0,"0",0))</f>
        <v>0.1</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0.2</v>
      </c>
      <c r="T16" s="325">
        <f>IF(OR(ｾ.ｶﾞﾗｽ･ｺﾝｸﾘ･陶磁器くず!D31&gt;0,ｾ.ｶﾞﾗｽ･ｺﾝｸﾘ･陶磁器くず!D31&lt;0),ｾ.ｶﾞﾗｽ･ｺﾝｸﾘ･陶磁器くず!D31,IF(T$19&gt;0,"0",0))</f>
        <v>75.599999999999994</v>
      </c>
      <c r="U16" s="325">
        <f>IF(OR(ｿ.鉱さい!D31&gt;0,ｿ.鉱さい!D31&lt;0),ｿ.鉱さい!D31,IF(U$19&gt;0,"0",0))</f>
        <v>0</v>
      </c>
      <c r="V16" s="325">
        <f>IF(OR(ﾀ.がれき類!D31&gt;0,ﾀ.がれき類!D31&lt;0),ﾀ.がれき類!D31,IF(V$19&gt;0,"0",0))</f>
        <v>121.3</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f t="shared" si="0"/>
        <v>730.40000000000009</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5.7</v>
      </c>
      <c r="M18" s="328" t="str">
        <f>IF(OR(ｷ.紙くず!D33&gt;0,ｷ.紙くず!D33&lt;0),ｷ.紙くず!D33,IF(M$19&gt;0,"0",0))</f>
        <v>0</v>
      </c>
      <c r="N18" s="328">
        <f>IF(OR(ｸ.木くず!D33&gt;0,ｸ.木くず!D33&lt;0),ｸ.木くず!D33,IF(N$19&gt;0,"0",0))</f>
        <v>37.9</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f t="shared" si="0"/>
        <v>43.6</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292</v>
      </c>
      <c r="M19" s="331">
        <f t="shared" si="1"/>
        <v>82</v>
      </c>
      <c r="N19" s="331">
        <f t="shared" si="1"/>
        <v>492</v>
      </c>
      <c r="O19" s="331">
        <f t="shared" si="1"/>
        <v>1.3</v>
      </c>
      <c r="P19" s="331">
        <f t="shared" si="1"/>
        <v>0</v>
      </c>
      <c r="Q19" s="331">
        <f t="shared" si="1"/>
        <v>0</v>
      </c>
      <c r="R19" s="331">
        <f t="shared" si="1"/>
        <v>0</v>
      </c>
      <c r="S19" s="331">
        <f t="shared" si="1"/>
        <v>36.1</v>
      </c>
      <c r="T19" s="331">
        <f t="shared" si="1"/>
        <v>264.29999999999995</v>
      </c>
      <c r="U19" s="331">
        <f t="shared" si="1"/>
        <v>0</v>
      </c>
      <c r="V19" s="331">
        <f t="shared" si="1"/>
        <v>640.4</v>
      </c>
      <c r="W19" s="331">
        <f t="shared" si="1"/>
        <v>0</v>
      </c>
      <c r="X19" s="331">
        <f t="shared" si="1"/>
        <v>0</v>
      </c>
      <c r="Y19" s="331">
        <f t="shared" si="1"/>
        <v>0</v>
      </c>
      <c r="Z19" s="332">
        <f t="shared" si="1"/>
        <v>80.199999999999989</v>
      </c>
      <c r="AA19" s="333">
        <f t="shared" ref="AA19:AA25" si="2">SUM(G19:Z19)</f>
        <v>1888.3</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292</v>
      </c>
      <c r="M41" s="367">
        <f t="shared" si="8"/>
        <v>82</v>
      </c>
      <c r="N41" s="367">
        <f t="shared" si="8"/>
        <v>492</v>
      </c>
      <c r="O41" s="367">
        <f t="shared" si="8"/>
        <v>1.3</v>
      </c>
      <c r="P41" s="367">
        <f t="shared" si="8"/>
        <v>0</v>
      </c>
      <c r="Q41" s="367">
        <f t="shared" si="8"/>
        <v>0</v>
      </c>
      <c r="R41" s="367">
        <f t="shared" si="8"/>
        <v>0</v>
      </c>
      <c r="S41" s="367">
        <f t="shared" si="8"/>
        <v>36.1</v>
      </c>
      <c r="T41" s="367">
        <f t="shared" si="8"/>
        <v>264.29999999999995</v>
      </c>
      <c r="U41" s="367">
        <f t="shared" si="8"/>
        <v>0</v>
      </c>
      <c r="V41" s="367">
        <f t="shared" si="8"/>
        <v>640.4</v>
      </c>
      <c r="W41" s="367">
        <f t="shared" si="8"/>
        <v>0</v>
      </c>
      <c r="X41" s="367">
        <f t="shared" si="8"/>
        <v>0</v>
      </c>
      <c r="Y41" s="367">
        <f t="shared" si="8"/>
        <v>0</v>
      </c>
      <c r="Z41" s="368">
        <f t="shared" si="8"/>
        <v>80.199999999999989</v>
      </c>
      <c r="AA41" s="369">
        <f t="shared" si="4"/>
        <v>1888.3</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292</v>
      </c>
      <c r="M42" s="358">
        <f t="shared" si="9"/>
        <v>82</v>
      </c>
      <c r="N42" s="358">
        <f t="shared" si="9"/>
        <v>492</v>
      </c>
      <c r="O42" s="358">
        <f t="shared" si="9"/>
        <v>1.3</v>
      </c>
      <c r="P42" s="358">
        <f t="shared" si="9"/>
        <v>0</v>
      </c>
      <c r="Q42" s="358">
        <f t="shared" si="9"/>
        <v>0</v>
      </c>
      <c r="R42" s="358">
        <f t="shared" si="9"/>
        <v>0</v>
      </c>
      <c r="S42" s="358">
        <f t="shared" si="9"/>
        <v>36.1</v>
      </c>
      <c r="T42" s="358">
        <f t="shared" si="9"/>
        <v>264.29999999999995</v>
      </c>
      <c r="U42" s="358">
        <f t="shared" si="9"/>
        <v>0</v>
      </c>
      <c r="V42" s="358">
        <f t="shared" si="9"/>
        <v>640.4</v>
      </c>
      <c r="W42" s="358">
        <f t="shared" si="9"/>
        <v>0</v>
      </c>
      <c r="X42" s="358">
        <f t="shared" si="9"/>
        <v>0</v>
      </c>
      <c r="Y42" s="358">
        <f t="shared" si="9"/>
        <v>0</v>
      </c>
      <c r="Z42" s="359">
        <f t="shared" si="9"/>
        <v>50.8</v>
      </c>
      <c r="AA42" s="360">
        <f t="shared" si="4"/>
        <v>1858.8999999999999</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271.7</v>
      </c>
      <c r="M43" s="361">
        <f>+ｷ.紙くず!$AA$28</f>
        <v>81.900000000000006</v>
      </c>
      <c r="N43" s="361">
        <f>+ｸ.木くず!$AA$28</f>
        <v>254.7</v>
      </c>
      <c r="O43" s="361">
        <f>+ｹ.繊維くず!$AA$28</f>
        <v>1.3</v>
      </c>
      <c r="P43" s="361">
        <f>+ｺ.動植物性残さ!$AA$28</f>
        <v>0</v>
      </c>
      <c r="Q43" s="361">
        <f>+ｻ.動物系固形不要物!$AA$28</f>
        <v>0</v>
      </c>
      <c r="R43" s="361">
        <f>+ｼ.ｺﾞﾑくず!$AA$28</f>
        <v>0</v>
      </c>
      <c r="S43" s="361">
        <f>+ｽ.金属くず!$AA$28</f>
        <v>1.2</v>
      </c>
      <c r="T43" s="361">
        <f>+ｾ.ｶﾞﾗｽ･ｺﾝｸﾘ･陶磁器くず!$AA$28</f>
        <v>87.1</v>
      </c>
      <c r="U43" s="361">
        <f>+ｿ.鉱さい!$AA$28</f>
        <v>0</v>
      </c>
      <c r="V43" s="361">
        <f>+ﾀ.がれき類!$AA$28</f>
        <v>56.9</v>
      </c>
      <c r="W43" s="361">
        <f>+ﾁ.動物のふん尿!$AA$28</f>
        <v>0</v>
      </c>
      <c r="X43" s="361">
        <f>+ﾂ.動物の死体!$AA$28</f>
        <v>0</v>
      </c>
      <c r="Y43" s="361">
        <f>+ﾃ.ばいじん!$AA$28</f>
        <v>0</v>
      </c>
      <c r="Z43" s="362">
        <f>+ﾄ.混合廃棄物その他!$AA$28</f>
        <v>0</v>
      </c>
      <c r="AA43" s="363">
        <f t="shared" si="4"/>
        <v>754.8</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20.3</v>
      </c>
      <c r="M44" s="361">
        <f>+ｷ.紙くず!$AA$29</f>
        <v>0.1</v>
      </c>
      <c r="N44" s="361">
        <f>+ｸ.木くず!$AA$29</f>
        <v>237.3</v>
      </c>
      <c r="O44" s="361">
        <f>+ｹ.繊維くず!$AA$29</f>
        <v>0</v>
      </c>
      <c r="P44" s="361">
        <f>+ｺ.動植物性残さ!$AA$29</f>
        <v>0</v>
      </c>
      <c r="Q44" s="361">
        <f>+ｻ.動物系固形不要物!$AA$29</f>
        <v>0</v>
      </c>
      <c r="R44" s="361">
        <f>+ｼ.ｺﾞﾑくず!$AA$29</f>
        <v>0</v>
      </c>
      <c r="S44" s="361">
        <f>+ｽ.金属くず!$AA$29</f>
        <v>34.9</v>
      </c>
      <c r="T44" s="361">
        <f>+ｾ.ｶﾞﾗｽ･ｺﾝｸﾘ･陶磁器くず!$AA$29</f>
        <v>177.2</v>
      </c>
      <c r="U44" s="361">
        <f>+ｿ.鉱さい!$AA$29</f>
        <v>0</v>
      </c>
      <c r="V44" s="361">
        <f>+ﾀ.がれき類!$AA$29</f>
        <v>583.5</v>
      </c>
      <c r="W44" s="361">
        <f>+ﾁ.動物のふん尿!$AA$29</f>
        <v>0</v>
      </c>
      <c r="X44" s="361">
        <f>+ﾂ.動物の死体!$AA$29</f>
        <v>0</v>
      </c>
      <c r="Y44" s="361">
        <f>+ﾃ.ばいじん!$AA$29</f>
        <v>0</v>
      </c>
      <c r="Z44" s="362">
        <f>+ﾄ.混合廃棄物その他!$AA$29</f>
        <v>50.8</v>
      </c>
      <c r="AA44" s="363">
        <f t="shared" si="4"/>
        <v>1104.0999999999999</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29.4</v>
      </c>
      <c r="AA46" s="366">
        <f>SUM(G46:Z46)</f>
        <v>29.4</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292</v>
      </c>
      <c r="M47" s="370">
        <f>+ｷ.紙くず!$AL$27</f>
        <v>82</v>
      </c>
      <c r="N47" s="370">
        <f>+ｸ.木くず!$AL$27</f>
        <v>492</v>
      </c>
      <c r="O47" s="370">
        <f>+ｹ.繊維くず!$AL$27</f>
        <v>1.3</v>
      </c>
      <c r="P47" s="370">
        <f>+ｺ.動植物性残さ!$AL$27</f>
        <v>0</v>
      </c>
      <c r="Q47" s="370">
        <f>+ｻ.動物系固形不要物!$AL$27</f>
        <v>0</v>
      </c>
      <c r="R47" s="370">
        <f>+ｼ.ｺﾞﾑくず!$AL$27</f>
        <v>0</v>
      </c>
      <c r="S47" s="370">
        <f>+ｽ.金属くず!$AL$27</f>
        <v>36.1</v>
      </c>
      <c r="T47" s="370">
        <f>+ｾ.ｶﾞﾗｽ･ｺﾝｸﾘ･陶磁器くず!$AL$27</f>
        <v>264.29999999999995</v>
      </c>
      <c r="U47" s="370">
        <f>+ｿ.鉱さい!$AL$27</f>
        <v>0</v>
      </c>
      <c r="V47" s="370">
        <f>+ﾀ.がれき類!$AL$27</f>
        <v>640.4</v>
      </c>
      <c r="W47" s="370">
        <f>+ﾁ.動物のふん尿!$AL$27</f>
        <v>0</v>
      </c>
      <c r="X47" s="370">
        <f>+ﾂ.動物の死体!$AL$27</f>
        <v>0</v>
      </c>
      <c r="Y47" s="370">
        <f>+ﾃ.ばいじん!$AL$27</f>
        <v>0</v>
      </c>
      <c r="Z47" s="371">
        <f>+ﾄ.混合廃棄物その他!$AL$27</f>
        <v>80.199999999999989</v>
      </c>
      <c r="AA47" s="372">
        <f t="shared" si="4"/>
        <v>1888.3</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271.7</v>
      </c>
      <c r="M48" s="373">
        <f>+ｷ.紙くず!$AL$30</f>
        <v>74.900000000000006</v>
      </c>
      <c r="N48" s="373">
        <f>+ｸ.木くず!$AL$30</f>
        <v>336.7</v>
      </c>
      <c r="O48" s="373">
        <f>+ｹ.繊維くず!$AL$30</f>
        <v>0</v>
      </c>
      <c r="P48" s="373">
        <f>+ｺ.動植物性残さ!$AL$30</f>
        <v>0</v>
      </c>
      <c r="Q48" s="373">
        <f>+ｻ.動物系固形不要物!$AL$30</f>
        <v>0</v>
      </c>
      <c r="R48" s="373">
        <f>+ｼ.ｺﾞﾑくず!$AL$30</f>
        <v>0</v>
      </c>
      <c r="S48" s="373">
        <f>+ｽ.金属くず!$AL$30</f>
        <v>29.2</v>
      </c>
      <c r="T48" s="373">
        <f>+ｾ.ｶﾞﾗｽ･ｺﾝｸﾘ･陶磁器くず!$AL$30</f>
        <v>191.9</v>
      </c>
      <c r="U48" s="373">
        <f>+ｿ.鉱さい!$AL$30</f>
        <v>0</v>
      </c>
      <c r="V48" s="373">
        <f>+ﾀ.がれき類!$AL$30</f>
        <v>8.5</v>
      </c>
      <c r="W48" s="373">
        <f>+ﾁ.動物のふん尿!$AL$30</f>
        <v>0</v>
      </c>
      <c r="X48" s="373">
        <f>+ﾂ.動物の死体!$AL$30</f>
        <v>0</v>
      </c>
      <c r="Y48" s="373">
        <f>+ﾃ.ばいじん!$AL$30</f>
        <v>0</v>
      </c>
      <c r="Z48" s="374">
        <f>+ﾄ.混合廃棄物その他!$AL$30</f>
        <v>20.9</v>
      </c>
      <c r="AA48" s="375">
        <f t="shared" si="4"/>
        <v>933.8</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271.7</v>
      </c>
      <c r="M49" s="422">
        <f>+ｷ.紙くず!$AS$24</f>
        <v>81.900000000000006</v>
      </c>
      <c r="N49" s="422">
        <f>+ｸ.木くず!$AS$24</f>
        <v>254.7</v>
      </c>
      <c r="O49" s="422">
        <f>+ｹ.繊維くず!$AS$24</f>
        <v>1.3</v>
      </c>
      <c r="P49" s="422">
        <f>+ｺ.動植物性残さ!$AS$24</f>
        <v>0</v>
      </c>
      <c r="Q49" s="422">
        <f>+ｻ.動物系固形不要物!$AS$24</f>
        <v>0</v>
      </c>
      <c r="R49" s="422">
        <f>+ｼ.ｺﾞﾑくず!$AS$24</f>
        <v>0</v>
      </c>
      <c r="S49" s="422">
        <f>+ｽ.金属くず!$AS$24</f>
        <v>1.2</v>
      </c>
      <c r="T49" s="422">
        <f>+ｾ.ｶﾞﾗｽ･ｺﾝｸﾘ･陶磁器くず!$AS$24</f>
        <v>87.1</v>
      </c>
      <c r="U49" s="422">
        <f>+ｿ.鉱さい!$AS$24</f>
        <v>0</v>
      </c>
      <c r="V49" s="422">
        <f>+ﾀ.がれき類!$AS$24</f>
        <v>56.9</v>
      </c>
      <c r="W49" s="422">
        <f>+ﾁ.動物のふん尿!$AS$24</f>
        <v>0</v>
      </c>
      <c r="X49" s="422">
        <f>+ﾂ.動物の死体!$AS$24</f>
        <v>0</v>
      </c>
      <c r="Y49" s="422">
        <f>+ﾃ.ばいじん!$AS$24</f>
        <v>0</v>
      </c>
      <c r="Z49" s="423">
        <f>+ﾄ.混合廃棄物その他!$AS$24</f>
        <v>0</v>
      </c>
      <c r="AA49" s="424">
        <f t="shared" si="4"/>
        <v>754.8</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271.7</v>
      </c>
      <c r="M52" s="415"/>
      <c r="N52" s="415"/>
      <c r="O52" s="415"/>
      <c r="P52" s="415"/>
      <c r="Q52" s="415"/>
      <c r="R52" s="415"/>
      <c r="S52" s="415"/>
      <c r="T52" s="415"/>
      <c r="U52" s="415"/>
      <c r="V52" s="415"/>
      <c r="W52" s="415"/>
      <c r="X52" s="415"/>
      <c r="Y52" s="415"/>
      <c r="Z52" s="433"/>
      <c r="AA52" s="377">
        <f t="shared" si="4"/>
        <v>271.7</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102.9</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102.9</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541.29999999999995</v>
      </c>
      <c r="M63" s="406">
        <f t="shared" si="10"/>
        <v>147.69999999999999</v>
      </c>
      <c r="N63" s="406">
        <f t="shared" si="10"/>
        <v>884.4</v>
      </c>
      <c r="O63" s="406">
        <f t="shared" si="10"/>
        <v>1.4000000000000001</v>
      </c>
      <c r="P63" s="406">
        <f t="shared" si="10"/>
        <v>0</v>
      </c>
      <c r="Q63" s="406">
        <f t="shared" si="10"/>
        <v>0</v>
      </c>
      <c r="R63" s="406">
        <f t="shared" si="10"/>
        <v>0</v>
      </c>
      <c r="S63" s="406">
        <f t="shared" si="10"/>
        <v>79.7</v>
      </c>
      <c r="T63" s="406">
        <f t="shared" si="10"/>
        <v>480.19999999999993</v>
      </c>
      <c r="U63" s="406">
        <f t="shared" si="10"/>
        <v>0</v>
      </c>
      <c r="V63" s="406">
        <f t="shared" si="10"/>
        <v>1226.3</v>
      </c>
      <c r="W63" s="406">
        <f t="shared" si="10"/>
        <v>0</v>
      </c>
      <c r="X63" s="406">
        <f t="shared" si="10"/>
        <v>0</v>
      </c>
      <c r="Y63" s="406">
        <f t="shared" si="10"/>
        <v>0</v>
      </c>
      <c r="Z63" s="406">
        <f t="shared" si="10"/>
        <v>162</v>
      </c>
      <c r="AA63" s="407">
        <f>+AA9+AA19+AA20</f>
        <v>3523</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U44" sqref="U44"/>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6月    30日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埼玉県さいたま市西区三橋5丁目976-1</v>
      </c>
      <c r="K16" s="793"/>
      <c r="L16" s="794"/>
      <c r="M16" s="794"/>
      <c r="N16" s="794"/>
      <c r="O16" s="795"/>
    </row>
    <row r="17" spans="1:15" ht="26.25" customHeight="1">
      <c r="C17" s="78"/>
      <c r="H17" s="23" t="s">
        <v>7</v>
      </c>
      <c r="I17" s="23"/>
      <c r="J17" s="793" t="str">
        <f>+表紙!J40</f>
        <v>株式会社AQ Group　代表取締役　加藤　博昭</v>
      </c>
      <c r="K17" s="793"/>
      <c r="L17" s="794"/>
      <c r="M17" s="794"/>
      <c r="N17" s="794"/>
      <c r="O17" s="795"/>
    </row>
    <row r="18" spans="1:15">
      <c r="C18" s="78"/>
      <c r="J18" s="21" t="s">
        <v>8</v>
      </c>
      <c r="O18" s="79"/>
    </row>
    <row r="19" spans="1:15">
      <c r="C19" s="78"/>
      <c r="J19" s="24" t="s">
        <v>9</v>
      </c>
      <c r="K19" s="24"/>
      <c r="L19" s="759" t="str">
        <f>IF(+表紙!L42="","",+表紙!L42)</f>
        <v>0120-984-351</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株式会社AQ Group
（管轄支店：横浜支店）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7067</v>
      </c>
      <c r="N25" s="783"/>
      <c r="O25" s="784"/>
    </row>
    <row r="26" spans="1:15" ht="18" customHeight="1">
      <c r="C26" s="469" t="s">
        <v>11</v>
      </c>
      <c r="D26" s="501"/>
      <c r="E26" s="502"/>
      <c r="F26" s="769" t="str">
        <f>+表紙!F49</f>
        <v>横浜市内の各建設現場
（管轄支店所在地：横浜市港北区新横浜2丁目13-6第一K・Sビル7F)</v>
      </c>
      <c r="G26" s="770"/>
      <c r="H26" s="770"/>
      <c r="I26" s="770"/>
      <c r="J26" s="770"/>
      <c r="K26" s="770"/>
      <c r="L26" s="126" t="s">
        <v>172</v>
      </c>
      <c r="M26" s="222"/>
      <c r="N26" s="773" t="str">
        <f>IF(+表紙!N49="","",+表紙!N49)</f>
        <v>045-478-2322</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06　総合工事業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9099</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78</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1634.7</v>
      </c>
      <c r="I40" s="240" t="s">
        <v>4</v>
      </c>
      <c r="J40" s="537" t="s">
        <v>324</v>
      </c>
      <c r="K40" s="538"/>
      <c r="L40" s="539"/>
      <c r="M40" s="754">
        <f>+表紙!M63</f>
        <v>1634.7</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790.4</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730.40000000000009</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f>+表紙!M67</f>
        <v>43.6</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7"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2026-07-14T08:38:32Z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