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920D79D1-D930-4026-BA06-39B3B88938A9}"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<sst xmlns="http://schemas.openxmlformats.org/spreadsheetml/2006/main" count="3151" uniqueCount="455">
  <si>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</si>
  <si>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</si>
  <si>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</si>
  <si>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</si>
  <si>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</si>
  <si>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</si>
  <si>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</si>
  <si>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</si>
  <si>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</si>
  <si>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</si>
  <si>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</si>
  <si>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</si>
  <si>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</si>
  <si>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</si>
  <si>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</si>
  <si>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</si>
  <si>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</si>
  <si>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</si>
  <si>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</si>
  <si>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</si>
  <si>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</si>
  <si>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</si>
  <si>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</si>
  <si>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</si>
  <si>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</si>
  <si>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</si>
  <si>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</si>
  <si>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</si>
  <si>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</si>
  <si>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</si>
  <si>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</si>
  <si>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</si>
  <si>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</si>
  <si>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</si>
  <si>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</si>
  <si>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</si>
  <si>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</si>
  <si>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</si>
  <si>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</si>
  <si>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</si>
  <si>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</si>
  <si>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</si>
  <si>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</si>
  <si>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</si>
  <si>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</si>
  <si>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</si>
  <si>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</si>
  <si>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</si>
  <si>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</si>
  <si>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</si>
  <si>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</si>
  <si>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</si>
  <si>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</si>
  <si>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</si>
  <si>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</si>
  <si>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</si>
  <si>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</si>
  <si>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</si>
  <si>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</si>
  <si>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</si>
  <si>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</si>
  <si>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</si>
  <si>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</si>
  <si>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</si>
  <si>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</si>
  <si>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</si>
  <si>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</si>
  <si>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</si>
  <si>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</si>
  <si>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</si>
  <si>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</si>
  <si>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</si>
  <si>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</si>
  <si>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</si>
  <si>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</si>
  <si>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</si>
  <si>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</si>
  <si>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</si>
  <si>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</si>
  <si>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</si>
  <si>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</si>
  <si>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</si>
  <si>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</si>
  <si>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</si>
  <si>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</si>
  <si>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</si>
  <si>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</si>
  <si>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</si>
  <si>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</si>
  <si>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</si>
  <si>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</si>
  <si>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</si>
  <si>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</si>
  <si>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</si>
  <si>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</si>
  <si>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</si>
  <si>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</si>
  <si>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</si>
  <si>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</si>
  <si>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</si>
  <si>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</si>
  <si>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</si>
  <si>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</si>
  <si>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</si>
  <si>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</si>
  <si>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</si>
  <si>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</si>
  <si>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</si>
  <si>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</si>
  <si>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</si>
  <si>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</si>
  <si>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</si>
  <si>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</si>
  <si>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</si>
  <si>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</si>
  <si>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</si>
  <si>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</si>
  <si>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</si>
  <si>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</si>
  <si>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</si>
  <si>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</si>
  <si>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</si>
  <si>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</si>
  <si>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</si>
  <si>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</si>
  <si>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</si>
  <si>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</si>
  <si>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</si>
  <si>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</si>
  <si>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</si>
  <si>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</si>
  <si>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</si>
  <si>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</si>
  <si>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</si>
  <si>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</si>
  <si>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</si>
  <si>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</si>
  <si>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</si>
  <si>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</si>
  <si>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</si>
  <si>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</si>
  <si>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</si>
  <si>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</si>
  <si>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</si>
  <si>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</si>
  <si>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</si>
  <si>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</si>
  <si>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</si>
  <si>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</si>
  <si>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</si>
  <si>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</si>
  <si>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</si>
  <si>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</si>
  <si>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</si>
  <si>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</si>
  <si>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</si>
  <si>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</si>
  <si>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</si>
  <si>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</si>
  <si>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</si>
  <si>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</si>
  <si>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</si>
  <si>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</si>
  <si>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</si>
  <si>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</si>
  <si>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</si>
  <si>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</si>
  <si>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</si>
  <si>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</si>
  <si>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</si>
  <si>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</si>
  <si>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</si>
  <si>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</si>
  <si>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</si>
  <si>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</si>
  <si>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</si>
  <si>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</si>
  <si>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</si>
  <si>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</si>
  <si>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</si>
  <si>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</si>
  <si>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</si>
  <si>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</si>
  <si>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</si>
  <si>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</si>
  <si>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</si>
  <si>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</si>
  <si>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</si>
  <si>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</si>
  <si>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</si>
  <si>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</si>
  <si>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</si>
  <si>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</si>
  <si>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</si>
  <si>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</si>
  <si>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</si>
  <si>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</si>
  <si>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</si>
  <si>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</si>
  <si>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</si>
  <si>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</si>
  <si>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</si>
  <si>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</si>
  <si>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</si>
  <si>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</si>
  <si>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</si>
  <si>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</si>
  <si>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</si>
  <si>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</si>
  <si>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</si>
  <si>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</si>
  <si>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</si>
  <si>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</si>
  <si>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</si>
  <si>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</si>
  <si>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</si>
  <si>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</si>
  <si>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</si>
  <si>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</si>
  <si>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</si>
  <si>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</si>
  <si>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</si>
  <si>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</si>
  <si>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</si>
  <si>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</si>
  <si>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</si>
  <si>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</si>
  <si>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</si>
  <si>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</si>
  <si>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</si>
  <si>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</si>
  <si>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</si>
  <si>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</si>
  <si>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</si>
  <si>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</si>
  <si>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</si>
  <si>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</si>
  <si>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</si>
  <si>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</si>
  <si>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</si>
  <si>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</si>
  <si>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</si>
  <si>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</si>
  <si>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</si>
  <si>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</si>
  <si>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</si>
  <si>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</si>
  <si>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</si>
  <si>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</si>
  <si>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</si>
  <si>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</si>
  <si>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</si>
  <si>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</si>
  <si>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</si>
  <si>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</si>
  <si>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</si>
  <si>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</si>
  <si>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</si>
  <si>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</si>
  <si>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</si>
  <si>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</si>
  <si>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</si>
  <si>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</si>
  <si>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</si>
  <si>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</si>
  <si>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</si>
  <si>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</si>
  <si>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</si>
  <si>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</si>
  <si>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</si>
  <si>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</si>
  <si>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</si>
  <si>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</si>
  <si>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</si>
  <si>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</si>
  <si>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</si>
  <si>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</si>
  <si>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</si>
  <si>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</si>
  <si>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</si>
  <si>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</si>
  <si>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</si>
  <si>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</si>
  <si>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</si>
  <si>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</si>
  <si>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</si>
  <si>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</si>
  <si>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</si>
  <si>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</si>
  <si>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</si>
  <si>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</si>
  <si>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</si>
  <si>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</si>
  <si>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</si>
  <si>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</si>
  <si>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</si>
  <si>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</si>
  <si>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</si>
  <si>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</si>
  <si>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</si>
  <si>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</si>
  <si>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</si>
  <si>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</si>
  <si>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</si>
  <si>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</si>
  <si>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</si>
  <si>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</si>
  <si>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</si>
  <si>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</si>
  <si>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</si>
  <si>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</si>
  <si>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</si>
  <si>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</si>
  <si>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</si>
  <si>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</si>
  <si>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</si>
  <si>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</si>
  <si>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</si>
  <si>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</si>
  <si>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</si>
  <si>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</si>
  <si>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</si>
  <si>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</si>
  <si>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</si>
  <si>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</si>
  <si>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</si>
  <si>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</si>
  <si>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</si>
  <si>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</si>
  <si>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</si>
  <si>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</si>
  <si>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</si>
  <si>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</si>
  <si>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</si>
  <si>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</si>
  <si>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</si>
  <si>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</si>
  <si>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</si>
  <si>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</si>
  <si>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</si>
  <si>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</si>
  <si>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</si>
  <si>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</si>
  <si>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</si>
  <si>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</si>
  <si>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</si>
  <si>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</si>
  <si>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</si>
  <si>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</si>
  <si>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</si>
  <si>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</si>
  <si>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</si>
  <si>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</si>
  <si>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</si>
  <si>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</si>
  <si>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</si>
  <si>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</si>
  <si>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</si>
  <si>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</si>
  <si>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</si>
  <si>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</si>
  <si>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</si>
  <si>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</si>
  <si>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</si>
  <si>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</si>
  <si>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</si>
  <si>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</si>
  <si>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</si>
  <si>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</si>
  <si>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</si>
  <si>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</si>
  <si>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</si>
  <si>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</si>
  <si>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</si>
  <si>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</si>
  <si>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</si>
  <si>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</si>
  <si>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</si>
  <si>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</si>
  <si>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</si>
  <si>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</si>
  <si>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</si>
  <si>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</si>
  <si>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</si>
  <si>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</si>
  <si>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</si>
  <si>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</si>
  <si>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</si>
  <si>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</si>
  <si>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</si>
  <si>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</si>
  <si>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</si>
  <si>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</si>
  <si>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</si>
  <si>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</si>
  <si>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</si>
  <si>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</si>
  <si>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</si>
  <si>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</si>
  <si>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</si>
  <si>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</si>
  <si>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</si>
  <si>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</si>
  <si>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</si>
  <si>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</si>
  <si>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</si>
  <si>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</si>
  <si>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</si>
  <si>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</si>
  <si>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</si>
  <si>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</si>
  <si>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</si>
  <si>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</si>
  <si>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</si>
  <si>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</si>
  <si>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</si>
  <si>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</si>
  <si>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</si>
  <si>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</si>
  <si>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</si>
  <si>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</si>
  <si>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</si>
  <si>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</si>
  <si>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</si>
  <si>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</si>
  <si>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</si>
  <si>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</si>
  <si>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</si>
  <si>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</si>
  <si>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</si>
  <si>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</si>
  <si>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</si>
  <si>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</si>
  <si>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</si>
  <si>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</si>
  <si>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</si>
  <si>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</si>
  <si>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</si>
  <si>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</si>
  <si>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</si>
  <si>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</si>
  <si>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</si>
  <si>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</si>
  <si>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</si>
  <si>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</si>
  <si>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   年 6   月  29  日</t>
    <phoneticPr fontId="3"/>
  </si>
  <si>
    <t>横浜市港北区高田町２５８４</t>
    <rPh sb="0" eb="9">
      <t>ヨコハマシコウホククタカタチョウ</t>
    </rPh>
    <phoneticPr fontId="3"/>
  </si>
  <si>
    <t>有限会社亀の子興業　代表取締役　金子勇夫</t>
    <rPh sb="0" eb="5">
      <t>ユウゲンガイシャカメ</t>
    </rPh>
    <rPh sb="6" eb="9">
      <t>ココウギョウ</t>
    </rPh>
    <rPh sb="10" eb="15">
      <t>ダイヒョウトリシマリヤク</t>
    </rPh>
    <rPh sb="16" eb="20">
      <t>カネコイサオ</t>
    </rPh>
    <phoneticPr fontId="3"/>
  </si>
  <si>
    <t>045-534-8958</t>
    <phoneticPr fontId="3"/>
  </si>
  <si>
    <t>有限会社亀の子興業</t>
    <rPh sb="0" eb="5">
      <t>ユウゲンガイシャカメ</t>
    </rPh>
    <rPh sb="6" eb="9">
      <t>ココウギョウ</t>
    </rPh>
    <phoneticPr fontId="3"/>
  </si>
  <si>
    <t>解体工事業</t>
    <rPh sb="0" eb="4">
      <t>カイタイコウジ</t>
    </rPh>
    <rPh sb="4" eb="5">
      <t>ギョウ</t>
    </rPh>
    <phoneticPr fontId="3"/>
  </si>
  <si>
    <t>１０人</t>
    <rPh sb="2" eb="3">
      <t>ニン</t>
    </rPh>
    <phoneticPr fontId="3"/>
  </si>
  <si>
    <t>廃プラ類・・・中間処分場に搬出　・　紙くず／木くず・・・中間処分場に搬出　・　がれき・・・中間処分場に搬出</t>
    <rPh sb="0" eb="1">
      <t>ハイ</t>
    </rPh>
    <rPh sb="3" eb="4">
      <t>ルイ</t>
    </rPh>
    <rPh sb="7" eb="9">
      <t>チュウカン</t>
    </rPh>
    <rPh sb="9" eb="12">
      <t>ショブンジョウ</t>
    </rPh>
    <rPh sb="13" eb="15">
      <t>ハンシュツ</t>
    </rPh>
    <rPh sb="18" eb="19">
      <t>カミ</t>
    </rPh>
    <rPh sb="22" eb="23">
      <t>キ</t>
    </rPh>
    <rPh sb="28" eb="30">
      <t>チュウカン</t>
    </rPh>
    <rPh sb="30" eb="33">
      <t>ショブンジョウ</t>
    </rPh>
    <rPh sb="34" eb="36">
      <t>ハンシュツ</t>
    </rPh>
    <rPh sb="45" eb="50">
      <t>チュウカンショブンジョウ</t>
    </rPh>
    <rPh sb="51" eb="53">
      <t>ハンシュツ</t>
    </rPh>
    <phoneticPr fontId="3"/>
  </si>
  <si>
    <t>廃プラ塁、紙くず/木くず、がれきを事前に細かく分別し、中間処分場に搬出</t>
    <rPh sb="0" eb="1">
      <t>ハイ</t>
    </rPh>
    <rPh sb="3" eb="4">
      <t>ルイ</t>
    </rPh>
    <rPh sb="5" eb="6">
      <t>カミ</t>
    </rPh>
    <rPh sb="9" eb="10">
      <t>キ</t>
    </rPh>
    <rPh sb="17" eb="19">
      <t>ジゼン</t>
    </rPh>
    <rPh sb="20" eb="21">
      <t>コマ</t>
    </rPh>
    <rPh sb="23" eb="25">
      <t>ブンベツ</t>
    </rPh>
    <rPh sb="27" eb="32">
      <t>チュウカンショブンジョウ</t>
    </rPh>
    <rPh sb="33" eb="35">
      <t>ハンシュツ</t>
    </rPh>
    <phoneticPr fontId="3"/>
  </si>
  <si>
    <t>現場社員→社長</t>
    <rPh sb="0" eb="2">
      <t>ゲンバ</t>
    </rPh>
    <rPh sb="2" eb="4">
      <t>シャイン</t>
    </rPh>
    <rPh sb="5" eb="7">
      <t>シャチョウ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</si>
</sst>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19250" y="2193925"/>
          <a:ext cx="431800" cy="644525"/>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24" zoomScale="115" zoomScaleNormal="115" zoomScaleSheetLayoutView="115" workbookViewId="0">
      <selection activeCell="D77" sqref="D77:U8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445</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446</v>
      </c>
      <c r="M40" s="633"/>
      <c r="N40" s="633"/>
      <c r="O40" s="633"/>
      <c r="P40" s="633"/>
      <c r="Q40" s="633"/>
      <c r="R40" s="633"/>
      <c r="S40" s="633"/>
      <c r="T40" s="633"/>
      <c r="U40" s="634"/>
      <c r="W40" s="21"/>
      <c r="X40" s="21"/>
    </row>
    <row r="41" spans="1:25" ht="26.25" customHeight="1" x14ac:dyDescent="0.15">
      <c r="C41" s="86"/>
      <c r="I41" s="25"/>
      <c r="J41" s="25" t="s">
        <v>7</v>
      </c>
      <c r="K41" s="25"/>
      <c r="L41" s="633" t="s">
        <v>447</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448</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449</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7065</v>
      </c>
      <c r="Q49" s="613"/>
      <c r="R49" s="613"/>
      <c r="S49" s="613"/>
      <c r="T49" s="613"/>
      <c r="U49" s="614"/>
    </row>
    <row r="50" spans="3:23" ht="26.25" customHeight="1" x14ac:dyDescent="0.15">
      <c r="C50" s="585" t="s">
        <v>11</v>
      </c>
      <c r="D50" s="586"/>
      <c r="E50" s="587"/>
      <c r="F50" s="596" t="s">
        <v>446</v>
      </c>
      <c r="G50" s="597"/>
      <c r="H50" s="597"/>
      <c r="I50" s="597"/>
      <c r="J50" s="597"/>
      <c r="K50" s="597"/>
      <c r="L50" s="597"/>
      <c r="M50" s="597"/>
      <c r="N50" s="341" t="s">
        <v>171</v>
      </c>
      <c r="O50" s="449"/>
      <c r="P50" s="450"/>
      <c r="Q50" s="600" t="s">
        <v>448</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190</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t="s">
        <v>451</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452</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454</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4</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1880</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453</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4</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1880</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452</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453</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452</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1880</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1880</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1880</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1880</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有限会社亀の子興業</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18" zoomScale="90" zoomScaleNormal="90" workbookViewId="0">
      <selection activeCell="F32" sqref="F32:G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30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30</v>
      </c>
      <c r="P27" s="715"/>
      <c r="Q27" s="715"/>
      <c r="R27" s="715"/>
      <c r="S27" s="49" t="s">
        <v>38</v>
      </c>
      <c r="T27" s="70"/>
      <c r="U27" s="70"/>
      <c r="X27" s="68" t="s">
        <v>39</v>
      </c>
      <c r="Y27" s="71"/>
      <c r="AG27" s="58"/>
      <c r="AH27" s="58"/>
      <c r="AI27" s="58"/>
      <c r="AJ27" s="58"/>
      <c r="AK27" s="760">
        <f>+AG18+O27</f>
        <v>30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30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30</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30</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30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8" workbookViewId="0">
      <selection activeCell="F32" sqref="F32:G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250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250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250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250</v>
      </c>
      <c r="P27" s="715"/>
      <c r="Q27" s="715"/>
      <c r="R27" s="715"/>
      <c r="S27" s="49" t="s">
        <v>38</v>
      </c>
      <c r="T27" s="70"/>
      <c r="U27" s="70"/>
      <c r="X27" s="68" t="s">
        <v>39</v>
      </c>
      <c r="Y27" s="71"/>
      <c r="AG27" s="58"/>
      <c r="AH27" s="58"/>
      <c r="AI27" s="58"/>
      <c r="AJ27" s="58"/>
      <c r="AK27" s="760">
        <f>+AG18+O27</f>
        <v>250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250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250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250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250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1200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1200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1200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1200</v>
      </c>
      <c r="P27" s="715"/>
      <c r="Q27" s="715"/>
      <c r="R27" s="715"/>
      <c r="S27" s="49" t="s">
        <v>38</v>
      </c>
      <c r="T27" s="70"/>
      <c r="U27" s="70"/>
      <c r="X27" s="68" t="s">
        <v>39</v>
      </c>
      <c r="Y27" s="71"/>
      <c r="AG27" s="58"/>
      <c r="AH27" s="58"/>
      <c r="AI27" s="58"/>
      <c r="AJ27" s="58"/>
      <c r="AK27" s="760">
        <f>+AG18+O27</f>
        <v>1200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1200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1200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1200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1200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F32" sqref="F32:G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有限会社亀の子興業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400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400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400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400</v>
      </c>
      <c r="P27" s="715"/>
      <c r="Q27" s="715"/>
      <c r="R27" s="715"/>
      <c r="S27" s="49" t="s">
        <v>38</v>
      </c>
      <c r="T27" s="70"/>
      <c r="U27" s="70"/>
      <c r="X27" s="68" t="s">
        <v>39</v>
      </c>
      <c r="Y27" s="71"/>
      <c r="AG27" s="58"/>
      <c r="AH27" s="58"/>
      <c r="AI27" s="58"/>
      <c r="AJ27" s="58"/>
      <c r="AK27" s="760">
        <f>+AG18+O27</f>
        <v>400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400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400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400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400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F7"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有限会社亀の子興業</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30</v>
      </c>
      <c r="M9" s="377">
        <f>IF(OR(ｷ.紙くず!F24&gt;0,ｷ.紙くず!F24&lt;0),ｷ.紙くず!F24,IF(M$19&gt;0,"0",0))</f>
        <v>0</v>
      </c>
      <c r="N9" s="377">
        <f>IF(OR(ｸ.木くず!F24&gt;0,ｸ.木くず!F24&lt;0),ｸ.木くず!F24,IF(N$19&gt;0,"0",0))</f>
        <v>250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1200</v>
      </c>
      <c r="U9" s="377">
        <f>IF(OR(ｿ.鉱さい!F24&gt;0,ｿ.鉱さい!F24&lt;0),ｿ.鉱さい!F24,IF(U$19&gt;0,"0",0))</f>
        <v>0</v>
      </c>
      <c r="V9" s="377">
        <f>IF(OR(ﾀ.がれき類!F24&gt;0,ﾀ.がれき類!F24&lt;0),ﾀ.がれき類!F24,IF(V$19&gt;0,"0",0))</f>
        <v>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400</v>
      </c>
      <c r="AA9" s="379">
        <f>IF(SUM(G9:Z9)&gt;0,SUM(G9:Z9),IF(AA$19&gt;0,"0",0))</f>
        <v>1880</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30</v>
      </c>
      <c r="M14" s="383">
        <f>IF(OR(ｷ.紙くず!F29&gt;0,ｷ.紙くず!F29&lt;0),ｷ.紙くず!F29,IF(M$19&gt;0,"0",0))</f>
        <v>0</v>
      </c>
      <c r="N14" s="383">
        <f>IF(OR(ｸ.木くず!F29&gt;0,ｸ.木くず!F29&lt;0),ｸ.木くず!F29,IF(N$19&gt;0,"0",0))</f>
        <v>250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1200</v>
      </c>
      <c r="U14" s="383">
        <f>IF(OR(ｿ.鉱さい!F29&gt;0,ｿ.鉱さい!F29&lt;0),ｿ.鉱さい!F29,IF(U$19&gt;0,"0",0))</f>
        <v>0</v>
      </c>
      <c r="V14" s="383">
        <f>IF(OR(ﾀ.がれき類!F29&gt;0,ﾀ.がれき類!F29&lt;0),ﾀ.がれき類!F29,IF(V$19&gt;0,"0",0))</f>
        <v>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400</v>
      </c>
      <c r="AA14" s="385">
        <f t="shared" si="0"/>
        <v>1880</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30</v>
      </c>
      <c r="M16" s="383">
        <f>IF(OR(ｷ.紙くず!F31&gt;0,ｷ.紙くず!F31&lt;0),ｷ.紙くず!F31,IF(M$19&gt;0,"0",0))</f>
        <v>0</v>
      </c>
      <c r="N16" s="383">
        <f>IF(OR(ｸ.木くず!F31&gt;0,ｸ.木くず!F31&lt;0),ｸ.木くず!F31,IF(N$19&gt;0,"0",0))</f>
        <v>250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1200</v>
      </c>
      <c r="U16" s="383">
        <f>IF(OR(ｿ.鉱さい!F31&gt;0,ｿ.鉱さい!F31&lt;0),ｿ.鉱さい!F31,IF(U$19&gt;0,"0",0))</f>
        <v>0</v>
      </c>
      <c r="V16" s="383">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400</v>
      </c>
      <c r="AA16" s="385">
        <f t="shared" si="0"/>
        <v>1880</v>
      </c>
    </row>
    <row r="17" spans="2:27" ht="24" customHeight="1" x14ac:dyDescent="0.15">
      <c r="B17" s="172"/>
      <c r="C17" s="801" t="s">
        <v>407</v>
      </c>
      <c r="D17" s="801"/>
      <c r="E17" s="801"/>
      <c r="F17" s="802"/>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0</v>
      </c>
      <c r="I19" s="389">
        <f t="shared" si="1"/>
        <v>0</v>
      </c>
      <c r="J19" s="389">
        <f t="shared" si="1"/>
        <v>0</v>
      </c>
      <c r="K19" s="389">
        <f t="shared" si="1"/>
        <v>0</v>
      </c>
      <c r="L19" s="389">
        <f t="shared" si="1"/>
        <v>30</v>
      </c>
      <c r="M19" s="389">
        <f t="shared" si="1"/>
        <v>0</v>
      </c>
      <c r="N19" s="389">
        <f t="shared" si="1"/>
        <v>250</v>
      </c>
      <c r="O19" s="389">
        <f t="shared" si="1"/>
        <v>0</v>
      </c>
      <c r="P19" s="389">
        <f t="shared" si="1"/>
        <v>0</v>
      </c>
      <c r="Q19" s="389">
        <f t="shared" si="1"/>
        <v>0</v>
      </c>
      <c r="R19" s="389">
        <f t="shared" si="1"/>
        <v>0</v>
      </c>
      <c r="S19" s="389">
        <f t="shared" si="1"/>
        <v>0</v>
      </c>
      <c r="T19" s="389">
        <f t="shared" si="1"/>
        <v>1200</v>
      </c>
      <c r="U19" s="389">
        <f t="shared" si="1"/>
        <v>0</v>
      </c>
      <c r="V19" s="389">
        <f t="shared" si="1"/>
        <v>0</v>
      </c>
      <c r="W19" s="389">
        <f t="shared" si="1"/>
        <v>0</v>
      </c>
      <c r="X19" s="389">
        <f t="shared" si="1"/>
        <v>0</v>
      </c>
      <c r="Y19" s="389">
        <f t="shared" si="1"/>
        <v>0</v>
      </c>
      <c r="Z19" s="390">
        <f t="shared" si="1"/>
        <v>400</v>
      </c>
      <c r="AA19" s="391">
        <f t="shared" ref="AA19:AA25" si="2">SUM(G19:Z19)</f>
        <v>1880</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30</v>
      </c>
      <c r="M37" s="424">
        <f t="shared" si="8"/>
        <v>0</v>
      </c>
      <c r="N37" s="424">
        <f t="shared" si="8"/>
        <v>250</v>
      </c>
      <c r="O37" s="424">
        <f t="shared" si="8"/>
        <v>0</v>
      </c>
      <c r="P37" s="424">
        <f t="shared" si="8"/>
        <v>0</v>
      </c>
      <c r="Q37" s="424">
        <f t="shared" si="8"/>
        <v>0</v>
      </c>
      <c r="R37" s="424">
        <f t="shared" si="8"/>
        <v>0</v>
      </c>
      <c r="S37" s="424">
        <f t="shared" si="8"/>
        <v>0</v>
      </c>
      <c r="T37" s="424">
        <f t="shared" si="8"/>
        <v>1200</v>
      </c>
      <c r="U37" s="424">
        <f t="shared" si="8"/>
        <v>0</v>
      </c>
      <c r="V37" s="424">
        <f t="shared" si="8"/>
        <v>0</v>
      </c>
      <c r="W37" s="424">
        <f t="shared" si="8"/>
        <v>0</v>
      </c>
      <c r="X37" s="424">
        <f t="shared" si="8"/>
        <v>0</v>
      </c>
      <c r="Y37" s="424">
        <f t="shared" si="8"/>
        <v>0</v>
      </c>
      <c r="Z37" s="425">
        <f t="shared" si="8"/>
        <v>400</v>
      </c>
      <c r="AA37" s="426">
        <f t="shared" si="4"/>
        <v>1880</v>
      </c>
    </row>
    <row r="38" spans="2:27" ht="24" customHeight="1" x14ac:dyDescent="0.15">
      <c r="B38" s="170"/>
      <c r="C38" s="795"/>
      <c r="D38" s="227"/>
      <c r="E38" s="225" t="s">
        <v>318</v>
      </c>
      <c r="F38" s="443"/>
      <c r="G38" s="415">
        <f t="shared" ref="G38:Z38" si="9">SUM(G39:G41)</f>
        <v>0</v>
      </c>
      <c r="H38" s="415">
        <f t="shared" si="9"/>
        <v>0</v>
      </c>
      <c r="I38" s="415">
        <f t="shared" si="9"/>
        <v>0</v>
      </c>
      <c r="J38" s="415">
        <f t="shared" si="9"/>
        <v>0</v>
      </c>
      <c r="K38" s="415">
        <f t="shared" si="9"/>
        <v>0</v>
      </c>
      <c r="L38" s="415">
        <f t="shared" si="9"/>
        <v>30</v>
      </c>
      <c r="M38" s="415">
        <f t="shared" si="9"/>
        <v>0</v>
      </c>
      <c r="N38" s="415">
        <f t="shared" si="9"/>
        <v>250</v>
      </c>
      <c r="O38" s="415">
        <f t="shared" si="9"/>
        <v>0</v>
      </c>
      <c r="P38" s="415">
        <f t="shared" si="9"/>
        <v>0</v>
      </c>
      <c r="Q38" s="415">
        <f t="shared" si="9"/>
        <v>0</v>
      </c>
      <c r="R38" s="415">
        <f t="shared" si="9"/>
        <v>0</v>
      </c>
      <c r="S38" s="415">
        <f t="shared" si="9"/>
        <v>0</v>
      </c>
      <c r="T38" s="415">
        <f t="shared" si="9"/>
        <v>1200</v>
      </c>
      <c r="U38" s="415">
        <f t="shared" si="9"/>
        <v>0</v>
      </c>
      <c r="V38" s="415">
        <f t="shared" si="9"/>
        <v>0</v>
      </c>
      <c r="W38" s="415">
        <f t="shared" si="9"/>
        <v>0</v>
      </c>
      <c r="X38" s="415">
        <f t="shared" si="9"/>
        <v>0</v>
      </c>
      <c r="Y38" s="415">
        <f t="shared" si="9"/>
        <v>0</v>
      </c>
      <c r="Z38" s="416">
        <f t="shared" si="9"/>
        <v>400</v>
      </c>
      <c r="AA38" s="417">
        <f t="shared" si="4"/>
        <v>1880</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30</v>
      </c>
      <c r="M39" s="418">
        <f>+ｷ.紙くず!$Z$28</f>
        <v>0</v>
      </c>
      <c r="N39" s="418">
        <f>+ｸ.木くず!$Z$28</f>
        <v>250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1200</v>
      </c>
      <c r="U39" s="418">
        <f>+ｿ.鉱さい!$Z$28</f>
        <v>0</v>
      </c>
      <c r="V39" s="418">
        <f>+ﾀ.がれき類!$Z$28</f>
        <v>0</v>
      </c>
      <c r="W39" s="418">
        <f>+ﾁ.動物のふん尿!$Z$28</f>
        <v>0</v>
      </c>
      <c r="X39" s="418">
        <f>+ﾂ.動物の死体!$Z$28</f>
        <v>0</v>
      </c>
      <c r="Y39" s="418">
        <f>+ﾃ.ばいじん!$Z$28</f>
        <v>0</v>
      </c>
      <c r="Z39" s="419">
        <f>+ﾄ.混合廃棄物その他!$Z$28</f>
        <v>400</v>
      </c>
      <c r="AA39" s="420">
        <f t="shared" si="4"/>
        <v>1880</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30</v>
      </c>
      <c r="M43" s="427">
        <f>+ｷ.紙くず!$AK$27</f>
        <v>0</v>
      </c>
      <c r="N43" s="427">
        <f>+ｸ.木くず!$AK$27</f>
        <v>250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1200</v>
      </c>
      <c r="U43" s="427">
        <f>+ｿ.鉱さい!$AK$27</f>
        <v>0</v>
      </c>
      <c r="V43" s="427">
        <f>+ﾀ.がれき類!$AK$27</f>
        <v>0</v>
      </c>
      <c r="W43" s="427">
        <f>+ﾁ.動物のふん尿!$AK$27</f>
        <v>0</v>
      </c>
      <c r="X43" s="427">
        <f>+ﾂ.動物の死体!$AK$27</f>
        <v>0</v>
      </c>
      <c r="Y43" s="427">
        <f>+ﾃ.ばいじん!$AK$27</f>
        <v>0</v>
      </c>
      <c r="Z43" s="428">
        <f>+ﾄ.混合廃棄物その他!$AK$27</f>
        <v>400</v>
      </c>
      <c r="AA43" s="429">
        <f>SUM(G43:Z43)</f>
        <v>1880</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30</v>
      </c>
      <c r="M45" s="433">
        <f>+ｷ.紙くず!$AR$24</f>
        <v>0</v>
      </c>
      <c r="N45" s="433">
        <f>+ｸ.木くず!$AR$24</f>
        <v>250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1200</v>
      </c>
      <c r="U45" s="433">
        <f>+ｿ.鉱さい!$AR$24</f>
        <v>0</v>
      </c>
      <c r="V45" s="433">
        <f>+ﾀ.がれき類!$AR$24</f>
        <v>0</v>
      </c>
      <c r="W45" s="433">
        <f>+ﾁ.動物のふん尿!$AR$24</f>
        <v>0</v>
      </c>
      <c r="X45" s="433">
        <f>+ﾂ.動物の死体!$AR$24</f>
        <v>0</v>
      </c>
      <c r="Y45" s="433">
        <f>+ﾃ.ばいじん!$AR$24</f>
        <v>0</v>
      </c>
      <c r="Z45" s="434">
        <f>+ﾄ.混合廃棄物その他!$AR$24</f>
        <v>400</v>
      </c>
      <c r="AA45" s="435">
        <f t="shared" si="4"/>
        <v>1880</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60</v>
      </c>
      <c r="M55" s="10">
        <f t="shared" si="10"/>
        <v>0</v>
      </c>
      <c r="N55" s="10"/>
      <c r="O55" s="10"/>
      <c r="P55" s="10"/>
      <c r="Q55" s="10"/>
      <c r="R55" s="10"/>
      <c r="S55" s="10">
        <f t="shared" si="10"/>
        <v>0</v>
      </c>
      <c r="T55" s="10">
        <f t="shared" si="10"/>
        <v>2400</v>
      </c>
      <c r="U55" s="10">
        <f t="shared" si="10"/>
        <v>0</v>
      </c>
      <c r="V55" s="480">
        <f t="shared" si="10"/>
        <v>0</v>
      </c>
      <c r="W55" s="480">
        <f t="shared" si="10"/>
        <v>0</v>
      </c>
      <c r="X55" s="480">
        <f t="shared" si="10"/>
        <v>0</v>
      </c>
      <c r="Y55" s="480">
        <f t="shared" si="10"/>
        <v>0</v>
      </c>
      <c r="Z55" s="480">
        <f t="shared" si="10"/>
        <v>800</v>
      </c>
      <c r="AA55" s="481">
        <f>+AA9+AA19+AA20</f>
        <v>3760</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   年 6   月  29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横浜市港北区高田町２５８４</v>
      </c>
      <c r="M16" s="870"/>
      <c r="N16" s="870"/>
      <c r="O16" s="870"/>
      <c r="P16" s="870"/>
      <c r="Q16" s="870"/>
      <c r="R16" s="870"/>
      <c r="S16" s="870"/>
      <c r="T16" s="870"/>
      <c r="U16" s="282"/>
    </row>
    <row r="17" spans="1:21" ht="26.25" customHeight="1" x14ac:dyDescent="0.15">
      <c r="C17" s="86"/>
      <c r="I17" s="25"/>
      <c r="J17" s="25" t="s">
        <v>7</v>
      </c>
      <c r="K17" s="25"/>
      <c r="L17" s="870" t="str">
        <f>+表紙!L41</f>
        <v>有限会社亀の子興業　代表取締役　金子勇夫</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045-534-8958</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有限会社亀の子興業</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7065</v>
      </c>
      <c r="Q25" s="842"/>
      <c r="R25" s="842"/>
      <c r="S25" s="842"/>
      <c r="T25" s="842"/>
      <c r="U25" s="843"/>
    </row>
    <row r="26" spans="1:21" ht="26.25" customHeight="1" x14ac:dyDescent="0.15">
      <c r="C26" s="585" t="s">
        <v>11</v>
      </c>
      <c r="D26" s="586"/>
      <c r="E26" s="587"/>
      <c r="F26" s="857" t="str">
        <f>+表紙!F50</f>
        <v>横浜市港北区高田町２５８４</v>
      </c>
      <c r="G26" s="858"/>
      <c r="H26" s="858"/>
      <c r="I26" s="858"/>
      <c r="J26" s="858"/>
      <c r="K26" s="858"/>
      <c r="L26" s="858"/>
      <c r="M26" s="858"/>
      <c r="N26" s="341" t="s">
        <v>171</v>
      </c>
      <c r="O26"/>
      <c r="P26"/>
      <c r="Q26" s="852" t="str">
        <f>IF(+表紙!Q50="","",+表紙!Q50)</f>
        <v>045-534-8958</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解体工事業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190</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１０人</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廃プラ類・・・中間処分場に搬出　・　紙くず／木くず・・・中間処分場に搬出　・　がれき・・・中間処分場に搬出</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現場社員→社長</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4</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1880</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廃プラ塁、紙くず/木くず、がれきを事前に細かく分別し、中間処分場に搬出</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4</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1880</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廃プラ類・・・中間処分場に搬出　・　紙くず／木くず・・・中間処分場に搬出　・　がれき・・・中間処分場に搬出</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廃プラ塁、紙くず/木くず、がれきを事前に細かく分別し、中間処分場に搬出</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廃プラ類・・・中間処分場に搬出　・　紙くず／木くず・・・中間処分場に搬出　・　がれき・・・中間処分場に搬出</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1880</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1880</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1880</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1880</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2026-07-27T07:21:06Z</dcterms:created>
  <dcterms:modified xsi:type="dcterms:W3CDTF">2026-07-27T07:21:06Z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