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comments16.xml" ContentType="application/vnd.openxmlformats-officedocument.spreadsheetml.comments+xml"/>
  <Override PartName="/xl/comments17.xml" ContentType="application/vnd.openxmlformats-officedocument.spreadsheetml.comments+xml"/>
  <Override PartName="/xl/comments18.xml" ContentType="application/vnd.openxmlformats-officedocument.spreadsheetml.comments+xml"/>
  <Override PartName="/xl/comments19.xml" ContentType="application/vnd.openxmlformats-officedocument.spreadsheetml.comments+xml"/>
  <Override PartName="/xl/comments20.xml" ContentType="application/vnd.openxmlformats-officedocument.spreadsheetml.comments+xml"/>
  <Override PartName="/xl/comments2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mc:AlternateContent xmlns:mc="http://schemas.openxmlformats.org/markup-compatibility/2006">
    <mc:Choice Requires="x15">
      <x15ac:absPath xmlns:x15ac="http://schemas.microsoft.com/office/spreadsheetml/2010/11/ac" url="\\fs\資源循環局\03事業系廃棄物対策課\210_排出事業者指導\040_処理指導計画・資源化減量化等担当G\01_多量排出事業者指導(自主管理事業）\01 現年度ファイル\R8\01_多量・自主提出された計画書等\03_電子申請\02_建設\7063（株）ハマーズ\"/>
    </mc:Choice>
  </mc:AlternateContent>
  <xr:revisionPtr revIDLastSave="0" documentId="8_{D9D61350-6B81-4CF2-9B0B-43AAE3FB9B27}" xr6:coauthVersionLast="47" xr6:coauthVersionMax="47" xr10:uidLastSave="{00000000-0000-0000-0000-000000000000}"/>
  <bookViews>
    <workbookView xWindow="105" yWindow="10440" windowWidth="38400" windowHeight="10545" tabRatio="808" firstSheet="5" activeTab="21" xr2:uid="{00000000-000D-0000-FFFF-FFFF00000000}"/>
  </bookViews>
  <sheets>
    <sheet name="表紙" sheetId="1" r:id="rId1"/>
    <sheet name="ｱ.燃え殻" sheetId="2" r:id="rId2"/>
    <sheet name="ｲ.汚泥" sheetId="3" r:id="rId3"/>
    <sheet name="ｳ.廃油" sheetId="4" r:id="rId4"/>
    <sheet name="ｴ.廃酸" sheetId="5" r:id="rId5"/>
    <sheet name="ｵ.廃ｱﾙｶﾘ" sheetId="6" r:id="rId6"/>
    <sheet name="ｶ.廃ﾌﾟﾗ類" sheetId="7" r:id="rId7"/>
    <sheet name="ｷ.紙くず" sheetId="8" r:id="rId8"/>
    <sheet name="ｸ.木くず" sheetId="9" r:id="rId9"/>
    <sheet name="ｹ.繊維くず" sheetId="10" r:id="rId10"/>
    <sheet name="ｺ.動植物性残さ" sheetId="11" r:id="rId11"/>
    <sheet name="ｻ.動物系固形不要物" sheetId="12" r:id="rId12"/>
    <sheet name="ｼ.ｺﾞﾑくず" sheetId="13" r:id="rId13"/>
    <sheet name="ｽ.金属くず" sheetId="14" r:id="rId14"/>
    <sheet name="ｾ.ｶﾞﾗｽ･ｺﾝｸﾘ･陶磁器くず" sheetId="15" r:id="rId15"/>
    <sheet name="ｿ.鉱さい" sheetId="16" r:id="rId16"/>
    <sheet name="ﾀ.がれき類" sheetId="17" r:id="rId17"/>
    <sheet name="ﾁ.動物のふん尿" sheetId="18" r:id="rId18"/>
    <sheet name="ﾂ.動物の死体" sheetId="19" r:id="rId19"/>
    <sheet name="ﾃ.ばいじん" sheetId="20" r:id="rId20"/>
    <sheet name="ﾄ.混合廃棄物その他" sheetId="21" r:id="rId21"/>
    <sheet name="別紙" sheetId="22" r:id="rId22"/>
    <sheet name="印刷用表紙" sheetId="23" r:id="rId23"/>
    <sheet name="業種限定" sheetId="24" r:id="rId24"/>
    <sheet name="入力根拠_確認事項" sheetId="25" r:id="rId25"/>
  </sheets>
  <definedNames>
    <definedName name="_xlnm.Print_Area" localSheetId="1">ｱ.燃え殻!$B$2:$AW$34</definedName>
    <definedName name="_xlnm.Print_Area" localSheetId="2">ｲ.汚泥!$B$2:$AW$34</definedName>
    <definedName name="_xlnm.Print_Area" localSheetId="3">ｳ.廃油!$B$2:$AW$34</definedName>
    <definedName name="_xlnm.Print_Area" localSheetId="4">ｴ.廃酸!$B$2:$AW$34</definedName>
    <definedName name="_xlnm.Print_Area" localSheetId="5">ｵ.廃ｱﾙｶﾘ!$B$2:$AW$34</definedName>
    <definedName name="_xlnm.Print_Area" localSheetId="6">ｶ.廃ﾌﾟﾗ類!$A$1:$AX$38</definedName>
    <definedName name="_xlnm.Print_Area" localSheetId="7">ｷ.紙くず!$B$2:$AW$34</definedName>
    <definedName name="_xlnm.Print_Area" localSheetId="8">ｸ.木くず!$B$2:$AW$34</definedName>
    <definedName name="_xlnm.Print_Area" localSheetId="9">ｹ.繊維くず!$B$2:$AW$34</definedName>
    <definedName name="_xlnm.Print_Area" localSheetId="10">ｺ.動植物性残さ!$B$2:$AW$34</definedName>
    <definedName name="_xlnm.Print_Area" localSheetId="11">ｻ.動物系固形不要物!$B$2:$AW$34</definedName>
    <definedName name="_xlnm.Print_Area" localSheetId="12">ｼ.ｺﾞﾑくず!$B$2:$AW$34</definedName>
    <definedName name="_xlnm.Print_Area" localSheetId="13">ｽ.金属くず!$B$2:$AW$34</definedName>
    <definedName name="_xlnm.Print_Area" localSheetId="14">ｾ.ｶﾞﾗｽ･ｺﾝｸﾘ･陶磁器くず!$B$2:$AW$34</definedName>
    <definedName name="_xlnm.Print_Area" localSheetId="15">ｿ.鉱さい!$B$2:$AW$34</definedName>
    <definedName name="_xlnm.Print_Area" localSheetId="16">ﾀ.がれき類!$B$2:$AW$34</definedName>
    <definedName name="_xlnm.Print_Area" localSheetId="17">ﾁ.動物のふん尿!$B$2:$AW$34</definedName>
    <definedName name="_xlnm.Print_Area" localSheetId="18">ﾂ.動物の死体!$B$2:$AW$34</definedName>
    <definedName name="_xlnm.Print_Area" localSheetId="19">ﾃ.ばいじん!$B$2:$AW$34</definedName>
    <definedName name="_xlnm.Print_Area" localSheetId="20">ﾄ.混合廃棄物その他!$B$2:$AW$34</definedName>
    <definedName name="_xlnm.Print_Area" localSheetId="22">印刷用表紙!$C$3:$O$72</definedName>
    <definedName name="_xlnm.Print_Area" localSheetId="23">業種限定!$B$1:$D$14</definedName>
    <definedName name="_xlnm.Print_Area" localSheetId="0">表紙!$C$26:$O$95</definedName>
    <definedName name="_xlnm.Print_Area" localSheetId="21">別紙!$B$3:$AA$55</definedName>
  </definedNames>
  <calcPr calcId="191029" forceFullCal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7" i="23" l="1"/>
  <c r="F36" i="23"/>
  <c r="F35" i="23"/>
  <c r="L33" i="23"/>
  <c r="L32" i="23"/>
  <c r="L30" i="23"/>
  <c r="L29" i="23"/>
  <c r="F29" i="23"/>
  <c r="N26" i="23"/>
  <c r="F26" i="23"/>
  <c r="M25" i="23"/>
  <c r="F24" i="23"/>
  <c r="L19" i="23"/>
  <c r="J17" i="23"/>
  <c r="J16" i="23"/>
  <c r="C13" i="23"/>
  <c r="L11" i="23"/>
  <c r="O5" i="23"/>
  <c r="N5" i="23"/>
  <c r="A5" i="23"/>
  <c r="Z55" i="22"/>
  <c r="Y55" i="22"/>
  <c r="X55" i="22"/>
  <c r="W55" i="22"/>
  <c r="V55" i="22"/>
  <c r="U55" i="22"/>
  <c r="T55" i="22"/>
  <c r="S55" i="22"/>
  <c r="R55" i="22"/>
  <c r="Q55" i="22"/>
  <c r="P55" i="22"/>
  <c r="O55" i="22"/>
  <c r="N55" i="22"/>
  <c r="M55" i="22"/>
  <c r="L55" i="22"/>
  <c r="K55" i="22"/>
  <c r="J55" i="22"/>
  <c r="I55" i="22"/>
  <c r="H55" i="22"/>
  <c r="G55" i="22"/>
  <c r="Z54" i="22"/>
  <c r="Y54" i="22"/>
  <c r="X54" i="22"/>
  <c r="W54" i="22"/>
  <c r="V54" i="22"/>
  <c r="U54" i="22"/>
  <c r="T54" i="22"/>
  <c r="S54" i="22"/>
  <c r="R54" i="22"/>
  <c r="Q54" i="22"/>
  <c r="P54" i="22"/>
  <c r="O54" i="22"/>
  <c r="N54" i="22"/>
  <c r="M54" i="22"/>
  <c r="L54" i="22"/>
  <c r="K54" i="22"/>
  <c r="J54" i="22"/>
  <c r="I54" i="22"/>
  <c r="H54" i="22"/>
  <c r="G54" i="22"/>
  <c r="L53" i="22"/>
  <c r="AA53" i="22" s="1"/>
  <c r="L52" i="22"/>
  <c r="AA52" i="22" s="1"/>
  <c r="L51" i="22"/>
  <c r="AA51" i="22" s="1"/>
  <c r="L50" i="22"/>
  <c r="AA50" i="22" s="1"/>
  <c r="Z48" i="22"/>
  <c r="Y48" i="22"/>
  <c r="X48" i="22"/>
  <c r="W48" i="22"/>
  <c r="V48" i="22"/>
  <c r="U48" i="22"/>
  <c r="T48" i="22"/>
  <c r="S48" i="22"/>
  <c r="R48" i="22"/>
  <c r="Q48" i="22"/>
  <c r="P48" i="22"/>
  <c r="O48" i="22"/>
  <c r="N48" i="22"/>
  <c r="M48" i="22"/>
  <c r="L48" i="22"/>
  <c r="K48" i="22"/>
  <c r="J48" i="22"/>
  <c r="I48" i="22"/>
  <c r="H48" i="22"/>
  <c r="G48" i="22"/>
  <c r="Z46" i="22"/>
  <c r="Y46" i="22"/>
  <c r="X46" i="22"/>
  <c r="W46" i="22"/>
  <c r="V46" i="22"/>
  <c r="U46" i="22"/>
  <c r="T46" i="22"/>
  <c r="S46" i="22"/>
  <c r="R46" i="22"/>
  <c r="Q46" i="22"/>
  <c r="P46" i="22"/>
  <c r="O46" i="22"/>
  <c r="N46" i="22"/>
  <c r="M46" i="22"/>
  <c r="L46" i="22"/>
  <c r="K46" i="22"/>
  <c r="J46" i="22"/>
  <c r="I46" i="22"/>
  <c r="H46" i="22"/>
  <c r="G46" i="22"/>
  <c r="Z45" i="22"/>
  <c r="Y45" i="22"/>
  <c r="X45" i="22"/>
  <c r="W45" i="22"/>
  <c r="V45" i="22"/>
  <c r="U45" i="22"/>
  <c r="T45" i="22"/>
  <c r="S45" i="22"/>
  <c r="R45" i="22"/>
  <c r="Q45" i="22"/>
  <c r="P45" i="22"/>
  <c r="O45" i="22"/>
  <c r="N45" i="22"/>
  <c r="M45" i="22"/>
  <c r="L45" i="22"/>
  <c r="K45" i="22"/>
  <c r="J45" i="22"/>
  <c r="I45" i="22"/>
  <c r="H45" i="22"/>
  <c r="G45" i="22"/>
  <c r="Z44" i="22"/>
  <c r="Y44" i="22"/>
  <c r="X44" i="22"/>
  <c r="W44" i="22"/>
  <c r="V44" i="22"/>
  <c r="U44" i="22"/>
  <c r="T44" i="22"/>
  <c r="S44" i="22"/>
  <c r="R44" i="22"/>
  <c r="Q44" i="22"/>
  <c r="P44" i="22"/>
  <c r="O44" i="22"/>
  <c r="N44" i="22"/>
  <c r="M44" i="22"/>
  <c r="L44" i="22"/>
  <c r="K44" i="22"/>
  <c r="J44" i="22"/>
  <c r="I44" i="22"/>
  <c r="H44" i="22"/>
  <c r="G44" i="22"/>
  <c r="Z43" i="22"/>
  <c r="Y43" i="22"/>
  <c r="X43" i="22"/>
  <c r="W43" i="22"/>
  <c r="V43" i="22"/>
  <c r="U43" i="22"/>
  <c r="T43" i="22"/>
  <c r="S43" i="22"/>
  <c r="R43" i="22"/>
  <c r="Q43" i="22"/>
  <c r="P43" i="22"/>
  <c r="O43" i="22"/>
  <c r="N43" i="22"/>
  <c r="M43" i="22"/>
  <c r="L43" i="22"/>
  <c r="K43" i="22"/>
  <c r="J43" i="22"/>
  <c r="I43" i="22"/>
  <c r="H43" i="22"/>
  <c r="G43" i="22"/>
  <c r="Z40" i="22"/>
  <c r="Y40" i="22"/>
  <c r="X40" i="22"/>
  <c r="W40" i="22"/>
  <c r="V40" i="22"/>
  <c r="U40" i="22"/>
  <c r="T40" i="22"/>
  <c r="S40" i="22"/>
  <c r="R40" i="22"/>
  <c r="Q40" i="22"/>
  <c r="P40" i="22"/>
  <c r="O40" i="22"/>
  <c r="N40" i="22"/>
  <c r="M40" i="22"/>
  <c r="L40" i="22"/>
  <c r="K40" i="22"/>
  <c r="J40" i="22"/>
  <c r="I40" i="22"/>
  <c r="H40" i="22"/>
  <c r="G40" i="22"/>
  <c r="Z39" i="22"/>
  <c r="Y39" i="22"/>
  <c r="X39" i="22"/>
  <c r="W39" i="22"/>
  <c r="V39" i="22"/>
  <c r="U39" i="22"/>
  <c r="T39" i="22"/>
  <c r="S39" i="22"/>
  <c r="R39" i="22"/>
  <c r="Q39" i="22"/>
  <c r="P39" i="22"/>
  <c r="O39" i="22"/>
  <c r="N39" i="22"/>
  <c r="M39" i="22"/>
  <c r="L39" i="22"/>
  <c r="K39" i="22"/>
  <c r="J39" i="22"/>
  <c r="I39" i="22"/>
  <c r="H39" i="22"/>
  <c r="G39" i="22"/>
  <c r="Z38" i="22"/>
  <c r="Y38" i="22"/>
  <c r="X38" i="22"/>
  <c r="W38" i="22"/>
  <c r="V38" i="22"/>
  <c r="U38" i="22"/>
  <c r="T38" i="22"/>
  <c r="S38" i="22"/>
  <c r="R38" i="22"/>
  <c r="Q38" i="22"/>
  <c r="P38" i="22"/>
  <c r="O38" i="22"/>
  <c r="N38" i="22"/>
  <c r="M38" i="22"/>
  <c r="L38" i="22"/>
  <c r="K38" i="22"/>
  <c r="J38" i="22"/>
  <c r="I38" i="22"/>
  <c r="H38" i="22"/>
  <c r="G38" i="22"/>
  <c r="Z37" i="22"/>
  <c r="Y37" i="22"/>
  <c r="X37" i="22"/>
  <c r="W37" i="22"/>
  <c r="V37" i="22"/>
  <c r="U37" i="22"/>
  <c r="T37" i="22"/>
  <c r="S37" i="22"/>
  <c r="R37" i="22"/>
  <c r="Q37" i="22"/>
  <c r="P37" i="22"/>
  <c r="O37" i="22"/>
  <c r="N37" i="22"/>
  <c r="M37" i="22"/>
  <c r="L37" i="22"/>
  <c r="K37" i="22"/>
  <c r="J37" i="22"/>
  <c r="I37" i="22"/>
  <c r="H37" i="22"/>
  <c r="G37" i="22"/>
  <c r="Z34" i="22"/>
  <c r="Y34" i="22"/>
  <c r="X34" i="22"/>
  <c r="W34" i="22"/>
  <c r="V34" i="22"/>
  <c r="U34" i="22"/>
  <c r="T34" i="22"/>
  <c r="S34" i="22"/>
  <c r="R34" i="22"/>
  <c r="Q34" i="22"/>
  <c r="P34" i="22"/>
  <c r="O34" i="22"/>
  <c r="N34" i="22"/>
  <c r="M34" i="22"/>
  <c r="L34" i="22"/>
  <c r="K34" i="22"/>
  <c r="J34" i="22"/>
  <c r="I34" i="22"/>
  <c r="H34" i="22"/>
  <c r="G34" i="22"/>
  <c r="Z33" i="22"/>
  <c r="Y33" i="22"/>
  <c r="X33" i="22"/>
  <c r="W33" i="22"/>
  <c r="V33" i="22"/>
  <c r="U33" i="22"/>
  <c r="T33" i="22"/>
  <c r="S33" i="22"/>
  <c r="R33" i="22"/>
  <c r="Q33" i="22"/>
  <c r="P33" i="22"/>
  <c r="O33" i="22"/>
  <c r="N33" i="22"/>
  <c r="M33" i="22"/>
  <c r="L33" i="22"/>
  <c r="K33" i="22"/>
  <c r="J33" i="22"/>
  <c r="I33" i="22"/>
  <c r="H33" i="22"/>
  <c r="G33" i="22"/>
  <c r="L32" i="22"/>
  <c r="AA32" i="22" s="1"/>
  <c r="L31" i="22"/>
  <c r="AA31" i="22" s="1"/>
  <c r="L30" i="22"/>
  <c r="AA30" i="22" s="1"/>
  <c r="L29" i="22"/>
  <c r="AA29" i="22" s="1"/>
  <c r="Z28" i="22"/>
  <c r="Y28" i="22"/>
  <c r="X28" i="22"/>
  <c r="W28" i="22"/>
  <c r="V28" i="22"/>
  <c r="U28" i="22"/>
  <c r="T28" i="22"/>
  <c r="S28" i="22"/>
  <c r="R28" i="22"/>
  <c r="Q28" i="22"/>
  <c r="P28" i="22"/>
  <c r="O28" i="22"/>
  <c r="N28" i="22"/>
  <c r="M28" i="22"/>
  <c r="L28" i="22"/>
  <c r="K28" i="22"/>
  <c r="J28" i="22"/>
  <c r="I28" i="22"/>
  <c r="H28" i="22"/>
  <c r="G28" i="22"/>
  <c r="Z25" i="22"/>
  <c r="Y25" i="22"/>
  <c r="X25" i="22"/>
  <c r="W25" i="22"/>
  <c r="V25" i="22"/>
  <c r="U25" i="22"/>
  <c r="T25" i="22"/>
  <c r="S25" i="22"/>
  <c r="R25" i="22"/>
  <c r="Q25" i="22"/>
  <c r="P25" i="22"/>
  <c r="O25" i="22"/>
  <c r="N25" i="22"/>
  <c r="M25" i="22"/>
  <c r="L25" i="22"/>
  <c r="K25" i="22"/>
  <c r="J25" i="22"/>
  <c r="I25" i="22"/>
  <c r="H25" i="22"/>
  <c r="G25" i="22"/>
  <c r="Z24" i="22"/>
  <c r="Y24" i="22"/>
  <c r="X24" i="22"/>
  <c r="W24" i="22"/>
  <c r="V24" i="22"/>
  <c r="U24" i="22"/>
  <c r="T24" i="22"/>
  <c r="S24" i="22"/>
  <c r="R24" i="22"/>
  <c r="Q24" i="22"/>
  <c r="P24" i="22"/>
  <c r="O24" i="22"/>
  <c r="N24" i="22"/>
  <c r="M24" i="22"/>
  <c r="L24" i="22"/>
  <c r="K24" i="22"/>
  <c r="J24" i="22"/>
  <c r="I24" i="22"/>
  <c r="H24" i="22"/>
  <c r="G24" i="22"/>
  <c r="Z23" i="22"/>
  <c r="Y23" i="22"/>
  <c r="X23" i="22"/>
  <c r="W23" i="22"/>
  <c r="V23" i="22"/>
  <c r="U23" i="22"/>
  <c r="T23" i="22"/>
  <c r="S23" i="22"/>
  <c r="R23" i="22"/>
  <c r="Q23" i="22"/>
  <c r="P23" i="22"/>
  <c r="O23" i="22"/>
  <c r="N23" i="22"/>
  <c r="M23" i="22"/>
  <c r="L23" i="22"/>
  <c r="K23" i="22"/>
  <c r="J23" i="22"/>
  <c r="I23" i="22"/>
  <c r="H23" i="22"/>
  <c r="G23" i="22"/>
  <c r="Z22" i="22"/>
  <c r="Y22" i="22"/>
  <c r="X22" i="22"/>
  <c r="W22" i="22"/>
  <c r="V22" i="22"/>
  <c r="U22" i="22"/>
  <c r="T22" i="22"/>
  <c r="S22" i="22"/>
  <c r="R22" i="22"/>
  <c r="Q22" i="22"/>
  <c r="P22" i="22"/>
  <c r="O22" i="22"/>
  <c r="N22" i="22"/>
  <c r="M22" i="22"/>
  <c r="L22" i="22"/>
  <c r="K22" i="22"/>
  <c r="J22" i="22"/>
  <c r="I22" i="22"/>
  <c r="H22" i="22"/>
  <c r="G22" i="22"/>
  <c r="Z21" i="22"/>
  <c r="Y21" i="22"/>
  <c r="X21" i="22"/>
  <c r="W21" i="22"/>
  <c r="V21" i="22"/>
  <c r="U21" i="22"/>
  <c r="T21" i="22"/>
  <c r="S21" i="22"/>
  <c r="R21" i="22"/>
  <c r="Q21" i="22"/>
  <c r="P21" i="22"/>
  <c r="O21" i="22"/>
  <c r="N21" i="22"/>
  <c r="M21" i="22"/>
  <c r="L21" i="22"/>
  <c r="K21" i="22"/>
  <c r="J21" i="22"/>
  <c r="I21" i="22"/>
  <c r="H21" i="22"/>
  <c r="G21" i="22"/>
  <c r="Z20" i="22"/>
  <c r="Y20" i="22"/>
  <c r="X20" i="22"/>
  <c r="W20" i="22"/>
  <c r="V20" i="22"/>
  <c r="U20" i="22"/>
  <c r="T20" i="22"/>
  <c r="S20" i="22"/>
  <c r="R20" i="22"/>
  <c r="Q20" i="22"/>
  <c r="P20" i="22"/>
  <c r="O20" i="22"/>
  <c r="N20" i="22"/>
  <c r="M20" i="22"/>
  <c r="L20" i="22"/>
  <c r="K20" i="22"/>
  <c r="J20" i="22"/>
  <c r="I20" i="22"/>
  <c r="H20" i="22"/>
  <c r="G20" i="22"/>
  <c r="P6" i="22"/>
  <c r="AA5" i="22"/>
  <c r="Z5" i="22"/>
  <c r="C37" i="21"/>
  <c r="C36" i="21"/>
  <c r="C35" i="21"/>
  <c r="C34" i="21"/>
  <c r="H33" i="21"/>
  <c r="AS32" i="21"/>
  <c r="Z62" i="22" s="1"/>
  <c r="H32" i="21"/>
  <c r="R30" i="21"/>
  <c r="H30" i="21"/>
  <c r="AS28" i="21"/>
  <c r="Z61" i="22" s="1"/>
  <c r="H28" i="21"/>
  <c r="H26" i="21"/>
  <c r="H25" i="21"/>
  <c r="AS24" i="21"/>
  <c r="P22" i="21"/>
  <c r="Z59" i="22" s="1"/>
  <c r="AO18" i="21"/>
  <c r="AH18" i="21" s="1"/>
  <c r="F12" i="21"/>
  <c r="H24" i="21" s="1"/>
  <c r="AF5" i="21"/>
  <c r="AU4" i="21"/>
  <c r="AS4" i="21"/>
  <c r="C37" i="20"/>
  <c r="C36" i="20"/>
  <c r="C35" i="20"/>
  <c r="C34" i="20"/>
  <c r="H33" i="20"/>
  <c r="AS32" i="20"/>
  <c r="Y62" i="22" s="1"/>
  <c r="H32" i="20"/>
  <c r="AL31" i="20"/>
  <c r="Y60" i="22" s="1"/>
  <c r="R30" i="20"/>
  <c r="P27" i="20" s="1"/>
  <c r="F12" i="20" s="1"/>
  <c r="H24" i="20" s="1"/>
  <c r="H30" i="20"/>
  <c r="AS28" i="20"/>
  <c r="Y61" i="22" s="1"/>
  <c r="H28" i="20"/>
  <c r="H26" i="20"/>
  <c r="H25" i="20"/>
  <c r="AS24" i="20"/>
  <c r="Y49" i="22" s="1"/>
  <c r="P22" i="20"/>
  <c r="Y59" i="22" s="1"/>
  <c r="AO18" i="20"/>
  <c r="AH18" i="20" s="1"/>
  <c r="Y18" i="20" s="1"/>
  <c r="AF5" i="20"/>
  <c r="AU4" i="20"/>
  <c r="AS4" i="20"/>
  <c r="C37" i="19"/>
  <c r="C36" i="19"/>
  <c r="C35" i="19"/>
  <c r="C34" i="19"/>
  <c r="H33" i="19"/>
  <c r="AS32" i="19"/>
  <c r="X62" i="22" s="1"/>
  <c r="H32" i="19"/>
  <c r="AL31" i="19"/>
  <c r="X60" i="22" s="1"/>
  <c r="R30" i="19"/>
  <c r="P27" i="19" s="1"/>
  <c r="F12" i="19" s="1"/>
  <c r="H24" i="19" s="1"/>
  <c r="H30" i="19"/>
  <c r="AS28" i="19"/>
  <c r="X61" i="22" s="1"/>
  <c r="H28" i="19"/>
  <c r="H26" i="19"/>
  <c r="H25" i="19"/>
  <c r="AS24" i="19"/>
  <c r="X49" i="22" s="1"/>
  <c r="P22" i="19"/>
  <c r="X59" i="22" s="1"/>
  <c r="AO18" i="19"/>
  <c r="AH18" i="19" s="1"/>
  <c r="AF5" i="19"/>
  <c r="AU4" i="19"/>
  <c r="AS4" i="19"/>
  <c r="C37" i="18"/>
  <c r="C36" i="18"/>
  <c r="C35" i="18"/>
  <c r="C34" i="18"/>
  <c r="H33" i="18"/>
  <c r="AS32" i="18"/>
  <c r="W62" i="22" s="1"/>
  <c r="H32" i="18"/>
  <c r="AL31" i="18"/>
  <c r="W60" i="22" s="1"/>
  <c r="R30" i="18"/>
  <c r="P27" i="18" s="1"/>
  <c r="F12" i="18" s="1"/>
  <c r="H24" i="18" s="1"/>
  <c r="H30" i="18"/>
  <c r="AS28" i="18"/>
  <c r="W61" i="22" s="1"/>
  <c r="H28" i="18"/>
  <c r="H26" i="18"/>
  <c r="H25" i="18"/>
  <c r="AS24" i="18"/>
  <c r="W49" i="22" s="1"/>
  <c r="P22" i="18"/>
  <c r="W59" i="22" s="1"/>
  <c r="AO18" i="18"/>
  <c r="AH18" i="18" s="1"/>
  <c r="AF5" i="18"/>
  <c r="AU4" i="18"/>
  <c r="AS4" i="18"/>
  <c r="C37" i="17"/>
  <c r="C36" i="17"/>
  <c r="C35" i="17"/>
  <c r="C34" i="17"/>
  <c r="H33" i="17"/>
  <c r="AS32" i="17"/>
  <c r="V62" i="22" s="1"/>
  <c r="H32" i="17"/>
  <c r="R30" i="17"/>
  <c r="H30" i="17"/>
  <c r="AS28" i="17"/>
  <c r="V61" i="22" s="1"/>
  <c r="H28" i="17"/>
  <c r="H26" i="17"/>
  <c r="H25" i="17"/>
  <c r="AS24" i="17"/>
  <c r="H31" i="17" s="1"/>
  <c r="P22" i="17"/>
  <c r="V59" i="22" s="1"/>
  <c r="AO18" i="17"/>
  <c r="AH18" i="17" s="1"/>
  <c r="F12" i="17"/>
  <c r="H24" i="17" s="1"/>
  <c r="AF5" i="17"/>
  <c r="AU4" i="17"/>
  <c r="AS4" i="17"/>
  <c r="C37" i="16"/>
  <c r="C36" i="16"/>
  <c r="C35" i="16"/>
  <c r="C34" i="16"/>
  <c r="H33" i="16"/>
  <c r="AS32" i="16"/>
  <c r="U62" i="22" s="1"/>
  <c r="H32" i="16"/>
  <c r="AL31" i="16"/>
  <c r="U60" i="22" s="1"/>
  <c r="R30" i="16"/>
  <c r="P27" i="16" s="1"/>
  <c r="H30" i="16"/>
  <c r="AS28" i="16"/>
  <c r="U61" i="22" s="1"/>
  <c r="H28" i="16"/>
  <c r="H26" i="16"/>
  <c r="H25" i="16"/>
  <c r="AS24" i="16"/>
  <c r="H31" i="16" s="1"/>
  <c r="P22" i="16"/>
  <c r="U59" i="22" s="1"/>
  <c r="AO18" i="16"/>
  <c r="AH18" i="16" s="1"/>
  <c r="Y18" i="16" s="1"/>
  <c r="Y21" i="16" s="1"/>
  <c r="H27" i="16" s="1"/>
  <c r="AF5" i="16"/>
  <c r="AU4" i="16"/>
  <c r="AS4" i="16"/>
  <c r="C37" i="15"/>
  <c r="C36" i="15"/>
  <c r="C35" i="15"/>
  <c r="C34" i="15"/>
  <c r="H33" i="15"/>
  <c r="AS32" i="15"/>
  <c r="T62" i="22" s="1"/>
  <c r="H32" i="15"/>
  <c r="R30" i="15"/>
  <c r="H30" i="15"/>
  <c r="AS28" i="15"/>
  <c r="T61" i="22" s="1"/>
  <c r="H28" i="15"/>
  <c r="H26" i="15"/>
  <c r="H25" i="15"/>
  <c r="AS24" i="15"/>
  <c r="P22" i="15"/>
  <c r="T59" i="22" s="1"/>
  <c r="AO18" i="15"/>
  <c r="AH18" i="15" s="1"/>
  <c r="AL27" i="15" s="1"/>
  <c r="T47" i="22" s="1"/>
  <c r="F12" i="15"/>
  <c r="H24" i="15" s="1"/>
  <c r="AF5" i="15"/>
  <c r="AU4" i="15"/>
  <c r="AS4" i="15"/>
  <c r="C37" i="14"/>
  <c r="C36" i="14"/>
  <c r="C35" i="14"/>
  <c r="C34" i="14"/>
  <c r="H33" i="14"/>
  <c r="AS32" i="14"/>
  <c r="S62" i="22" s="1"/>
  <c r="H32" i="14"/>
  <c r="R30" i="14"/>
  <c r="H30" i="14"/>
  <c r="AS28" i="14"/>
  <c r="S61" i="22" s="1"/>
  <c r="H28" i="14"/>
  <c r="H26" i="14"/>
  <c r="H25" i="14"/>
  <c r="AS24" i="14"/>
  <c r="H31" i="14" s="1"/>
  <c r="P22" i="14"/>
  <c r="S59" i="22" s="1"/>
  <c r="AO18" i="14"/>
  <c r="AH18" i="14" s="1"/>
  <c r="AL27" i="14" s="1"/>
  <c r="F12" i="14"/>
  <c r="H24" i="14" s="1"/>
  <c r="AF5" i="14"/>
  <c r="AU4" i="14"/>
  <c r="AS4" i="14"/>
  <c r="C37" i="13"/>
  <c r="C36" i="13"/>
  <c r="C35" i="13"/>
  <c r="C34" i="13"/>
  <c r="H33" i="13"/>
  <c r="AS32" i="13"/>
  <c r="R62" i="22" s="1"/>
  <c r="H32" i="13"/>
  <c r="AL31" i="13"/>
  <c r="R60" i="22" s="1"/>
  <c r="R30" i="13"/>
  <c r="P27" i="13" s="1"/>
  <c r="F12" i="13" s="1"/>
  <c r="H24" i="13" s="1"/>
  <c r="H30" i="13"/>
  <c r="AS28" i="13"/>
  <c r="R61" i="22" s="1"/>
  <c r="H28" i="13"/>
  <c r="H26" i="13"/>
  <c r="H25" i="13"/>
  <c r="AS24" i="13"/>
  <c r="R49" i="22" s="1"/>
  <c r="P22" i="13"/>
  <c r="R59" i="22" s="1"/>
  <c r="AO18" i="13"/>
  <c r="AH18" i="13" s="1"/>
  <c r="Y18" i="13" s="1"/>
  <c r="Y21" i="13" s="1"/>
  <c r="H27" i="13" s="1"/>
  <c r="AF5" i="13"/>
  <c r="AU4" i="13"/>
  <c r="AS4" i="13"/>
  <c r="C37" i="12"/>
  <c r="C36" i="12"/>
  <c r="C35" i="12"/>
  <c r="C34" i="12"/>
  <c r="H33" i="12"/>
  <c r="AS32" i="12"/>
  <c r="Q62" i="22" s="1"/>
  <c r="H32" i="12"/>
  <c r="AL31" i="12"/>
  <c r="Q60" i="22" s="1"/>
  <c r="R30" i="12"/>
  <c r="P27" i="12" s="1"/>
  <c r="F12" i="12" s="1"/>
  <c r="H24" i="12" s="1"/>
  <c r="H30" i="12"/>
  <c r="AS28" i="12"/>
  <c r="Q61" i="22" s="1"/>
  <c r="H28" i="12"/>
  <c r="H26" i="12"/>
  <c r="H25" i="12"/>
  <c r="AS24" i="12"/>
  <c r="H31" i="12" s="1"/>
  <c r="P22" i="12"/>
  <c r="Q59" i="22" s="1"/>
  <c r="AO18" i="12"/>
  <c r="AH18" i="12" s="1"/>
  <c r="AF5" i="12"/>
  <c r="AU4" i="12"/>
  <c r="AS4" i="12"/>
  <c r="C37" i="11"/>
  <c r="C36" i="11"/>
  <c r="C35" i="11"/>
  <c r="C34" i="11"/>
  <c r="H33" i="11"/>
  <c r="AS32" i="11"/>
  <c r="P62" i="22" s="1"/>
  <c r="H32" i="11"/>
  <c r="AL31" i="11"/>
  <c r="P60" i="22" s="1"/>
  <c r="R30" i="11"/>
  <c r="P27" i="11" s="1"/>
  <c r="F12" i="11" s="1"/>
  <c r="H24" i="11" s="1"/>
  <c r="H30" i="11"/>
  <c r="AS28" i="11"/>
  <c r="P61" i="22" s="1"/>
  <c r="H28" i="11"/>
  <c r="H26" i="11"/>
  <c r="H25" i="11"/>
  <c r="AS24" i="11"/>
  <c r="P49" i="22" s="1"/>
  <c r="P22" i="11"/>
  <c r="P59" i="22" s="1"/>
  <c r="AO18" i="11"/>
  <c r="AH18" i="11" s="1"/>
  <c r="Y18" i="11" s="1"/>
  <c r="AF5" i="11"/>
  <c r="AU4" i="11"/>
  <c r="AS4" i="11"/>
  <c r="C37" i="10"/>
  <c r="C36" i="10"/>
  <c r="C35" i="10"/>
  <c r="C34" i="10"/>
  <c r="H33" i="10"/>
  <c r="AS32" i="10"/>
  <c r="O62" i="22" s="1"/>
  <c r="H32" i="10"/>
  <c r="R30" i="10"/>
  <c r="H30" i="10"/>
  <c r="AS28" i="10"/>
  <c r="O61" i="22" s="1"/>
  <c r="H28" i="10"/>
  <c r="H26" i="10"/>
  <c r="H25" i="10"/>
  <c r="AS24" i="10"/>
  <c r="O49" i="22" s="1"/>
  <c r="P22" i="10"/>
  <c r="O59" i="22" s="1"/>
  <c r="AO18" i="10"/>
  <c r="AH18" i="10" s="1"/>
  <c r="AL27" i="10" s="1"/>
  <c r="F12" i="10"/>
  <c r="H24" i="10" s="1"/>
  <c r="AF5" i="10"/>
  <c r="AU4" i="10"/>
  <c r="AS4" i="10"/>
  <c r="C37" i="9"/>
  <c r="C36" i="9"/>
  <c r="C35" i="9"/>
  <c r="C34" i="9"/>
  <c r="H33" i="9"/>
  <c r="AS32" i="9"/>
  <c r="N62" i="22" s="1"/>
  <c r="H32" i="9"/>
  <c r="R30" i="9"/>
  <c r="H30" i="9"/>
  <c r="AS28" i="9"/>
  <c r="N61" i="22" s="1"/>
  <c r="H28" i="9"/>
  <c r="H26" i="9"/>
  <c r="H25" i="9"/>
  <c r="AS24" i="9"/>
  <c r="H31" i="9" s="1"/>
  <c r="P22" i="9"/>
  <c r="N59" i="22" s="1"/>
  <c r="AO18" i="9"/>
  <c r="AH18" i="9" s="1"/>
  <c r="F12" i="9"/>
  <c r="H24" i="9" s="1"/>
  <c r="AF5" i="9"/>
  <c r="AU4" i="9"/>
  <c r="AS4" i="9"/>
  <c r="C37" i="8"/>
  <c r="C36" i="8"/>
  <c r="C35" i="8"/>
  <c r="C34" i="8"/>
  <c r="H33" i="8"/>
  <c r="AS32" i="8"/>
  <c r="M62" i="22" s="1"/>
  <c r="H32" i="8"/>
  <c r="R30" i="8"/>
  <c r="H30" i="8"/>
  <c r="AS28" i="8"/>
  <c r="M61" i="22" s="1"/>
  <c r="H28" i="8"/>
  <c r="H26" i="8"/>
  <c r="H25" i="8"/>
  <c r="AS24" i="8"/>
  <c r="H31" i="8" s="1"/>
  <c r="P22" i="8"/>
  <c r="M59" i="22" s="1"/>
  <c r="AO18" i="8"/>
  <c r="AH18" i="8" s="1"/>
  <c r="F12" i="8"/>
  <c r="H24" i="8" s="1"/>
  <c r="AF5" i="8"/>
  <c r="AU4" i="8"/>
  <c r="AS4" i="8"/>
  <c r="C42" i="7"/>
  <c r="C41" i="7"/>
  <c r="C40" i="7"/>
  <c r="C39" i="7"/>
  <c r="H33" i="7"/>
  <c r="AS32" i="7"/>
  <c r="L62" i="22" s="1"/>
  <c r="H32" i="7"/>
  <c r="R30" i="7"/>
  <c r="H30" i="7"/>
  <c r="AS28" i="7"/>
  <c r="L61" i="22" s="1"/>
  <c r="H28" i="7"/>
  <c r="H26" i="7"/>
  <c r="H25" i="7"/>
  <c r="AS24" i="7"/>
  <c r="L49" i="22" s="1"/>
  <c r="P22" i="7"/>
  <c r="L59" i="22" s="1"/>
  <c r="AO18" i="7"/>
  <c r="AH18" i="7" s="1"/>
  <c r="F12" i="7"/>
  <c r="H37" i="7" s="1"/>
  <c r="AR6" i="7"/>
  <c r="AF5" i="7"/>
  <c r="AU4" i="7"/>
  <c r="AS4" i="7"/>
  <c r="C37" i="6"/>
  <c r="C36" i="6"/>
  <c r="C35" i="6"/>
  <c r="C34" i="6"/>
  <c r="H33" i="6"/>
  <c r="AS32" i="6"/>
  <c r="K62" i="22" s="1"/>
  <c r="H32" i="6"/>
  <c r="AL31" i="6"/>
  <c r="K60" i="22" s="1"/>
  <c r="R30" i="6"/>
  <c r="P27" i="6" s="1"/>
  <c r="H30" i="6"/>
  <c r="AS28" i="6"/>
  <c r="K61" i="22" s="1"/>
  <c r="H28" i="6"/>
  <c r="H26" i="6"/>
  <c r="H25" i="6"/>
  <c r="AS24" i="6"/>
  <c r="H31" i="6" s="1"/>
  <c r="P22" i="6"/>
  <c r="K59" i="22" s="1"/>
  <c r="AO18" i="6"/>
  <c r="AH18" i="6" s="1"/>
  <c r="Y18" i="6" s="1"/>
  <c r="AF5" i="6"/>
  <c r="AU4" i="6"/>
  <c r="AS4" i="6"/>
  <c r="C37" i="5"/>
  <c r="C36" i="5"/>
  <c r="C35" i="5"/>
  <c r="C34" i="5"/>
  <c r="H33" i="5"/>
  <c r="AS32" i="5"/>
  <c r="J62" i="22" s="1"/>
  <c r="H32" i="5"/>
  <c r="AL31" i="5"/>
  <c r="J60" i="22" s="1"/>
  <c r="R30" i="5"/>
  <c r="P27" i="5" s="1"/>
  <c r="F12" i="5" s="1"/>
  <c r="H24" i="5" s="1"/>
  <c r="H30" i="5"/>
  <c r="AS28" i="5"/>
  <c r="J61" i="22" s="1"/>
  <c r="H28" i="5"/>
  <c r="H26" i="5"/>
  <c r="H25" i="5"/>
  <c r="AS24" i="5"/>
  <c r="J49" i="22" s="1"/>
  <c r="P22" i="5"/>
  <c r="J59" i="22" s="1"/>
  <c r="AO18" i="5"/>
  <c r="AH18" i="5" s="1"/>
  <c r="Y18" i="5" s="1"/>
  <c r="AF5" i="5"/>
  <c r="AU4" i="5"/>
  <c r="AS4" i="5"/>
  <c r="C37" i="4"/>
  <c r="C36" i="4"/>
  <c r="C35" i="4"/>
  <c r="C34" i="4"/>
  <c r="H33" i="4"/>
  <c r="AS32" i="4"/>
  <c r="I62" i="22" s="1"/>
  <c r="H32" i="4"/>
  <c r="AL31" i="4"/>
  <c r="I60" i="22" s="1"/>
  <c r="R30" i="4"/>
  <c r="P27" i="4" s="1"/>
  <c r="F12" i="4" s="1"/>
  <c r="H24" i="4" s="1"/>
  <c r="H30" i="4"/>
  <c r="AS28" i="4"/>
  <c r="I61" i="22" s="1"/>
  <c r="H28" i="4"/>
  <c r="H26" i="4"/>
  <c r="H25" i="4"/>
  <c r="AS24" i="4"/>
  <c r="I49" i="22" s="1"/>
  <c r="P22" i="4"/>
  <c r="I59" i="22" s="1"/>
  <c r="AO18" i="4"/>
  <c r="AH18" i="4" s="1"/>
  <c r="AF5" i="4"/>
  <c r="AU4" i="4"/>
  <c r="AS4" i="4"/>
  <c r="C37" i="3"/>
  <c r="C36" i="3"/>
  <c r="C35" i="3"/>
  <c r="C34" i="3"/>
  <c r="H33" i="3"/>
  <c r="AS32" i="3"/>
  <c r="H62" i="22" s="1"/>
  <c r="H32" i="3"/>
  <c r="AL31" i="3"/>
  <c r="H60" i="22" s="1"/>
  <c r="R30" i="3"/>
  <c r="P27" i="3" s="1"/>
  <c r="F12" i="3" s="1"/>
  <c r="H24" i="3" s="1"/>
  <c r="H30" i="3"/>
  <c r="AS28" i="3"/>
  <c r="H61" i="22" s="1"/>
  <c r="H28" i="3"/>
  <c r="H26" i="3"/>
  <c r="H25" i="3"/>
  <c r="AS24" i="3"/>
  <c r="H31" i="3" s="1"/>
  <c r="P22" i="3"/>
  <c r="H59" i="22" s="1"/>
  <c r="AO18" i="3"/>
  <c r="AH18" i="3" s="1"/>
  <c r="AF5" i="3"/>
  <c r="AU4" i="3"/>
  <c r="AS4" i="3"/>
  <c r="C37" i="2"/>
  <c r="C36" i="2"/>
  <c r="C35" i="2"/>
  <c r="C34" i="2"/>
  <c r="H33" i="2"/>
  <c r="AS32" i="2"/>
  <c r="G62" i="22" s="1"/>
  <c r="H32" i="2"/>
  <c r="AL31" i="2"/>
  <c r="G60" i="22" s="1"/>
  <c r="R30" i="2"/>
  <c r="P27" i="2" s="1"/>
  <c r="H30" i="2"/>
  <c r="AS28" i="2"/>
  <c r="G61" i="22" s="1"/>
  <c r="H28" i="2"/>
  <c r="H26" i="2"/>
  <c r="H25" i="2"/>
  <c r="AS24" i="2"/>
  <c r="H31" i="2" s="1"/>
  <c r="P22" i="2"/>
  <c r="G59" i="22" s="1"/>
  <c r="AO18" i="2"/>
  <c r="AH18" i="2" s="1"/>
  <c r="Y18" i="2" s="1"/>
  <c r="Y21" i="2" s="1"/>
  <c r="H27" i="2" s="1"/>
  <c r="AF5" i="2"/>
  <c r="AU4" i="2"/>
  <c r="AS4" i="2"/>
  <c r="A28" i="1"/>
  <c r="AL27" i="7" l="1"/>
  <c r="AL31" i="7" s="1"/>
  <c r="L60" i="22" s="1"/>
  <c r="Y18" i="7"/>
  <c r="Y21" i="7" s="1"/>
  <c r="H27" i="7" s="1"/>
  <c r="AL27" i="9"/>
  <c r="H29" i="9" s="1"/>
  <c r="Y18" i="9"/>
  <c r="Y21" i="9" s="1"/>
  <c r="H27" i="9" s="1"/>
  <c r="M42" i="22"/>
  <c r="M41" i="22" s="1"/>
  <c r="M19" i="22" s="1"/>
  <c r="M14" i="22" s="1"/>
  <c r="P42" i="22"/>
  <c r="P41" i="22" s="1"/>
  <c r="P19" i="22" s="1"/>
  <c r="AL27" i="13"/>
  <c r="R47" i="22" s="1"/>
  <c r="AL27" i="4"/>
  <c r="H29" i="4" s="1"/>
  <c r="P36" i="22"/>
  <c r="P35" i="22" s="1"/>
  <c r="P26" i="22" s="1"/>
  <c r="P27" i="22" s="1"/>
  <c r="O36" i="22"/>
  <c r="O35" i="22" s="1"/>
  <c r="O26" i="22" s="1"/>
  <c r="O27" i="22" s="1"/>
  <c r="M49" i="22"/>
  <c r="Q42" i="22"/>
  <c r="Q41" i="22" s="1"/>
  <c r="Q19" i="22" s="1"/>
  <c r="Q17" i="22" s="1"/>
  <c r="N49" i="22"/>
  <c r="H31" i="7"/>
  <c r="Y42" i="22"/>
  <c r="Y41" i="22" s="1"/>
  <c r="Y19" i="22" s="1"/>
  <c r="Y10" i="22" s="1"/>
  <c r="S42" i="22"/>
  <c r="S41" i="22" s="1"/>
  <c r="S19" i="22" s="1"/>
  <c r="S17" i="22" s="1"/>
  <c r="T42" i="22"/>
  <c r="T41" i="22" s="1"/>
  <c r="T19" i="22" s="1"/>
  <c r="T10" i="22" s="1"/>
  <c r="H36" i="7"/>
  <c r="U42" i="22"/>
  <c r="U41" i="22" s="1"/>
  <c r="U19" i="22" s="1"/>
  <c r="U10" i="22" s="1"/>
  <c r="AA34" i="22"/>
  <c r="Y18" i="15"/>
  <c r="AA44" i="22"/>
  <c r="N42" i="22"/>
  <c r="N41" i="22" s="1"/>
  <c r="N19" i="22" s="1"/>
  <c r="S49" i="22"/>
  <c r="Z36" i="22"/>
  <c r="Z35" i="22" s="1"/>
  <c r="Z26" i="22" s="1"/>
  <c r="Z27" i="22" s="1"/>
  <c r="AA54" i="22"/>
  <c r="L42" i="22"/>
  <c r="L41" i="22" s="1"/>
  <c r="L19" i="22" s="1"/>
  <c r="L17" i="22" s="1"/>
  <c r="AA33" i="22"/>
  <c r="S36" i="22"/>
  <c r="S35" i="22" s="1"/>
  <c r="S26" i="22" s="1"/>
  <c r="S27" i="22" s="1"/>
  <c r="H24" i="7"/>
  <c r="AL27" i="18"/>
  <c r="H29" i="18" s="1"/>
  <c r="Y18" i="18"/>
  <c r="AL27" i="8"/>
  <c r="M47" i="22" s="1"/>
  <c r="Y18" i="8"/>
  <c r="Y21" i="8" s="1"/>
  <c r="H27" i="8" s="1"/>
  <c r="Y21" i="5"/>
  <c r="H27" i="5" s="1"/>
  <c r="P16" i="5"/>
  <c r="J58" i="22" s="1"/>
  <c r="AL31" i="14"/>
  <c r="S60" i="22" s="1"/>
  <c r="H29" i="14"/>
  <c r="Y18" i="21"/>
  <c r="AL27" i="21"/>
  <c r="H29" i="21" s="1"/>
  <c r="Y21" i="20"/>
  <c r="H27" i="20" s="1"/>
  <c r="P16" i="20"/>
  <c r="Y58" i="22" s="1"/>
  <c r="Y21" i="6"/>
  <c r="H27" i="6" s="1"/>
  <c r="P16" i="6"/>
  <c r="K58" i="22" s="1"/>
  <c r="Y21" i="11"/>
  <c r="H27" i="11" s="1"/>
  <c r="P16" i="11"/>
  <c r="P58" i="22" s="1"/>
  <c r="AL27" i="16"/>
  <c r="F12" i="16"/>
  <c r="H24" i="16" s="1"/>
  <c r="AL27" i="6"/>
  <c r="K47" i="22" s="1"/>
  <c r="AA45" i="22"/>
  <c r="P16" i="2"/>
  <c r="G58" i="22" s="1"/>
  <c r="V42" i="22"/>
  <c r="V41" i="22" s="1"/>
  <c r="V19" i="22" s="1"/>
  <c r="V12" i="22" s="1"/>
  <c r="H31" i="5"/>
  <c r="X42" i="22"/>
  <c r="X41" i="22" s="1"/>
  <c r="X19" i="22" s="1"/>
  <c r="X16" i="22" s="1"/>
  <c r="W42" i="22"/>
  <c r="W41" i="22" s="1"/>
  <c r="W19" i="22" s="1"/>
  <c r="H31" i="20"/>
  <c r="H31" i="4"/>
  <c r="H31" i="13"/>
  <c r="H31" i="19"/>
  <c r="Z42" i="22"/>
  <c r="Z41" i="22" s="1"/>
  <c r="Z19" i="22" s="1"/>
  <c r="Z15" i="22" s="1"/>
  <c r="G49" i="22"/>
  <c r="Y18" i="10"/>
  <c r="P16" i="16"/>
  <c r="U58" i="22" s="1"/>
  <c r="AA38" i="22"/>
  <c r="H31" i="18"/>
  <c r="F12" i="6"/>
  <c r="H24" i="6" s="1"/>
  <c r="AS17" i="7"/>
  <c r="K36" i="22"/>
  <c r="K35" i="22" s="1"/>
  <c r="K26" i="22" s="1"/>
  <c r="K27" i="22" s="1"/>
  <c r="AA22" i="22"/>
  <c r="H36" i="22"/>
  <c r="H35" i="22" s="1"/>
  <c r="H26" i="22" s="1"/>
  <c r="H27" i="22" s="1"/>
  <c r="O42" i="22"/>
  <c r="O41" i="22" s="1"/>
  <c r="O19" i="22" s="1"/>
  <c r="O12" i="22" s="1"/>
  <c r="J36" i="22"/>
  <c r="J35" i="22" s="1"/>
  <c r="J26" i="22" s="1"/>
  <c r="J27" i="22" s="1"/>
  <c r="AA40" i="22"/>
  <c r="AA55" i="22"/>
  <c r="Q49" i="22"/>
  <c r="I36" i="22"/>
  <c r="I35" i="22" s="1"/>
  <c r="I26" i="22" s="1"/>
  <c r="I27" i="22" s="1"/>
  <c r="R42" i="22"/>
  <c r="R41" i="22" s="1"/>
  <c r="R19" i="22" s="1"/>
  <c r="R9" i="22" s="1"/>
  <c r="R63" i="22" s="1"/>
  <c r="AL27" i="5"/>
  <c r="J47" i="22" s="1"/>
  <c r="Y18" i="4"/>
  <c r="H31" i="10"/>
  <c r="P16" i="13"/>
  <c r="R58" i="22" s="1"/>
  <c r="AA48" i="22"/>
  <c r="O47" i="22"/>
  <c r="AL31" i="10"/>
  <c r="O60" i="22" s="1"/>
  <c r="L36" i="22"/>
  <c r="L35" i="22" s="1"/>
  <c r="L26" i="22" s="1"/>
  <c r="L27" i="22" s="1"/>
  <c r="G42" i="22"/>
  <c r="AL27" i="17"/>
  <c r="Y18" i="17"/>
  <c r="AA28" i="22"/>
  <c r="M36" i="22"/>
  <c r="M35" i="22" s="1"/>
  <c r="M26" i="22" s="1"/>
  <c r="M27" i="22" s="1"/>
  <c r="U36" i="22"/>
  <c r="U35" i="22" s="1"/>
  <c r="U26" i="22" s="1"/>
  <c r="U27" i="22" s="1"/>
  <c r="H31" i="11"/>
  <c r="N36" i="22"/>
  <c r="N35" i="22" s="1"/>
  <c r="N26" i="22" s="1"/>
  <c r="N27" i="22" s="1"/>
  <c r="AA25" i="22"/>
  <c r="Y18" i="3"/>
  <c r="AL27" i="3"/>
  <c r="AL27" i="11"/>
  <c r="AA24" i="22"/>
  <c r="Q36" i="22"/>
  <c r="Q35" i="22" s="1"/>
  <c r="Q26" i="22" s="1"/>
  <c r="Q27" i="22" s="1"/>
  <c r="AA21" i="22"/>
  <c r="R36" i="22"/>
  <c r="R35" i="22" s="1"/>
  <c r="R26" i="22" s="1"/>
  <c r="R27" i="22" s="1"/>
  <c r="S47" i="22"/>
  <c r="H49" i="22"/>
  <c r="Y18" i="14"/>
  <c r="V36" i="22"/>
  <c r="V35" i="22" s="1"/>
  <c r="V26" i="22" s="1"/>
  <c r="V27" i="22" s="1"/>
  <c r="I42" i="22"/>
  <c r="I41" i="22" s="1"/>
  <c r="I19" i="22" s="1"/>
  <c r="H29" i="10"/>
  <c r="AL27" i="20"/>
  <c r="AA23" i="22"/>
  <c r="H29" i="15"/>
  <c r="AL31" i="15"/>
  <c r="T60" i="22" s="1"/>
  <c r="AA37" i="22"/>
  <c r="G36" i="22"/>
  <c r="H42" i="22"/>
  <c r="H41" i="22" s="1"/>
  <c r="H19" i="22" s="1"/>
  <c r="AA43" i="22"/>
  <c r="W36" i="22"/>
  <c r="W35" i="22" s="1"/>
  <c r="W26" i="22" s="1"/>
  <c r="W27" i="22" s="1"/>
  <c r="H31" i="15"/>
  <c r="T49" i="22"/>
  <c r="T36" i="22"/>
  <c r="T35" i="22" s="1"/>
  <c r="T26" i="22" s="1"/>
  <c r="T27" i="22" s="1"/>
  <c r="Y18" i="12"/>
  <c r="AL27" i="12"/>
  <c r="AL27" i="19"/>
  <c r="Y18" i="19"/>
  <c r="AA46" i="22"/>
  <c r="Z49" i="22"/>
  <c r="H31" i="21"/>
  <c r="F12" i="2"/>
  <c r="H24" i="2" s="1"/>
  <c r="AL27" i="2"/>
  <c r="AA20" i="22"/>
  <c r="AA39" i="22"/>
  <c r="J42" i="22"/>
  <c r="J41" i="22" s="1"/>
  <c r="J19" i="22" s="1"/>
  <c r="X36" i="22"/>
  <c r="X35" i="22" s="1"/>
  <c r="X26" i="22" s="1"/>
  <c r="X27" i="22" s="1"/>
  <c r="K42" i="22"/>
  <c r="K41" i="22" s="1"/>
  <c r="K19" i="22" s="1"/>
  <c r="Y36" i="22"/>
  <c r="Y35" i="22" s="1"/>
  <c r="Y26" i="22" s="1"/>
  <c r="Y27" i="22" s="1"/>
  <c r="V49" i="22"/>
  <c r="K49" i="22"/>
  <c r="U49" i="22"/>
  <c r="N47" i="22" l="1"/>
  <c r="AL31" i="9"/>
  <c r="N60" i="22" s="1"/>
  <c r="L47" i="22"/>
  <c r="H29" i="7"/>
  <c r="P16" i="7"/>
  <c r="L58" i="22" s="1"/>
  <c r="P16" i="9"/>
  <c r="N58" i="22" s="1"/>
  <c r="R15" i="22"/>
  <c r="H29" i="5"/>
  <c r="R10" i="22"/>
  <c r="L16" i="22"/>
  <c r="R13" i="22"/>
  <c r="I47" i="22"/>
  <c r="R16" i="22"/>
  <c r="Y9" i="22"/>
  <c r="Y63" i="22" s="1"/>
  <c r="R11" i="22"/>
  <c r="L14" i="22"/>
  <c r="Q12" i="22"/>
  <c r="L11" i="22"/>
  <c r="L15" i="22"/>
  <c r="L12" i="22"/>
  <c r="L18" i="22"/>
  <c r="L9" i="22"/>
  <c r="L63" i="22" s="1"/>
  <c r="L10" i="22"/>
  <c r="L13" i="22"/>
  <c r="T9" i="22"/>
  <c r="T63" i="22" s="1"/>
  <c r="H29" i="13"/>
  <c r="Y14" i="22"/>
  <c r="Y17" i="22"/>
  <c r="Y18" i="22"/>
  <c r="Z14" i="22"/>
  <c r="S9" i="22"/>
  <c r="S63" i="22" s="1"/>
  <c r="Q16" i="22"/>
  <c r="Q11" i="22"/>
  <c r="Q15" i="22"/>
  <c r="Q10" i="22"/>
  <c r="Q14" i="22"/>
  <c r="AL31" i="21"/>
  <c r="Z60" i="22" s="1"/>
  <c r="Q18" i="22"/>
  <c r="Y12" i="22"/>
  <c r="Y11" i="22"/>
  <c r="Z12" i="22"/>
  <c r="Y16" i="22"/>
  <c r="Z9" i="22"/>
  <c r="Z63" i="22" s="1"/>
  <c r="T18" i="22"/>
  <c r="Z16" i="22"/>
  <c r="Y15" i="22"/>
  <c r="Y13" i="22"/>
  <c r="Z11" i="22"/>
  <c r="H29" i="8"/>
  <c r="R14" i="22"/>
  <c r="M17" i="22"/>
  <c r="X14" i="22"/>
  <c r="V10" i="22"/>
  <c r="P16" i="8"/>
  <c r="M58" i="22" s="1"/>
  <c r="X9" i="22"/>
  <c r="X63" i="22" s="1"/>
  <c r="V18" i="22"/>
  <c r="X13" i="22"/>
  <c r="V9" i="22"/>
  <c r="V63" i="22" s="1"/>
  <c r="X17" i="22"/>
  <c r="V13" i="22"/>
  <c r="M13" i="22"/>
  <c r="M9" i="22"/>
  <c r="M63" i="22" s="1"/>
  <c r="X12" i="22"/>
  <c r="V17" i="22"/>
  <c r="Y21" i="15"/>
  <c r="H27" i="15" s="1"/>
  <c r="P16" i="15"/>
  <c r="T58" i="22" s="1"/>
  <c r="X15" i="22"/>
  <c r="V16" i="22"/>
  <c r="Q13" i="22"/>
  <c r="V11" i="22"/>
  <c r="M12" i="22"/>
  <c r="Q9" i="22"/>
  <c r="Q63" i="22" s="1"/>
  <c r="V15" i="22"/>
  <c r="M16" i="22"/>
  <c r="R18" i="22"/>
  <c r="X18" i="22"/>
  <c r="W47" i="22"/>
  <c r="M10" i="22"/>
  <c r="X10" i="22"/>
  <c r="V14" i="22"/>
  <c r="X11" i="22"/>
  <c r="O17" i="22"/>
  <c r="U14" i="22"/>
  <c r="S12" i="22"/>
  <c r="T15" i="22"/>
  <c r="O10" i="22"/>
  <c r="Z18" i="22"/>
  <c r="Z17" i="22"/>
  <c r="Z13" i="22"/>
  <c r="H29" i="16"/>
  <c r="U47" i="22"/>
  <c r="U17" i="22"/>
  <c r="S18" i="22"/>
  <c r="AA49" i="22"/>
  <c r="T16" i="22"/>
  <c r="S11" i="22"/>
  <c r="U9" i="22"/>
  <c r="U63" i="22" s="1"/>
  <c r="O13" i="22"/>
  <c r="O16" i="22"/>
  <c r="O11" i="22"/>
  <c r="O15" i="22"/>
  <c r="O14" i="22"/>
  <c r="U15" i="22"/>
  <c r="U18" i="22"/>
  <c r="S16" i="22"/>
  <c r="M11" i="22"/>
  <c r="Y21" i="4"/>
  <c r="H27" i="4" s="1"/>
  <c r="P16" i="4"/>
  <c r="I58" i="22" s="1"/>
  <c r="T17" i="22"/>
  <c r="S10" i="22"/>
  <c r="U16" i="22"/>
  <c r="U11" i="22"/>
  <c r="O18" i="22"/>
  <c r="Y21" i="18"/>
  <c r="H27" i="18" s="1"/>
  <c r="P16" i="18"/>
  <c r="W58" i="22" s="1"/>
  <c r="AL31" i="8"/>
  <c r="M60" i="22" s="1"/>
  <c r="M15" i="22"/>
  <c r="O9" i="22"/>
  <c r="O63" i="22" s="1"/>
  <c r="Y21" i="21"/>
  <c r="H27" i="21" s="1"/>
  <c r="P16" i="21"/>
  <c r="Z58" i="22" s="1"/>
  <c r="H29" i="6"/>
  <c r="M18" i="22"/>
  <c r="R12" i="22"/>
  <c r="R17" i="22"/>
  <c r="T13" i="22"/>
  <c r="T14" i="22"/>
  <c r="T12" i="22"/>
  <c r="T11" i="22"/>
  <c r="U13" i="22"/>
  <c r="S15" i="22"/>
  <c r="S13" i="22"/>
  <c r="S14" i="22"/>
  <c r="U12" i="22"/>
  <c r="Y21" i="10"/>
  <c r="H27" i="10" s="1"/>
  <c r="P16" i="10"/>
  <c r="O58" i="22" s="1"/>
  <c r="Z10" i="22"/>
  <c r="Z47" i="22"/>
  <c r="P47" i="22"/>
  <c r="H29" i="11"/>
  <c r="P16" i="3"/>
  <c r="H58" i="22" s="1"/>
  <c r="Y21" i="3"/>
  <c r="H27" i="3" s="1"/>
  <c r="Y21" i="14"/>
  <c r="H27" i="14" s="1"/>
  <c r="P16" i="14"/>
  <c r="S58" i="22" s="1"/>
  <c r="Y47" i="22"/>
  <c r="H29" i="20"/>
  <c r="Y21" i="17"/>
  <c r="H27" i="17" s="1"/>
  <c r="P16" i="17"/>
  <c r="V58" i="22" s="1"/>
  <c r="P16" i="12"/>
  <c r="Q58" i="22" s="1"/>
  <c r="Y21" i="12"/>
  <c r="H27" i="12" s="1"/>
  <c r="N18" i="22"/>
  <c r="N14" i="22"/>
  <c r="N10" i="22"/>
  <c r="N15" i="22"/>
  <c r="N11" i="22"/>
  <c r="N16" i="22"/>
  <c r="N12" i="22"/>
  <c r="N9" i="22"/>
  <c r="N63" i="22" s="1"/>
  <c r="N13" i="22"/>
  <c r="N17" i="22"/>
  <c r="H29" i="17"/>
  <c r="AL31" i="17"/>
  <c r="V60" i="22" s="1"/>
  <c r="V47" i="22"/>
  <c r="AA42" i="22"/>
  <c r="G41" i="22"/>
  <c r="K17" i="22"/>
  <c r="K13" i="22"/>
  <c r="K9" i="22"/>
  <c r="K63" i="22" s="1"/>
  <c r="K18" i="22"/>
  <c r="K14" i="22"/>
  <c r="K10" i="22"/>
  <c r="K16" i="22"/>
  <c r="K12" i="22"/>
  <c r="K11" i="22"/>
  <c r="K15" i="22"/>
  <c r="G35" i="22"/>
  <c r="AA36" i="22"/>
  <c r="H29" i="3"/>
  <c r="H47" i="22"/>
  <c r="X47" i="22"/>
  <c r="H29" i="19"/>
  <c r="Q47" i="22"/>
  <c r="H29" i="12"/>
  <c r="G47" i="22"/>
  <c r="H29" i="2"/>
  <c r="P18" i="22"/>
  <c r="P14" i="22"/>
  <c r="P10" i="22"/>
  <c r="P16" i="22"/>
  <c r="P12" i="22"/>
  <c r="P9" i="22"/>
  <c r="P63" i="22" s="1"/>
  <c r="P17" i="22"/>
  <c r="P13" i="22"/>
  <c r="P15" i="22"/>
  <c r="P11" i="22"/>
  <c r="I17" i="22"/>
  <c r="I13" i="22"/>
  <c r="I9" i="22"/>
  <c r="I63" i="22" s="1"/>
  <c r="I15" i="22"/>
  <c r="I11" i="22"/>
  <c r="I18" i="22"/>
  <c r="I14" i="22"/>
  <c r="I16" i="22"/>
  <c r="I10" i="22"/>
  <c r="I12" i="22"/>
  <c r="H13" i="22"/>
  <c r="H17" i="22"/>
  <c r="H9" i="22"/>
  <c r="H63" i="22" s="1"/>
  <c r="H18" i="22"/>
  <c r="H14" i="22"/>
  <c r="H10" i="22"/>
  <c r="H15" i="22"/>
  <c r="H11" i="22"/>
  <c r="H16" i="22"/>
  <c r="H12" i="22"/>
  <c r="Y21" i="19"/>
  <c r="H27" i="19" s="1"/>
  <c r="P16" i="19"/>
  <c r="X58" i="22" s="1"/>
  <c r="J14" i="22"/>
  <c r="J10" i="22"/>
  <c r="J18" i="22"/>
  <c r="J17" i="22"/>
  <c r="J13" i="22"/>
  <c r="J9" i="22"/>
  <c r="J63" i="22" s="1"/>
  <c r="J15" i="22"/>
  <c r="J11" i="22"/>
  <c r="J16" i="22"/>
  <c r="J12" i="22"/>
  <c r="W15" i="22"/>
  <c r="W11" i="22"/>
  <c r="W17" i="22"/>
  <c r="W13" i="22"/>
  <c r="W9" i="22"/>
  <c r="W63" i="22" s="1"/>
  <c r="W16" i="22"/>
  <c r="W14" i="22"/>
  <c r="W12" i="22"/>
  <c r="W10" i="22"/>
  <c r="W18" i="22"/>
  <c r="AA41" i="22" l="1"/>
  <c r="G19" i="22"/>
  <c r="AA47" i="22"/>
  <c r="AA35" i="22"/>
  <c r="G26" i="22"/>
  <c r="AA26" i="22" l="1"/>
  <c r="G27" i="22"/>
  <c r="AA27" i="22" s="1"/>
  <c r="G13" i="22"/>
  <c r="G9" i="22"/>
  <c r="G17" i="22"/>
  <c r="G18" i="22"/>
  <c r="G14" i="22"/>
  <c r="G10" i="22"/>
  <c r="G11" i="22"/>
  <c r="G15" i="22"/>
  <c r="AA19" i="22"/>
  <c r="G12" i="22"/>
  <c r="G16" i="22"/>
  <c r="AA12" i="22" l="1"/>
  <c r="H66" i="1" s="1"/>
  <c r="H43" i="23" s="1"/>
  <c r="AA16" i="22"/>
  <c r="M65" i="1" s="1"/>
  <c r="M42" i="23" s="1"/>
  <c r="AA11" i="22"/>
  <c r="H65" i="1" s="1"/>
  <c r="H42" i="23" s="1"/>
  <c r="AA15" i="22"/>
  <c r="M64" i="1" s="1"/>
  <c r="M41" i="23" s="1"/>
  <c r="AA10" i="22"/>
  <c r="H64" i="1" s="1"/>
  <c r="H41" i="23" s="1"/>
  <c r="AA14" i="22"/>
  <c r="M63" i="1" s="1"/>
  <c r="M40" i="23" s="1"/>
  <c r="AA18" i="22"/>
  <c r="M67" i="1" s="1"/>
  <c r="M44" i="23" s="1"/>
  <c r="AA17" i="22"/>
  <c r="M66" i="1" s="1"/>
  <c r="M43" i="23" s="1"/>
  <c r="AA9" i="22"/>
  <c r="G63" i="22"/>
  <c r="AA13" i="22"/>
  <c r="H67" i="1" s="1"/>
  <c r="H44" i="23" s="1"/>
  <c r="AA63" i="22" l="1"/>
  <c r="H63" i="1"/>
  <c r="H40" i="2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20" authorId="0" shapeId="0" xr:uid="{00000000-0006-0000-0000-000001000000}">
      <text>
        <r>
          <rPr>
            <sz val="11"/>
            <rFont val="ＭＳ Ｐゴシック"/>
            <family val="3"/>
            <charset val="128"/>
          </rPr>
          <t>説明文が表示されます</t>
        </r>
      </text>
    </comment>
    <comment ref="N28" authorId="0" shapeId="0" xr:uid="{00000000-0006-0000-0000-000002000000}">
      <text>
        <r>
          <rPr>
            <sz val="11"/>
            <rFont val="ＭＳ Ｐゴシック"/>
            <family val="3"/>
            <charset val="128"/>
          </rPr>
          <t>「○」の表示を消す場合は、プルダウン・メニュー「○」の下に現れる空白部分を選んでください。</t>
        </r>
      </text>
    </comment>
    <comment ref="O28" authorId="0" shapeId="0" xr:uid="{00000000-0006-0000-0000-000003000000}">
      <text>
        <r>
          <rPr>
            <sz val="11"/>
            <rFont val="ＭＳ Ｐゴシック"/>
            <family val="3"/>
            <charset val="128"/>
          </rPr>
          <t>「○」の表示を消す場合は、プルダウン・メニュー「○」の下に現れる空白部分を選んでください。</t>
        </r>
      </text>
    </comment>
    <comment ref="M48" authorId="0" shapeId="0" xr:uid="{00000000-0006-0000-0000-000004000000}">
      <text>
        <r>
          <rPr>
            <sz val="11"/>
            <rFont val="ＭＳ Ｐゴシック"/>
            <family val="3"/>
            <charset val="128"/>
          </rPr>
          <t>※　各事業場に送付した「フィードバック個票」の「貴事業場に関する属性データ」から貴事業場の自主管理事業登録番号を転記してください。
また、新規参加の場合は「新規」と記載してください。</t>
        </r>
      </text>
    </comment>
    <comment ref="F52" authorId="0" shapeId="0" xr:uid="{00000000-0006-0000-0000-000005000000}">
      <text>
        <r>
          <rPr>
            <sz val="11"/>
            <rFont val="ＭＳ Ｐゴシック"/>
            <family val="3"/>
            <charset val="128"/>
          </rPr>
          <t xml:space="preserve">産業分類をメニューから選んでください。
</t>
        </r>
      </text>
    </comment>
    <comment ref="L52" authorId="0" shapeId="0" xr:uid="{00000000-0006-0000-0000-000006000000}">
      <text>
        <r>
          <rPr>
            <sz val="11"/>
            <rFont val="ＭＳ Ｐゴシック"/>
            <family val="3"/>
            <charset val="128"/>
          </rPr>
          <t>事業の種類を具体的に記載してください。</t>
        </r>
      </text>
    </comment>
    <comment ref="H63" authorId="0" shapeId="0" xr:uid="{00000000-0006-0000-0000-000007000000}">
      <text>
        <r>
          <rPr>
            <sz val="11"/>
            <rFont val="ＭＳ Ｐゴシック"/>
            <family val="3"/>
            <charset val="128"/>
          </rPr>
          <t>種類ごとのシートから自動的に計算されます。</t>
        </r>
      </text>
    </comment>
    <comment ref="M63" authorId="0" shapeId="0" xr:uid="{00000000-0006-0000-0000-000008000000}">
      <text>
        <r>
          <rPr>
            <sz val="11"/>
            <rFont val="ＭＳ Ｐゴシック"/>
            <family val="3"/>
            <charset val="128"/>
          </rPr>
          <t>種類ごとのシートから自動的に計算されます。</t>
        </r>
      </text>
    </comment>
    <comment ref="H64" authorId="0" shapeId="0" xr:uid="{00000000-0006-0000-0000-000009000000}">
      <text>
        <r>
          <rPr>
            <sz val="11"/>
            <rFont val="ＭＳ Ｐゴシック"/>
            <family val="3"/>
            <charset val="128"/>
          </rPr>
          <t>種類ごとのシートから自動的に計算されます。</t>
        </r>
      </text>
    </comment>
    <comment ref="M64" authorId="0" shapeId="0" xr:uid="{00000000-0006-0000-0000-00000A000000}">
      <text>
        <r>
          <rPr>
            <sz val="11"/>
            <rFont val="ＭＳ Ｐゴシック"/>
            <family val="3"/>
            <charset val="128"/>
          </rPr>
          <t>種類ごとのシートから自動的に計算されます。</t>
        </r>
      </text>
    </comment>
    <comment ref="H65" authorId="0" shapeId="0" xr:uid="{00000000-0006-0000-0000-00000B000000}">
      <text>
        <r>
          <rPr>
            <sz val="11"/>
            <rFont val="ＭＳ Ｐゴシック"/>
            <family val="3"/>
            <charset val="128"/>
          </rPr>
          <t>種類ごとのシートから自動的に計算されます。</t>
        </r>
      </text>
    </comment>
    <comment ref="M65" authorId="0" shapeId="0" xr:uid="{00000000-0006-0000-0000-00000C000000}">
      <text>
        <r>
          <rPr>
            <sz val="11"/>
            <rFont val="ＭＳ Ｐゴシック"/>
            <family val="3"/>
            <charset val="128"/>
          </rPr>
          <t>種類ごとのシートから自動的に計算されます。</t>
        </r>
      </text>
    </comment>
    <comment ref="H66" authorId="0" shapeId="0" xr:uid="{00000000-0006-0000-0000-00000D000000}">
      <text>
        <r>
          <rPr>
            <sz val="11"/>
            <rFont val="ＭＳ Ｐゴシック"/>
            <family val="3"/>
            <charset val="128"/>
          </rPr>
          <t>種類ごとのシートから自動的に計算されます。</t>
        </r>
      </text>
    </comment>
    <comment ref="M66" authorId="0" shapeId="0" xr:uid="{00000000-0006-0000-0000-00000E000000}">
      <text>
        <r>
          <rPr>
            <sz val="11"/>
            <rFont val="ＭＳ Ｐゴシック"/>
            <family val="3"/>
            <charset val="128"/>
          </rPr>
          <t>種類ごとのシートから自動的に計算されます。</t>
        </r>
      </text>
    </comment>
    <comment ref="H67" authorId="0" shapeId="0" xr:uid="{00000000-0006-0000-0000-00000F000000}">
      <text>
        <r>
          <rPr>
            <sz val="11"/>
            <rFont val="ＭＳ Ｐゴシック"/>
            <family val="3"/>
            <charset val="128"/>
          </rPr>
          <t>種類ごとのシートから自動的に計算されます。</t>
        </r>
      </text>
    </comment>
    <comment ref="M67" authorId="0" shapeId="0" xr:uid="{00000000-0006-0000-0000-000010000000}">
      <text>
        <r>
          <rPr>
            <sz val="11"/>
            <rFont val="ＭＳ Ｐゴシック"/>
            <family val="3"/>
            <charset val="128"/>
          </rPr>
          <t>種類ごとのシートから自動的に計算されます。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100-000001000000}">
      <text>
        <r>
          <rPr>
            <sz val="11"/>
            <rFont val="ＭＳ Ｐゴシック"/>
            <family val="3"/>
            <charset val="128"/>
          </rPr>
          <t>「表紙」シートで選択された○印が自動的に反映されます。</t>
        </r>
      </text>
    </comment>
    <comment ref="AU4" authorId="0" shapeId="0" xr:uid="{00000000-0006-0000-0100-000002000000}">
      <text>
        <r>
          <rPr>
            <sz val="11"/>
            <rFont val="ＭＳ Ｐゴシック"/>
            <family val="3"/>
            <charset val="128"/>
          </rPr>
          <t>「表紙」シートで選択された○印が自動的に反映されます。</t>
        </r>
      </text>
    </comment>
    <comment ref="AF5" authorId="0" shapeId="0" xr:uid="{00000000-0006-0000-0100-000003000000}">
      <text>
        <r>
          <rPr>
            <sz val="11"/>
            <rFont val="ＭＳ Ｐゴシック"/>
            <family val="3"/>
            <charset val="128"/>
          </rPr>
          <t xml:space="preserve"> 「表紙」シートに記入された「事業場の名称」が自動的に反映されます。</t>
        </r>
      </text>
    </comment>
    <comment ref="AH9" authorId="0" shapeId="0" xr:uid="{00000000-0006-0000-0100-000004000000}">
      <text>
        <r>
          <rPr>
            <sz val="1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100-000005000000}">
      <text>
        <r>
          <rPr>
            <sz val="1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100-000006000000}">
      <text>
        <r>
          <rPr>
            <sz val="1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100-000007000000}">
      <text>
        <r>
          <rPr>
            <sz val="1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100-000008000000}">
      <text>
        <r>
          <rPr>
            <sz val="1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100-000009000000}">
      <text>
        <r>
          <rPr>
            <sz val="1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100-00000A000000}">
      <text>
        <r>
          <rPr>
            <sz val="11"/>
            <rFont val="ＭＳ Ｐゴシック"/>
            <family val="3"/>
            <charset val="128"/>
          </rPr>
          <t>自ら中間処理した後の残さについて、自社の他事業場等で処理を行った量を記載してください。</t>
        </r>
      </text>
    </comment>
    <comment ref="AU16" authorId="0" shapeId="0" xr:uid="{00000000-0006-0000-0100-00000B000000}">
      <text>
        <r>
          <rPr>
            <sz val="1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100-00000C000000}">
      <text>
        <r>
          <rPr>
            <sz val="11"/>
            <rFont val="ＭＳ Ｐゴシック"/>
            <family val="3"/>
            <charset val="128"/>
          </rPr>
          <t>同上</t>
        </r>
      </text>
    </comment>
    <comment ref="P18" authorId="0" shapeId="0" xr:uid="{00000000-0006-0000-0100-00000D000000}">
      <text>
        <r>
          <rPr>
            <sz val="11"/>
            <rFont val="ＭＳ Ｐゴシック"/>
            <family val="3"/>
            <charset val="128"/>
          </rPr>
          <t>発生事業場内で破砕や脱水、焼却などの中間処理を行った量を記載してください。</t>
        </r>
      </text>
    </comment>
    <comment ref="Y18" authorId="0" shapeId="0" xr:uid="{00000000-0006-0000-0100-00000E000000}">
      <text>
        <r>
          <rPr>
            <sz val="11"/>
            <rFont val="ＭＳ Ｐゴシック"/>
            <family val="3"/>
            <charset val="128"/>
          </rPr>
          <t>⑧、⑨、※3及びｂの合計から自動的に計算されます。</t>
        </r>
      </text>
    </comment>
    <comment ref="AH18" authorId="0" shapeId="0" xr:uid="{00000000-0006-0000-0100-00000F000000}">
      <text>
        <r>
          <rPr>
            <sz val="11"/>
            <rFont val="ＭＳ Ｐゴシック"/>
            <family val="3"/>
            <charset val="128"/>
          </rPr>
          <t>右にあるｂ-1およびｂ-2から、自動的に計算されます。</t>
        </r>
      </text>
    </comment>
    <comment ref="AO18" authorId="0" shapeId="0" xr:uid="{00000000-0006-0000-0100-000010000000}">
      <text>
        <r>
          <rPr>
            <sz val="11"/>
            <rFont val="ＭＳ Ｐゴシック"/>
            <family val="3"/>
            <charset val="128"/>
          </rPr>
          <t>右側にある3つの委託目的別内訳量から、自動的に計算されます。</t>
        </r>
      </text>
    </comment>
    <comment ref="AU18" authorId="0" shapeId="0" xr:uid="{00000000-0006-0000-0100-000011000000}">
      <text>
        <r>
          <rPr>
            <sz val="11"/>
            <rFont val="ＭＳ Ｐゴシック"/>
            <family val="3"/>
            <charset val="128"/>
          </rPr>
          <t>同上</t>
        </r>
      </text>
    </comment>
    <comment ref="P21" authorId="0" shapeId="0" xr:uid="{00000000-0006-0000-0100-000012000000}">
      <text>
        <r>
          <rPr>
            <sz val="1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100-000013000000}">
      <text>
        <r>
          <rPr>
            <sz val="1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100-000014000000}">
      <text>
        <r>
          <rPr>
            <sz val="1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100-000015000000}">
      <text>
        <r>
          <rPr>
            <sz val="11"/>
            <rFont val="ＭＳ Ｐゴシック"/>
            <family val="3"/>
            <charset val="128"/>
          </rPr>
          <t>前年度（令和７年度）に提出した様式２に記載した令和７年度目標値を記入してください。</t>
        </r>
      </text>
    </comment>
    <comment ref="H24" authorId="0" shapeId="0" xr:uid="{00000000-0006-0000-0100-000016000000}">
      <text>
        <r>
          <rPr>
            <sz val="11"/>
            <rFont val="ＭＳ Ｐゴシック"/>
            <family val="3"/>
            <charset val="128"/>
          </rPr>
          <t>右上のフローから、自動的に計算されます。</t>
        </r>
      </text>
    </comment>
    <comment ref="P24" authorId="0" shapeId="0" xr:uid="{00000000-0006-0000-0100-000017000000}">
      <text>
        <r>
          <rPr>
            <sz val="11"/>
            <rFont val="ＭＳ Ｐゴシック"/>
            <family val="3"/>
            <charset val="128"/>
          </rPr>
          <t>発生事業場内での処理ではなく、自社の他事業場等で処理を行った量を記載してください。</t>
        </r>
      </text>
    </comment>
    <comment ref="AS24" authorId="0" shapeId="0" xr:uid="{00000000-0006-0000-0100-000018000000}">
      <text>
        <r>
          <rPr>
            <sz val="11"/>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100-000019000000}">
      <text>
        <r>
          <rPr>
            <sz val="11"/>
            <rFont val="ＭＳ Ｐゴシック"/>
            <family val="3"/>
            <charset val="128"/>
          </rPr>
          <t>前年度（令和７年度）に提出した様式２に記載した令和７年度目標値を記入してください。</t>
        </r>
      </text>
    </comment>
    <comment ref="H25" authorId="0" shapeId="0" xr:uid="{00000000-0006-0000-0100-00001A000000}">
      <text>
        <r>
          <rPr>
            <sz val="11"/>
            <rFont val="ＭＳ Ｐゴシック"/>
            <family val="3"/>
            <charset val="128"/>
          </rPr>
          <t>右上のフローから、自動的に計算されます。</t>
        </r>
      </text>
    </comment>
    <comment ref="D26" authorId="0" shapeId="0" xr:uid="{00000000-0006-0000-0100-00001B000000}">
      <text>
        <r>
          <rPr>
            <sz val="11"/>
            <rFont val="ＭＳ Ｐゴシック"/>
            <family val="3"/>
            <charset val="128"/>
          </rPr>
          <t>前年度（令和７年度）に提出した様式２に記載した令和７年度目標値を記入してください。</t>
        </r>
      </text>
    </comment>
    <comment ref="H26" authorId="0" shapeId="0" xr:uid="{00000000-0006-0000-0100-00001C000000}">
      <text>
        <r>
          <rPr>
            <sz val="11"/>
            <rFont val="ＭＳ Ｐゴシック"/>
            <family val="3"/>
            <charset val="128"/>
          </rPr>
          <t>右上のフローから、自動的に計算されます。</t>
        </r>
      </text>
    </comment>
    <comment ref="D27" authorId="0" shapeId="0" xr:uid="{00000000-0006-0000-0100-00001D000000}">
      <text>
        <r>
          <rPr>
            <sz val="11"/>
            <rFont val="ＭＳ Ｐゴシック"/>
            <family val="3"/>
            <charset val="128"/>
          </rPr>
          <t>前年度（令和７年度）に提出した様式２に記載した令和７年度目標値を記入してください。</t>
        </r>
      </text>
    </comment>
    <comment ref="H27" authorId="0" shapeId="0" xr:uid="{00000000-0006-0000-0100-00001E000000}">
      <text>
        <r>
          <rPr>
            <sz val="11"/>
            <rFont val="ＭＳ Ｐゴシック"/>
            <family val="3"/>
            <charset val="128"/>
          </rPr>
          <t>右上のフローから、自動的に計算されます。</t>
        </r>
      </text>
    </comment>
    <comment ref="P27" authorId="0" shapeId="0" xr:uid="{00000000-0006-0000-0100-00001F000000}">
      <text>
        <r>
          <rPr>
            <sz val="11"/>
            <rFont val="ＭＳ Ｐゴシック"/>
            <family val="3"/>
            <charset val="128"/>
          </rPr>
          <t>下にあるＢ-1およびＢ-2から、自動的に計算されます。</t>
        </r>
      </text>
    </comment>
    <comment ref="AL27" authorId="0" shapeId="0" xr:uid="{00000000-0006-0000-0100-000020000000}">
      <text>
        <r>
          <rPr>
            <sz val="11"/>
            <rFont val="ＭＳ Ｐゴシック"/>
            <family val="3"/>
            <charset val="128"/>
          </rPr>
          <t>Ｂとｂの合計が自動的に計算されます。</t>
        </r>
      </text>
    </comment>
    <comment ref="AS27" authorId="0" shapeId="0" xr:uid="{00000000-0006-0000-0100-000021000000}">
      <text>
        <r>
          <rPr>
            <sz val="1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100-000022000000}">
      <text>
        <r>
          <rPr>
            <sz val="11"/>
            <rFont val="ＭＳ Ｐゴシック"/>
            <family val="3"/>
            <charset val="128"/>
          </rPr>
          <t>前年度（令和７年度）に提出した様式２に記載した令和７年度目標値を記入してください。</t>
        </r>
      </text>
    </comment>
    <comment ref="H28" authorId="0" shapeId="0" xr:uid="{00000000-0006-0000-0100-000023000000}">
      <text>
        <r>
          <rPr>
            <sz val="11"/>
            <rFont val="ＭＳ Ｐゴシック"/>
            <family val="3"/>
            <charset val="128"/>
          </rPr>
          <t>右上のフローから、自動的に計算されます。</t>
        </r>
      </text>
    </comment>
    <comment ref="AA28" authorId="0" shapeId="0" xr:uid="{00000000-0006-0000-0100-000024000000}">
      <text>
        <r>
          <rPr>
            <sz val="1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100-000025000000}">
      <text>
        <r>
          <rPr>
            <sz val="11"/>
            <rFont val="ＭＳ Ｐゴシック"/>
            <family val="3"/>
            <charset val="128"/>
          </rPr>
          <t>前年度（令和７年度）に提出した様式２に記載した令和７年度目標値を記入してください。</t>
        </r>
      </text>
    </comment>
    <comment ref="H29" authorId="0" shapeId="0" xr:uid="{00000000-0006-0000-0100-000026000000}">
      <text>
        <r>
          <rPr>
            <sz val="11"/>
            <rFont val="ＭＳ Ｐゴシック"/>
            <family val="3"/>
            <charset val="128"/>
          </rPr>
          <t>右上のフローから、自動的に計算されます。</t>
        </r>
      </text>
    </comment>
    <comment ref="AA29" authorId="0" shapeId="0" xr:uid="{00000000-0006-0000-0100-000027000000}">
      <text>
        <r>
          <rPr>
            <sz val="11"/>
            <rFont val="ＭＳ Ｐゴシック"/>
            <family val="3"/>
            <charset val="128"/>
          </rPr>
          <t>同上</t>
        </r>
      </text>
    </comment>
    <comment ref="D30" authorId="0" shapeId="0" xr:uid="{00000000-0006-0000-0100-000028000000}">
      <text>
        <r>
          <rPr>
            <sz val="11"/>
            <rFont val="ＭＳ Ｐゴシック"/>
            <family val="3"/>
            <charset val="128"/>
          </rPr>
          <t>前年度（令和７年度）に提出した様式２に記載した令和７年度目標値を記入してください。</t>
        </r>
      </text>
    </comment>
    <comment ref="H30" authorId="0" shapeId="0" xr:uid="{00000000-0006-0000-0100-000029000000}">
      <text>
        <r>
          <rPr>
            <sz val="11"/>
            <rFont val="ＭＳ Ｐゴシック"/>
            <family val="3"/>
            <charset val="128"/>
          </rPr>
          <t>右上のフローから、自動的に計算されます。</t>
        </r>
      </text>
    </comment>
    <comment ref="R30" authorId="0" shapeId="0" xr:uid="{00000000-0006-0000-0100-00002A000000}">
      <text>
        <r>
          <rPr>
            <sz val="11"/>
            <rFont val="ＭＳ Ｐゴシック"/>
            <family val="3"/>
            <charset val="128"/>
          </rPr>
          <t>右側にある3つの委託目的別内訳量から、自動的に計算されます。</t>
        </r>
      </text>
    </comment>
    <comment ref="AA30" authorId="0" shapeId="0" xr:uid="{00000000-0006-0000-0100-00002B000000}">
      <text>
        <r>
          <rPr>
            <sz val="11"/>
            <rFont val="ＭＳ Ｐゴシック"/>
            <family val="3"/>
            <charset val="128"/>
          </rPr>
          <t>同上</t>
        </r>
      </text>
    </comment>
    <comment ref="AL30" authorId="0" shapeId="0" xr:uid="{00000000-0006-0000-0100-00002C000000}">
      <text>
        <r>
          <rPr>
            <sz val="1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100-00002D000000}">
      <text>
        <r>
          <rPr>
            <sz val="11"/>
            <rFont val="ＭＳ Ｐゴシック"/>
            <family val="3"/>
            <charset val="128"/>
          </rPr>
          <t>前年度（令和７年度）に提出した様式２に記載した令和７年度目標値を記入してください。</t>
        </r>
      </text>
    </comment>
    <comment ref="H31" authorId="0" shapeId="0" xr:uid="{00000000-0006-0000-0100-00002E000000}">
      <text>
        <r>
          <rPr>
            <sz val="11"/>
            <rFont val="ＭＳ Ｐゴシック"/>
            <family val="3"/>
            <charset val="128"/>
          </rPr>
          <t>右上のフローから、自動的に計算されます。</t>
        </r>
      </text>
    </comment>
    <comment ref="AS31" authorId="0" shapeId="0" xr:uid="{00000000-0006-0000-0100-00002F000000}">
      <text>
        <r>
          <rPr>
            <sz val="1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100-000030000000}">
      <text>
        <r>
          <rPr>
            <sz val="11"/>
            <rFont val="ＭＳ Ｐゴシック"/>
            <family val="3"/>
            <charset val="128"/>
          </rPr>
          <t>前年度（令和７年度）に提出した様式２に記載した令和７年度目標値を記入してください。</t>
        </r>
      </text>
    </comment>
    <comment ref="H32" authorId="0" shapeId="0" xr:uid="{00000000-0006-0000-0100-000031000000}">
      <text>
        <r>
          <rPr>
            <sz val="11"/>
            <rFont val="ＭＳ Ｐゴシック"/>
            <family val="3"/>
            <charset val="128"/>
          </rPr>
          <t>右上のフローから、自動的に計算されます。</t>
        </r>
      </text>
    </comment>
    <comment ref="D33" authorId="0" shapeId="0" xr:uid="{00000000-0006-0000-0100-000032000000}">
      <text>
        <r>
          <rPr>
            <sz val="11"/>
            <rFont val="ＭＳ Ｐゴシック"/>
            <family val="3"/>
            <charset val="128"/>
          </rPr>
          <t>前年度（令和７年度）に提出した様式２に記載した令和７年度目標値を記入してください。</t>
        </r>
      </text>
    </comment>
    <comment ref="H33" authorId="0" shapeId="0" xr:uid="{00000000-0006-0000-0100-000033000000}">
      <text>
        <r>
          <rPr>
            <sz val="11"/>
            <rFont val="ＭＳ Ｐゴシック"/>
            <family val="3"/>
            <charset val="128"/>
          </rPr>
          <t>右上のフローから、自動的に計算されます。</t>
        </r>
      </text>
    </comment>
    <comment ref="R33" authorId="0" shapeId="0" xr:uid="{00000000-0006-0000-0100-000034000000}">
      <text>
        <r>
          <rPr>
            <sz val="11"/>
            <rFont val="ＭＳ Ｐゴシック"/>
            <family val="3"/>
            <charset val="128"/>
          </rPr>
          <t>中間処理を経ずに、産業廃棄物を直接、埋立処分や海洋投入処分の委託をした量を記載してください。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200-000001000000}">
      <text>
        <r>
          <rPr>
            <sz val="11"/>
            <rFont val="ＭＳ Ｐゴシック"/>
            <family val="3"/>
            <charset val="128"/>
          </rPr>
          <t>「表紙」シートで選択された○印が自動的に反映されます。</t>
        </r>
      </text>
    </comment>
    <comment ref="AU4" authorId="0" shapeId="0" xr:uid="{00000000-0006-0000-0200-000002000000}">
      <text>
        <r>
          <rPr>
            <sz val="11"/>
            <rFont val="ＭＳ Ｐゴシック"/>
            <family val="3"/>
            <charset val="128"/>
          </rPr>
          <t>「表紙」シートで選択された○印が自動的に反映されます。</t>
        </r>
      </text>
    </comment>
    <comment ref="AF5" authorId="0" shapeId="0" xr:uid="{00000000-0006-0000-0200-000003000000}">
      <text>
        <r>
          <rPr>
            <sz val="11"/>
            <rFont val="ＭＳ Ｐゴシック"/>
            <family val="3"/>
            <charset val="128"/>
          </rPr>
          <t xml:space="preserve"> 「表紙」シートに記入された「事業場の名称」が自動的に反映されます。</t>
        </r>
      </text>
    </comment>
    <comment ref="AH9" authorId="0" shapeId="0" xr:uid="{00000000-0006-0000-0200-000004000000}">
      <text>
        <r>
          <rPr>
            <sz val="1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200-000005000000}">
      <text>
        <r>
          <rPr>
            <sz val="1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200-000006000000}">
      <text>
        <r>
          <rPr>
            <sz val="1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200-000007000000}">
      <text>
        <r>
          <rPr>
            <sz val="1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200-000008000000}">
      <text>
        <r>
          <rPr>
            <sz val="1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200-000009000000}">
      <text>
        <r>
          <rPr>
            <sz val="1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200-00000A000000}">
      <text>
        <r>
          <rPr>
            <sz val="11"/>
            <rFont val="ＭＳ Ｐゴシック"/>
            <family val="3"/>
            <charset val="128"/>
          </rPr>
          <t>自ら中間処理した後の残さについて、自社の他事業場等で処理を行った量を記載してください。</t>
        </r>
      </text>
    </comment>
    <comment ref="AU16" authorId="0" shapeId="0" xr:uid="{00000000-0006-0000-0200-00000B000000}">
      <text>
        <r>
          <rPr>
            <sz val="1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200-00000C000000}">
      <text>
        <r>
          <rPr>
            <sz val="11"/>
            <rFont val="ＭＳ Ｐゴシック"/>
            <family val="3"/>
            <charset val="128"/>
          </rPr>
          <t>同上</t>
        </r>
      </text>
    </comment>
    <comment ref="P18" authorId="0" shapeId="0" xr:uid="{00000000-0006-0000-0200-00000D000000}">
      <text>
        <r>
          <rPr>
            <sz val="11"/>
            <rFont val="ＭＳ Ｐゴシック"/>
            <family val="3"/>
            <charset val="128"/>
          </rPr>
          <t>発生事業場内で破砕や脱水、焼却などの中間処理を行った量を記載してください。</t>
        </r>
      </text>
    </comment>
    <comment ref="Y18" authorId="0" shapeId="0" xr:uid="{00000000-0006-0000-0200-00000E000000}">
      <text>
        <r>
          <rPr>
            <sz val="11"/>
            <rFont val="ＭＳ Ｐゴシック"/>
            <family val="3"/>
            <charset val="128"/>
          </rPr>
          <t>⑧、⑨、※3及びｂの合計から自動的に計算されます。</t>
        </r>
      </text>
    </comment>
    <comment ref="AH18" authorId="0" shapeId="0" xr:uid="{00000000-0006-0000-0200-00000F000000}">
      <text>
        <r>
          <rPr>
            <sz val="11"/>
            <rFont val="ＭＳ Ｐゴシック"/>
            <family val="3"/>
            <charset val="128"/>
          </rPr>
          <t>右にあるｂ-1およびｂ-2から、自動的に計算されます。</t>
        </r>
      </text>
    </comment>
    <comment ref="AO18" authorId="0" shapeId="0" xr:uid="{00000000-0006-0000-0200-000010000000}">
      <text>
        <r>
          <rPr>
            <sz val="11"/>
            <rFont val="ＭＳ Ｐゴシック"/>
            <family val="3"/>
            <charset val="128"/>
          </rPr>
          <t>右側にある3つの委託目的別内訳量から、自動的に計算されます。</t>
        </r>
      </text>
    </comment>
    <comment ref="AU18" authorId="0" shapeId="0" xr:uid="{00000000-0006-0000-0200-000011000000}">
      <text>
        <r>
          <rPr>
            <sz val="11"/>
            <rFont val="ＭＳ Ｐゴシック"/>
            <family val="3"/>
            <charset val="128"/>
          </rPr>
          <t>同上</t>
        </r>
      </text>
    </comment>
    <comment ref="P21" authorId="0" shapeId="0" xr:uid="{00000000-0006-0000-0200-000012000000}">
      <text>
        <r>
          <rPr>
            <sz val="1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200-000013000000}">
      <text>
        <r>
          <rPr>
            <sz val="1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200-000014000000}">
      <text>
        <r>
          <rPr>
            <sz val="1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200-000015000000}">
      <text>
        <r>
          <rPr>
            <sz val="11"/>
            <rFont val="ＭＳ Ｐゴシック"/>
            <family val="3"/>
            <charset val="128"/>
          </rPr>
          <t>前年度（令和７年度）に提出した様式２に記載した令和７年度目標値を記入してください。</t>
        </r>
      </text>
    </comment>
    <comment ref="H24" authorId="0" shapeId="0" xr:uid="{00000000-0006-0000-0200-000016000000}">
      <text>
        <r>
          <rPr>
            <sz val="11"/>
            <rFont val="ＭＳ Ｐゴシック"/>
            <family val="3"/>
            <charset val="128"/>
          </rPr>
          <t>右上のフローから、自動的に計算されます。</t>
        </r>
      </text>
    </comment>
    <comment ref="P24" authorId="0" shapeId="0" xr:uid="{00000000-0006-0000-0200-000017000000}">
      <text>
        <r>
          <rPr>
            <sz val="11"/>
            <rFont val="ＭＳ Ｐゴシック"/>
            <family val="3"/>
            <charset val="128"/>
          </rPr>
          <t>発生事業場内での処理ではなく、自社の他事業場等で処理を行った量を記載してください。</t>
        </r>
      </text>
    </comment>
    <comment ref="AS24" authorId="0" shapeId="0" xr:uid="{00000000-0006-0000-0200-000018000000}">
      <text>
        <r>
          <rPr>
            <sz val="11"/>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200-000019000000}">
      <text>
        <r>
          <rPr>
            <sz val="11"/>
            <rFont val="ＭＳ Ｐゴシック"/>
            <family val="3"/>
            <charset val="128"/>
          </rPr>
          <t>前年度（令和７年度）に提出した様式２に記載した令和７年度目標値を記入してください。</t>
        </r>
      </text>
    </comment>
    <comment ref="H25" authorId="0" shapeId="0" xr:uid="{00000000-0006-0000-0200-00001A000000}">
      <text>
        <r>
          <rPr>
            <sz val="11"/>
            <rFont val="ＭＳ Ｐゴシック"/>
            <family val="3"/>
            <charset val="128"/>
          </rPr>
          <t>右上のフローから、自動的に計算されます。</t>
        </r>
      </text>
    </comment>
    <comment ref="D26" authorId="0" shapeId="0" xr:uid="{00000000-0006-0000-0200-00001B000000}">
      <text>
        <r>
          <rPr>
            <sz val="11"/>
            <rFont val="ＭＳ Ｐゴシック"/>
            <family val="3"/>
            <charset val="128"/>
          </rPr>
          <t>前年度（令和７年度）に提出した様式２に記載した令和７年度目標値を記入してください。</t>
        </r>
      </text>
    </comment>
    <comment ref="H26" authorId="0" shapeId="0" xr:uid="{00000000-0006-0000-0200-00001C000000}">
      <text>
        <r>
          <rPr>
            <sz val="11"/>
            <rFont val="ＭＳ Ｐゴシック"/>
            <family val="3"/>
            <charset val="128"/>
          </rPr>
          <t>右上のフローから、自動的に計算されます。</t>
        </r>
      </text>
    </comment>
    <comment ref="D27" authorId="0" shapeId="0" xr:uid="{00000000-0006-0000-0200-00001D000000}">
      <text>
        <r>
          <rPr>
            <sz val="11"/>
            <rFont val="ＭＳ Ｐゴシック"/>
            <family val="3"/>
            <charset val="128"/>
          </rPr>
          <t>前年度（令和７年度）に提出した様式２に記載した令和７年度目標値を記入してください。</t>
        </r>
      </text>
    </comment>
    <comment ref="H27" authorId="0" shapeId="0" xr:uid="{00000000-0006-0000-0200-00001E000000}">
      <text>
        <r>
          <rPr>
            <sz val="11"/>
            <rFont val="ＭＳ Ｐゴシック"/>
            <family val="3"/>
            <charset val="128"/>
          </rPr>
          <t>右上のフローから、自動的に計算されます。</t>
        </r>
      </text>
    </comment>
    <comment ref="P27" authorId="0" shapeId="0" xr:uid="{00000000-0006-0000-0200-00001F000000}">
      <text>
        <r>
          <rPr>
            <sz val="11"/>
            <rFont val="ＭＳ Ｐゴシック"/>
            <family val="3"/>
            <charset val="128"/>
          </rPr>
          <t>下にあるＢ-1およびＢ-2から、自動的に計算されます。</t>
        </r>
      </text>
    </comment>
    <comment ref="AL27" authorId="0" shapeId="0" xr:uid="{00000000-0006-0000-0200-000020000000}">
      <text>
        <r>
          <rPr>
            <sz val="11"/>
            <rFont val="ＭＳ Ｐゴシック"/>
            <family val="3"/>
            <charset val="128"/>
          </rPr>
          <t>Ｂとｂの合計が自動的に計算されます。</t>
        </r>
      </text>
    </comment>
    <comment ref="AS27" authorId="0" shapeId="0" xr:uid="{00000000-0006-0000-0200-000021000000}">
      <text>
        <r>
          <rPr>
            <sz val="1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200-000022000000}">
      <text>
        <r>
          <rPr>
            <sz val="11"/>
            <rFont val="ＭＳ Ｐゴシック"/>
            <family val="3"/>
            <charset val="128"/>
          </rPr>
          <t>前年度（令和７年度）に提出した様式２に記載した令和７年度目標値を記入してください。</t>
        </r>
      </text>
    </comment>
    <comment ref="H28" authorId="0" shapeId="0" xr:uid="{00000000-0006-0000-0200-000023000000}">
      <text>
        <r>
          <rPr>
            <sz val="11"/>
            <rFont val="ＭＳ Ｐゴシック"/>
            <family val="3"/>
            <charset val="128"/>
          </rPr>
          <t>右上のフローから、自動的に計算されます。</t>
        </r>
      </text>
    </comment>
    <comment ref="AA28" authorId="0" shapeId="0" xr:uid="{00000000-0006-0000-0200-000024000000}">
      <text>
        <r>
          <rPr>
            <sz val="1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200-000025000000}">
      <text>
        <r>
          <rPr>
            <sz val="11"/>
            <rFont val="ＭＳ Ｐゴシック"/>
            <family val="3"/>
            <charset val="128"/>
          </rPr>
          <t>前年度（令和７年度）に提出した様式２に記載した令和７年度目標値を記入してください。</t>
        </r>
      </text>
    </comment>
    <comment ref="H29" authorId="0" shapeId="0" xr:uid="{00000000-0006-0000-0200-000026000000}">
      <text>
        <r>
          <rPr>
            <sz val="11"/>
            <rFont val="ＭＳ Ｐゴシック"/>
            <family val="3"/>
            <charset val="128"/>
          </rPr>
          <t>右上のフローから、自動的に計算されます。</t>
        </r>
      </text>
    </comment>
    <comment ref="AA29" authorId="0" shapeId="0" xr:uid="{00000000-0006-0000-0200-000027000000}">
      <text>
        <r>
          <rPr>
            <sz val="11"/>
            <rFont val="ＭＳ Ｐゴシック"/>
            <family val="3"/>
            <charset val="128"/>
          </rPr>
          <t>同上</t>
        </r>
      </text>
    </comment>
    <comment ref="D30" authorId="0" shapeId="0" xr:uid="{00000000-0006-0000-0200-000028000000}">
      <text>
        <r>
          <rPr>
            <sz val="11"/>
            <rFont val="ＭＳ Ｐゴシック"/>
            <family val="3"/>
            <charset val="128"/>
          </rPr>
          <t>前年度（令和７年度）に提出した様式２に記載した令和７年度目標値を記入してください。</t>
        </r>
      </text>
    </comment>
    <comment ref="H30" authorId="0" shapeId="0" xr:uid="{00000000-0006-0000-0200-000029000000}">
      <text>
        <r>
          <rPr>
            <sz val="11"/>
            <rFont val="ＭＳ Ｐゴシック"/>
            <family val="3"/>
            <charset val="128"/>
          </rPr>
          <t>右上のフローから、自動的に計算されます。</t>
        </r>
      </text>
    </comment>
    <comment ref="R30" authorId="0" shapeId="0" xr:uid="{00000000-0006-0000-0200-00002A000000}">
      <text>
        <r>
          <rPr>
            <sz val="11"/>
            <rFont val="ＭＳ Ｐゴシック"/>
            <family val="3"/>
            <charset val="128"/>
          </rPr>
          <t>右側にある3つの委託目的別内訳量から、自動的に計算されます。</t>
        </r>
      </text>
    </comment>
    <comment ref="AA30" authorId="0" shapeId="0" xr:uid="{00000000-0006-0000-0200-00002B000000}">
      <text>
        <r>
          <rPr>
            <sz val="11"/>
            <rFont val="ＭＳ Ｐゴシック"/>
            <family val="3"/>
            <charset val="128"/>
          </rPr>
          <t>同上</t>
        </r>
      </text>
    </comment>
    <comment ref="AL30" authorId="0" shapeId="0" xr:uid="{00000000-0006-0000-0200-00002C000000}">
      <text>
        <r>
          <rPr>
            <sz val="1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200-00002D000000}">
      <text>
        <r>
          <rPr>
            <sz val="11"/>
            <rFont val="ＭＳ Ｐゴシック"/>
            <family val="3"/>
            <charset val="128"/>
          </rPr>
          <t>前年度（令和７年度）に提出した様式２に記載した令和７年度目標値を記入してください。</t>
        </r>
      </text>
    </comment>
    <comment ref="H31" authorId="0" shapeId="0" xr:uid="{00000000-0006-0000-0200-00002E000000}">
      <text>
        <r>
          <rPr>
            <sz val="11"/>
            <rFont val="ＭＳ Ｐゴシック"/>
            <family val="3"/>
            <charset val="128"/>
          </rPr>
          <t>右上のフローから、自動的に計算されます。</t>
        </r>
      </text>
    </comment>
    <comment ref="AS31" authorId="0" shapeId="0" xr:uid="{00000000-0006-0000-0200-00002F000000}">
      <text>
        <r>
          <rPr>
            <sz val="1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200-000030000000}">
      <text>
        <r>
          <rPr>
            <sz val="11"/>
            <rFont val="ＭＳ Ｐゴシック"/>
            <family val="3"/>
            <charset val="128"/>
          </rPr>
          <t>前年度（令和７年度）に提出した様式２に記載した令和７年度目標値を記入してください。</t>
        </r>
      </text>
    </comment>
    <comment ref="H32" authorId="0" shapeId="0" xr:uid="{00000000-0006-0000-0200-000031000000}">
      <text>
        <r>
          <rPr>
            <sz val="11"/>
            <rFont val="ＭＳ Ｐゴシック"/>
            <family val="3"/>
            <charset val="128"/>
          </rPr>
          <t>右上のフローから、自動的に計算されます。</t>
        </r>
      </text>
    </comment>
    <comment ref="D33" authorId="0" shapeId="0" xr:uid="{00000000-0006-0000-0200-000032000000}">
      <text>
        <r>
          <rPr>
            <sz val="11"/>
            <rFont val="ＭＳ Ｐゴシック"/>
            <family val="3"/>
            <charset val="128"/>
          </rPr>
          <t>前年度（令和７年度）に提出した様式２に記載した令和７年度目標値を記入してください。</t>
        </r>
      </text>
    </comment>
    <comment ref="H33" authorId="0" shapeId="0" xr:uid="{00000000-0006-0000-0200-000033000000}">
      <text>
        <r>
          <rPr>
            <sz val="11"/>
            <rFont val="ＭＳ Ｐゴシック"/>
            <family val="3"/>
            <charset val="128"/>
          </rPr>
          <t>右上のフローから、自動的に計算されます。</t>
        </r>
      </text>
    </comment>
    <comment ref="R33" authorId="0" shapeId="0" xr:uid="{00000000-0006-0000-0200-000034000000}">
      <text>
        <r>
          <rPr>
            <sz val="11"/>
            <rFont val="ＭＳ Ｐゴシック"/>
            <family val="3"/>
            <charset val="128"/>
          </rPr>
          <t>中間処理を経ずに、産業廃棄物を直接、埋立処分や海洋投入処分の委託をした量を記載してください。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300-000001000000}">
      <text>
        <r>
          <rPr>
            <sz val="11"/>
            <rFont val="ＭＳ Ｐゴシック"/>
            <family val="3"/>
            <charset val="128"/>
          </rPr>
          <t>「表紙」シートで選択された○印が自動的に反映されます。</t>
        </r>
      </text>
    </comment>
    <comment ref="AU4" authorId="0" shapeId="0" xr:uid="{00000000-0006-0000-0300-000002000000}">
      <text>
        <r>
          <rPr>
            <sz val="11"/>
            <rFont val="ＭＳ Ｐゴシック"/>
            <family val="3"/>
            <charset val="128"/>
          </rPr>
          <t>「表紙」シートで選択された○印が自動的に反映されます。</t>
        </r>
      </text>
    </comment>
    <comment ref="AF5" authorId="0" shapeId="0" xr:uid="{00000000-0006-0000-0300-000003000000}">
      <text>
        <r>
          <rPr>
            <sz val="11"/>
            <rFont val="ＭＳ Ｐゴシック"/>
            <family val="3"/>
            <charset val="128"/>
          </rPr>
          <t xml:space="preserve"> 「表紙」シートに記入された「事業場の名称」が自動的に反映されます。</t>
        </r>
      </text>
    </comment>
    <comment ref="AH9" authorId="0" shapeId="0" xr:uid="{00000000-0006-0000-0300-000004000000}">
      <text>
        <r>
          <rPr>
            <sz val="1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300-000005000000}">
      <text>
        <r>
          <rPr>
            <sz val="1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300-000006000000}">
      <text>
        <r>
          <rPr>
            <sz val="1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300-000007000000}">
      <text>
        <r>
          <rPr>
            <sz val="1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300-000008000000}">
      <text>
        <r>
          <rPr>
            <sz val="1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300-000009000000}">
      <text>
        <r>
          <rPr>
            <sz val="1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300-00000A000000}">
      <text>
        <r>
          <rPr>
            <sz val="11"/>
            <rFont val="ＭＳ Ｐゴシック"/>
            <family val="3"/>
            <charset val="128"/>
          </rPr>
          <t>自ら中間処理した後の残さについて、自社の他事業場等で処理を行った量を記載してください。</t>
        </r>
      </text>
    </comment>
    <comment ref="AU16" authorId="0" shapeId="0" xr:uid="{00000000-0006-0000-0300-00000B000000}">
      <text>
        <r>
          <rPr>
            <sz val="1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300-00000C000000}">
      <text>
        <r>
          <rPr>
            <sz val="11"/>
            <rFont val="ＭＳ Ｐゴシック"/>
            <family val="3"/>
            <charset val="128"/>
          </rPr>
          <t>同上</t>
        </r>
      </text>
    </comment>
    <comment ref="P18" authorId="0" shapeId="0" xr:uid="{00000000-0006-0000-0300-00000D000000}">
      <text>
        <r>
          <rPr>
            <sz val="11"/>
            <rFont val="ＭＳ Ｐゴシック"/>
            <family val="3"/>
            <charset val="128"/>
          </rPr>
          <t>発生事業場内で破砕や脱水、焼却などの中間処理を行った量を記載してください。</t>
        </r>
      </text>
    </comment>
    <comment ref="Y18" authorId="0" shapeId="0" xr:uid="{00000000-0006-0000-0300-00000E000000}">
      <text>
        <r>
          <rPr>
            <sz val="11"/>
            <rFont val="ＭＳ Ｐゴシック"/>
            <family val="3"/>
            <charset val="128"/>
          </rPr>
          <t>⑧、⑨、※3及びｂの合計から自動的に計算されます。</t>
        </r>
      </text>
    </comment>
    <comment ref="AH18" authorId="0" shapeId="0" xr:uid="{00000000-0006-0000-0300-00000F000000}">
      <text>
        <r>
          <rPr>
            <sz val="11"/>
            <rFont val="ＭＳ Ｐゴシック"/>
            <family val="3"/>
            <charset val="128"/>
          </rPr>
          <t>右にあるｂ-1およびｂ-2から、自動的に計算されます。</t>
        </r>
      </text>
    </comment>
    <comment ref="AO18" authorId="0" shapeId="0" xr:uid="{00000000-0006-0000-0300-000010000000}">
      <text>
        <r>
          <rPr>
            <sz val="11"/>
            <rFont val="ＭＳ Ｐゴシック"/>
            <family val="3"/>
            <charset val="128"/>
          </rPr>
          <t>右側にある3つの委託目的別内訳量から、自動的に計算されます。</t>
        </r>
      </text>
    </comment>
    <comment ref="AU18" authorId="0" shapeId="0" xr:uid="{00000000-0006-0000-0300-000011000000}">
      <text>
        <r>
          <rPr>
            <sz val="11"/>
            <rFont val="ＭＳ Ｐゴシック"/>
            <family val="3"/>
            <charset val="128"/>
          </rPr>
          <t>同上</t>
        </r>
      </text>
    </comment>
    <comment ref="P21" authorId="0" shapeId="0" xr:uid="{00000000-0006-0000-0300-000012000000}">
      <text>
        <r>
          <rPr>
            <sz val="1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300-000013000000}">
      <text>
        <r>
          <rPr>
            <sz val="1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300-000014000000}">
      <text>
        <r>
          <rPr>
            <sz val="1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300-000015000000}">
      <text>
        <r>
          <rPr>
            <sz val="11"/>
            <rFont val="ＭＳ Ｐゴシック"/>
            <family val="3"/>
            <charset val="128"/>
          </rPr>
          <t>前年度（令和７年度）に提出した様式２に記載した令和７年度目標値を記入してください。</t>
        </r>
      </text>
    </comment>
    <comment ref="H24" authorId="0" shapeId="0" xr:uid="{00000000-0006-0000-0300-000016000000}">
      <text>
        <r>
          <rPr>
            <sz val="11"/>
            <rFont val="ＭＳ Ｐゴシック"/>
            <family val="3"/>
            <charset val="128"/>
          </rPr>
          <t>右上のフローから、自動的に計算されます。</t>
        </r>
      </text>
    </comment>
    <comment ref="P24" authorId="0" shapeId="0" xr:uid="{00000000-0006-0000-0300-000017000000}">
      <text>
        <r>
          <rPr>
            <sz val="11"/>
            <rFont val="ＭＳ Ｐゴシック"/>
            <family val="3"/>
            <charset val="128"/>
          </rPr>
          <t>発生事業場内での処理ではなく、自社の他事業場等で処理を行った量を記載してください。</t>
        </r>
      </text>
    </comment>
    <comment ref="AS24" authorId="0" shapeId="0" xr:uid="{00000000-0006-0000-0300-000018000000}">
      <text>
        <r>
          <rPr>
            <sz val="11"/>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300-000019000000}">
      <text>
        <r>
          <rPr>
            <sz val="11"/>
            <rFont val="ＭＳ Ｐゴシック"/>
            <family val="3"/>
            <charset val="128"/>
          </rPr>
          <t>前年度（令和７年度）に提出した様式２に記載した令和７年度目標値を記入してください。</t>
        </r>
      </text>
    </comment>
    <comment ref="H25" authorId="0" shapeId="0" xr:uid="{00000000-0006-0000-0300-00001A000000}">
      <text>
        <r>
          <rPr>
            <sz val="11"/>
            <rFont val="ＭＳ Ｐゴシック"/>
            <family val="3"/>
            <charset val="128"/>
          </rPr>
          <t>右上のフローから、自動的に計算されます。</t>
        </r>
      </text>
    </comment>
    <comment ref="D26" authorId="0" shapeId="0" xr:uid="{00000000-0006-0000-0300-00001B000000}">
      <text>
        <r>
          <rPr>
            <sz val="11"/>
            <rFont val="ＭＳ Ｐゴシック"/>
            <family val="3"/>
            <charset val="128"/>
          </rPr>
          <t>前年度（令和７年度）に提出した様式２に記載した令和７年度目標値を記入してください。</t>
        </r>
      </text>
    </comment>
    <comment ref="H26" authorId="0" shapeId="0" xr:uid="{00000000-0006-0000-0300-00001C000000}">
      <text>
        <r>
          <rPr>
            <sz val="11"/>
            <rFont val="ＭＳ Ｐゴシック"/>
            <family val="3"/>
            <charset val="128"/>
          </rPr>
          <t>右上のフローから、自動的に計算されます。</t>
        </r>
      </text>
    </comment>
    <comment ref="D27" authorId="0" shapeId="0" xr:uid="{00000000-0006-0000-0300-00001D000000}">
      <text>
        <r>
          <rPr>
            <sz val="11"/>
            <rFont val="ＭＳ Ｐゴシック"/>
            <family val="3"/>
            <charset val="128"/>
          </rPr>
          <t>前年度（令和７年度）に提出した様式２に記載した令和７年度目標値を記入してください。</t>
        </r>
      </text>
    </comment>
    <comment ref="H27" authorId="0" shapeId="0" xr:uid="{00000000-0006-0000-0300-00001E000000}">
      <text>
        <r>
          <rPr>
            <sz val="11"/>
            <rFont val="ＭＳ Ｐゴシック"/>
            <family val="3"/>
            <charset val="128"/>
          </rPr>
          <t>右上のフローから、自動的に計算されます。</t>
        </r>
      </text>
    </comment>
    <comment ref="P27" authorId="0" shapeId="0" xr:uid="{00000000-0006-0000-0300-00001F000000}">
      <text>
        <r>
          <rPr>
            <sz val="11"/>
            <rFont val="ＭＳ Ｐゴシック"/>
            <family val="3"/>
            <charset val="128"/>
          </rPr>
          <t>下にあるＢ-1およびＢ-2から、自動的に計算されます。</t>
        </r>
      </text>
    </comment>
    <comment ref="AL27" authorId="0" shapeId="0" xr:uid="{00000000-0006-0000-0300-000020000000}">
      <text>
        <r>
          <rPr>
            <sz val="11"/>
            <rFont val="ＭＳ Ｐゴシック"/>
            <family val="3"/>
            <charset val="128"/>
          </rPr>
          <t>Ｂとｂの合計が自動的に計算されます。</t>
        </r>
      </text>
    </comment>
    <comment ref="AS27" authorId="0" shapeId="0" xr:uid="{00000000-0006-0000-0300-000021000000}">
      <text>
        <r>
          <rPr>
            <sz val="1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300-000022000000}">
      <text>
        <r>
          <rPr>
            <sz val="11"/>
            <rFont val="ＭＳ Ｐゴシック"/>
            <family val="3"/>
            <charset val="128"/>
          </rPr>
          <t>前年度（令和７年度）に提出した様式２に記載した令和７年度目標値を記入してください。</t>
        </r>
      </text>
    </comment>
    <comment ref="H28" authorId="0" shapeId="0" xr:uid="{00000000-0006-0000-0300-000023000000}">
      <text>
        <r>
          <rPr>
            <sz val="11"/>
            <rFont val="ＭＳ Ｐゴシック"/>
            <family val="3"/>
            <charset val="128"/>
          </rPr>
          <t>右上のフローから、自動的に計算されます。</t>
        </r>
      </text>
    </comment>
    <comment ref="AA28" authorId="0" shapeId="0" xr:uid="{00000000-0006-0000-0300-000024000000}">
      <text>
        <r>
          <rPr>
            <sz val="1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300-000025000000}">
      <text>
        <r>
          <rPr>
            <sz val="11"/>
            <rFont val="ＭＳ Ｐゴシック"/>
            <family val="3"/>
            <charset val="128"/>
          </rPr>
          <t>前年度（令和７年度）に提出した様式２に記載した令和７年度目標値を記入してください。</t>
        </r>
      </text>
    </comment>
    <comment ref="H29" authorId="0" shapeId="0" xr:uid="{00000000-0006-0000-0300-000026000000}">
      <text>
        <r>
          <rPr>
            <sz val="11"/>
            <rFont val="ＭＳ Ｐゴシック"/>
            <family val="3"/>
            <charset val="128"/>
          </rPr>
          <t>右上のフローから、自動的に計算されます。</t>
        </r>
      </text>
    </comment>
    <comment ref="AA29" authorId="0" shapeId="0" xr:uid="{00000000-0006-0000-0300-000027000000}">
      <text>
        <r>
          <rPr>
            <sz val="11"/>
            <rFont val="ＭＳ Ｐゴシック"/>
            <family val="3"/>
            <charset val="128"/>
          </rPr>
          <t>同上</t>
        </r>
      </text>
    </comment>
    <comment ref="D30" authorId="0" shapeId="0" xr:uid="{00000000-0006-0000-0300-000028000000}">
      <text>
        <r>
          <rPr>
            <sz val="11"/>
            <rFont val="ＭＳ Ｐゴシック"/>
            <family val="3"/>
            <charset val="128"/>
          </rPr>
          <t>前年度（令和７年度）に提出した様式２に記載した令和７年度目標値を記入してください。</t>
        </r>
      </text>
    </comment>
    <comment ref="H30" authorId="0" shapeId="0" xr:uid="{00000000-0006-0000-0300-000029000000}">
      <text>
        <r>
          <rPr>
            <sz val="11"/>
            <rFont val="ＭＳ Ｐゴシック"/>
            <family val="3"/>
            <charset val="128"/>
          </rPr>
          <t>右上のフローから、自動的に計算されます。</t>
        </r>
      </text>
    </comment>
    <comment ref="R30" authorId="0" shapeId="0" xr:uid="{00000000-0006-0000-0300-00002A000000}">
      <text>
        <r>
          <rPr>
            <sz val="11"/>
            <rFont val="ＭＳ Ｐゴシック"/>
            <family val="3"/>
            <charset val="128"/>
          </rPr>
          <t>右側にある3つの委託目的別内訳量から、自動的に計算されます。</t>
        </r>
      </text>
    </comment>
    <comment ref="AA30" authorId="0" shapeId="0" xr:uid="{00000000-0006-0000-0300-00002B000000}">
      <text>
        <r>
          <rPr>
            <sz val="11"/>
            <rFont val="ＭＳ Ｐゴシック"/>
            <family val="3"/>
            <charset val="128"/>
          </rPr>
          <t>同上</t>
        </r>
      </text>
    </comment>
    <comment ref="AL30" authorId="0" shapeId="0" xr:uid="{00000000-0006-0000-0300-00002C000000}">
      <text>
        <r>
          <rPr>
            <sz val="1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300-00002D000000}">
      <text>
        <r>
          <rPr>
            <sz val="11"/>
            <rFont val="ＭＳ Ｐゴシック"/>
            <family val="3"/>
            <charset val="128"/>
          </rPr>
          <t>前年度（令和７年度）に提出した様式２に記載した令和７年度目標値を記入してください。</t>
        </r>
      </text>
    </comment>
    <comment ref="H31" authorId="0" shapeId="0" xr:uid="{00000000-0006-0000-0300-00002E000000}">
      <text>
        <r>
          <rPr>
            <sz val="11"/>
            <rFont val="ＭＳ Ｐゴシック"/>
            <family val="3"/>
            <charset val="128"/>
          </rPr>
          <t>右上のフローから、自動的に計算されます。</t>
        </r>
      </text>
    </comment>
    <comment ref="AS31" authorId="0" shapeId="0" xr:uid="{00000000-0006-0000-0300-00002F000000}">
      <text>
        <r>
          <rPr>
            <sz val="1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300-000030000000}">
      <text>
        <r>
          <rPr>
            <sz val="11"/>
            <rFont val="ＭＳ Ｐゴシック"/>
            <family val="3"/>
            <charset val="128"/>
          </rPr>
          <t>前年度（令和７年度）に提出した様式２に記載した令和７年度目標値を記入してください。</t>
        </r>
      </text>
    </comment>
    <comment ref="H32" authorId="0" shapeId="0" xr:uid="{00000000-0006-0000-0300-000031000000}">
      <text>
        <r>
          <rPr>
            <sz val="11"/>
            <rFont val="ＭＳ Ｐゴシック"/>
            <family val="3"/>
            <charset val="128"/>
          </rPr>
          <t>右上のフローから、自動的に計算されます。</t>
        </r>
      </text>
    </comment>
    <comment ref="D33" authorId="0" shapeId="0" xr:uid="{00000000-0006-0000-0300-000032000000}">
      <text>
        <r>
          <rPr>
            <sz val="11"/>
            <rFont val="ＭＳ Ｐゴシック"/>
            <family val="3"/>
            <charset val="128"/>
          </rPr>
          <t>前年度（令和７年度）に提出した様式２に記載した令和７年度目標値を記入してください。</t>
        </r>
      </text>
    </comment>
    <comment ref="H33" authorId="0" shapeId="0" xr:uid="{00000000-0006-0000-0300-000033000000}">
      <text>
        <r>
          <rPr>
            <sz val="11"/>
            <rFont val="ＭＳ Ｐゴシック"/>
            <family val="3"/>
            <charset val="128"/>
          </rPr>
          <t>右上のフローから、自動的に計算されます。</t>
        </r>
      </text>
    </comment>
    <comment ref="R33" authorId="0" shapeId="0" xr:uid="{00000000-0006-0000-0300-000034000000}">
      <text>
        <r>
          <rPr>
            <sz val="11"/>
            <rFont val="ＭＳ Ｐゴシック"/>
            <family val="3"/>
            <charset val="128"/>
          </rPr>
          <t>中間処理を経ずに、産業廃棄物を直接、埋立処分や海洋投入処分の委託をした量を記載してください。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400-000001000000}">
      <text>
        <r>
          <rPr>
            <sz val="11"/>
            <rFont val="ＭＳ Ｐゴシック"/>
            <family val="3"/>
            <charset val="128"/>
          </rPr>
          <t>「表紙」シートで選択された○印が自動的に反映されます。</t>
        </r>
      </text>
    </comment>
    <comment ref="AU4" authorId="0" shapeId="0" xr:uid="{00000000-0006-0000-0400-000002000000}">
      <text>
        <r>
          <rPr>
            <sz val="11"/>
            <rFont val="ＭＳ Ｐゴシック"/>
            <family val="3"/>
            <charset val="128"/>
          </rPr>
          <t>「表紙」シートで選択された○印が自動的に反映されます。</t>
        </r>
      </text>
    </comment>
    <comment ref="AF5" authorId="0" shapeId="0" xr:uid="{00000000-0006-0000-0400-000003000000}">
      <text>
        <r>
          <rPr>
            <sz val="11"/>
            <rFont val="ＭＳ Ｐゴシック"/>
            <family val="3"/>
            <charset val="128"/>
          </rPr>
          <t xml:space="preserve"> 「表紙」シートに記入された「事業場の名称」が自動的に反映されます。</t>
        </r>
      </text>
    </comment>
    <comment ref="AH9" authorId="0" shapeId="0" xr:uid="{00000000-0006-0000-0400-000004000000}">
      <text>
        <r>
          <rPr>
            <sz val="1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400-000005000000}">
      <text>
        <r>
          <rPr>
            <sz val="1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400-000006000000}">
      <text>
        <r>
          <rPr>
            <sz val="1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400-000007000000}">
      <text>
        <r>
          <rPr>
            <sz val="1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400-000008000000}">
      <text>
        <r>
          <rPr>
            <sz val="1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400-000009000000}">
      <text>
        <r>
          <rPr>
            <sz val="1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400-00000A000000}">
      <text>
        <r>
          <rPr>
            <sz val="11"/>
            <rFont val="ＭＳ Ｐゴシック"/>
            <family val="3"/>
            <charset val="128"/>
          </rPr>
          <t>自ら中間処理した後の残さについて、自社の他事業場等で処理を行った量を記載してください。</t>
        </r>
      </text>
    </comment>
    <comment ref="AU16" authorId="0" shapeId="0" xr:uid="{00000000-0006-0000-0400-00000B000000}">
      <text>
        <r>
          <rPr>
            <sz val="1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400-00000C000000}">
      <text>
        <r>
          <rPr>
            <sz val="11"/>
            <rFont val="ＭＳ Ｐゴシック"/>
            <family val="3"/>
            <charset val="128"/>
          </rPr>
          <t>同上</t>
        </r>
      </text>
    </comment>
    <comment ref="P18" authorId="0" shapeId="0" xr:uid="{00000000-0006-0000-0400-00000D000000}">
      <text>
        <r>
          <rPr>
            <sz val="11"/>
            <rFont val="ＭＳ Ｐゴシック"/>
            <family val="3"/>
            <charset val="128"/>
          </rPr>
          <t>発生事業場内で破砕や脱水、焼却などの中間処理を行った量を記載してください。</t>
        </r>
      </text>
    </comment>
    <comment ref="Y18" authorId="0" shapeId="0" xr:uid="{00000000-0006-0000-0400-00000E000000}">
      <text>
        <r>
          <rPr>
            <sz val="11"/>
            <rFont val="ＭＳ Ｐゴシック"/>
            <family val="3"/>
            <charset val="128"/>
          </rPr>
          <t>⑧、⑨、※3及びｂの合計から自動的に計算されます。</t>
        </r>
      </text>
    </comment>
    <comment ref="AH18" authorId="0" shapeId="0" xr:uid="{00000000-0006-0000-0400-00000F000000}">
      <text>
        <r>
          <rPr>
            <sz val="11"/>
            <rFont val="ＭＳ Ｐゴシック"/>
            <family val="3"/>
            <charset val="128"/>
          </rPr>
          <t>右にあるｂ-1およびｂ-2から、自動的に計算されます。</t>
        </r>
      </text>
    </comment>
    <comment ref="AO18" authorId="0" shapeId="0" xr:uid="{00000000-0006-0000-0400-000010000000}">
      <text>
        <r>
          <rPr>
            <sz val="11"/>
            <rFont val="ＭＳ Ｐゴシック"/>
            <family val="3"/>
            <charset val="128"/>
          </rPr>
          <t>右側にある3つの委託目的別内訳量から、自動的に計算されます。</t>
        </r>
      </text>
    </comment>
    <comment ref="AU18" authorId="0" shapeId="0" xr:uid="{00000000-0006-0000-0400-000011000000}">
      <text>
        <r>
          <rPr>
            <sz val="11"/>
            <rFont val="ＭＳ Ｐゴシック"/>
            <family val="3"/>
            <charset val="128"/>
          </rPr>
          <t>同上</t>
        </r>
      </text>
    </comment>
    <comment ref="P21" authorId="0" shapeId="0" xr:uid="{00000000-0006-0000-0400-000012000000}">
      <text>
        <r>
          <rPr>
            <sz val="1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400-000013000000}">
      <text>
        <r>
          <rPr>
            <sz val="1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400-000014000000}">
      <text>
        <r>
          <rPr>
            <sz val="1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400-000015000000}">
      <text>
        <r>
          <rPr>
            <sz val="11"/>
            <rFont val="ＭＳ Ｐゴシック"/>
            <family val="3"/>
            <charset val="128"/>
          </rPr>
          <t>前年度（令和７年度）に提出した様式２に記載した令和７年度目標値を記入してください。</t>
        </r>
      </text>
    </comment>
    <comment ref="H24" authorId="0" shapeId="0" xr:uid="{00000000-0006-0000-0400-000016000000}">
      <text>
        <r>
          <rPr>
            <sz val="11"/>
            <rFont val="ＭＳ Ｐゴシック"/>
            <family val="3"/>
            <charset val="128"/>
          </rPr>
          <t>右上のフローから、自動的に計算されます。</t>
        </r>
      </text>
    </comment>
    <comment ref="P24" authorId="0" shapeId="0" xr:uid="{00000000-0006-0000-0400-000017000000}">
      <text>
        <r>
          <rPr>
            <sz val="11"/>
            <rFont val="ＭＳ Ｐゴシック"/>
            <family val="3"/>
            <charset val="128"/>
          </rPr>
          <t>発生事業場内での処理ではなく、自社の他事業場等で処理を行った量を記載してください。</t>
        </r>
      </text>
    </comment>
    <comment ref="AS24" authorId="0" shapeId="0" xr:uid="{00000000-0006-0000-0400-000018000000}">
      <text>
        <r>
          <rPr>
            <sz val="11"/>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400-000019000000}">
      <text>
        <r>
          <rPr>
            <sz val="11"/>
            <rFont val="ＭＳ Ｐゴシック"/>
            <family val="3"/>
            <charset val="128"/>
          </rPr>
          <t>前年度（令和７年度）に提出した様式２に記載した令和７年度目標値を記入してください。</t>
        </r>
      </text>
    </comment>
    <comment ref="H25" authorId="0" shapeId="0" xr:uid="{00000000-0006-0000-0400-00001A000000}">
      <text>
        <r>
          <rPr>
            <sz val="11"/>
            <rFont val="ＭＳ Ｐゴシック"/>
            <family val="3"/>
            <charset val="128"/>
          </rPr>
          <t>右上のフローから、自動的に計算されます。</t>
        </r>
      </text>
    </comment>
    <comment ref="D26" authorId="0" shapeId="0" xr:uid="{00000000-0006-0000-0400-00001B000000}">
      <text>
        <r>
          <rPr>
            <sz val="11"/>
            <rFont val="ＭＳ Ｐゴシック"/>
            <family val="3"/>
            <charset val="128"/>
          </rPr>
          <t>前年度（令和７年度）に提出した様式２に記載した令和７年度目標値を記入してください。</t>
        </r>
      </text>
    </comment>
    <comment ref="H26" authorId="0" shapeId="0" xr:uid="{00000000-0006-0000-0400-00001C000000}">
      <text>
        <r>
          <rPr>
            <sz val="11"/>
            <rFont val="ＭＳ Ｐゴシック"/>
            <family val="3"/>
            <charset val="128"/>
          </rPr>
          <t>右上のフローから、自動的に計算されます。</t>
        </r>
      </text>
    </comment>
    <comment ref="D27" authorId="0" shapeId="0" xr:uid="{00000000-0006-0000-0400-00001D000000}">
      <text>
        <r>
          <rPr>
            <sz val="11"/>
            <rFont val="ＭＳ Ｐゴシック"/>
            <family val="3"/>
            <charset val="128"/>
          </rPr>
          <t>前年度（令和７年度）に提出した様式２に記載した令和７年度目標値を記入してください。</t>
        </r>
      </text>
    </comment>
    <comment ref="H27" authorId="0" shapeId="0" xr:uid="{00000000-0006-0000-0400-00001E000000}">
      <text>
        <r>
          <rPr>
            <sz val="11"/>
            <rFont val="ＭＳ Ｐゴシック"/>
            <family val="3"/>
            <charset val="128"/>
          </rPr>
          <t>右上のフローから、自動的に計算されます。</t>
        </r>
      </text>
    </comment>
    <comment ref="P27" authorId="0" shapeId="0" xr:uid="{00000000-0006-0000-0400-00001F000000}">
      <text>
        <r>
          <rPr>
            <sz val="11"/>
            <rFont val="ＭＳ Ｐゴシック"/>
            <family val="3"/>
            <charset val="128"/>
          </rPr>
          <t>下にあるＢ-1およびＢ-2から、自動的に計算されます。</t>
        </r>
      </text>
    </comment>
    <comment ref="AL27" authorId="0" shapeId="0" xr:uid="{00000000-0006-0000-0400-000020000000}">
      <text>
        <r>
          <rPr>
            <sz val="11"/>
            <rFont val="ＭＳ Ｐゴシック"/>
            <family val="3"/>
            <charset val="128"/>
          </rPr>
          <t>Ｂとｂの合計が自動的に計算されます。</t>
        </r>
      </text>
    </comment>
    <comment ref="AS27" authorId="0" shapeId="0" xr:uid="{00000000-0006-0000-0400-000021000000}">
      <text>
        <r>
          <rPr>
            <sz val="1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400-000022000000}">
      <text>
        <r>
          <rPr>
            <sz val="11"/>
            <rFont val="ＭＳ Ｐゴシック"/>
            <family val="3"/>
            <charset val="128"/>
          </rPr>
          <t>前年度（令和７年度）に提出した様式２に記載した令和７年度目標値を記入してください。</t>
        </r>
      </text>
    </comment>
    <comment ref="H28" authorId="0" shapeId="0" xr:uid="{00000000-0006-0000-0400-000023000000}">
      <text>
        <r>
          <rPr>
            <sz val="11"/>
            <rFont val="ＭＳ Ｐゴシック"/>
            <family val="3"/>
            <charset val="128"/>
          </rPr>
          <t>右上のフローから、自動的に計算されます。</t>
        </r>
      </text>
    </comment>
    <comment ref="AA28" authorId="0" shapeId="0" xr:uid="{00000000-0006-0000-0400-000024000000}">
      <text>
        <r>
          <rPr>
            <sz val="1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400-000025000000}">
      <text>
        <r>
          <rPr>
            <sz val="11"/>
            <rFont val="ＭＳ Ｐゴシック"/>
            <family val="3"/>
            <charset val="128"/>
          </rPr>
          <t>前年度（令和７年度）に提出した様式２に記載した令和７年度目標値を記入してください。</t>
        </r>
      </text>
    </comment>
    <comment ref="H29" authorId="0" shapeId="0" xr:uid="{00000000-0006-0000-0400-000026000000}">
      <text>
        <r>
          <rPr>
            <sz val="11"/>
            <rFont val="ＭＳ Ｐゴシック"/>
            <family val="3"/>
            <charset val="128"/>
          </rPr>
          <t>右上のフローから、自動的に計算されます。</t>
        </r>
      </text>
    </comment>
    <comment ref="AA29" authorId="0" shapeId="0" xr:uid="{00000000-0006-0000-0400-000027000000}">
      <text>
        <r>
          <rPr>
            <sz val="11"/>
            <rFont val="ＭＳ Ｐゴシック"/>
            <family val="3"/>
            <charset val="128"/>
          </rPr>
          <t>同上</t>
        </r>
      </text>
    </comment>
    <comment ref="D30" authorId="0" shapeId="0" xr:uid="{00000000-0006-0000-0400-000028000000}">
      <text>
        <r>
          <rPr>
            <sz val="11"/>
            <rFont val="ＭＳ Ｐゴシック"/>
            <family val="3"/>
            <charset val="128"/>
          </rPr>
          <t>前年度（令和７年度）に提出した様式２に記載した令和７年度目標値を記入してください。</t>
        </r>
      </text>
    </comment>
    <comment ref="H30" authorId="0" shapeId="0" xr:uid="{00000000-0006-0000-0400-000029000000}">
      <text>
        <r>
          <rPr>
            <sz val="11"/>
            <rFont val="ＭＳ Ｐゴシック"/>
            <family val="3"/>
            <charset val="128"/>
          </rPr>
          <t>右上のフローから、自動的に計算されます。</t>
        </r>
      </text>
    </comment>
    <comment ref="R30" authorId="0" shapeId="0" xr:uid="{00000000-0006-0000-0400-00002A000000}">
      <text>
        <r>
          <rPr>
            <sz val="11"/>
            <rFont val="ＭＳ Ｐゴシック"/>
            <family val="3"/>
            <charset val="128"/>
          </rPr>
          <t>右側にある3つの委託目的別内訳量から、自動的に計算されます。</t>
        </r>
      </text>
    </comment>
    <comment ref="AA30" authorId="0" shapeId="0" xr:uid="{00000000-0006-0000-0400-00002B000000}">
      <text>
        <r>
          <rPr>
            <sz val="11"/>
            <rFont val="ＭＳ Ｐゴシック"/>
            <family val="3"/>
            <charset val="128"/>
          </rPr>
          <t>同上</t>
        </r>
      </text>
    </comment>
    <comment ref="AL30" authorId="0" shapeId="0" xr:uid="{00000000-0006-0000-0400-00002C000000}">
      <text>
        <r>
          <rPr>
            <sz val="1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400-00002D000000}">
      <text>
        <r>
          <rPr>
            <sz val="11"/>
            <rFont val="ＭＳ Ｐゴシック"/>
            <family val="3"/>
            <charset val="128"/>
          </rPr>
          <t>前年度（令和７年度）に提出した様式２に記載した令和７年度目標値を記入してください。</t>
        </r>
      </text>
    </comment>
    <comment ref="H31" authorId="0" shapeId="0" xr:uid="{00000000-0006-0000-0400-00002E000000}">
      <text>
        <r>
          <rPr>
            <sz val="11"/>
            <rFont val="ＭＳ Ｐゴシック"/>
            <family val="3"/>
            <charset val="128"/>
          </rPr>
          <t>右上のフローから、自動的に計算されます。</t>
        </r>
      </text>
    </comment>
    <comment ref="AS31" authorId="0" shapeId="0" xr:uid="{00000000-0006-0000-0400-00002F000000}">
      <text>
        <r>
          <rPr>
            <sz val="1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400-000030000000}">
      <text>
        <r>
          <rPr>
            <sz val="11"/>
            <rFont val="ＭＳ Ｐゴシック"/>
            <family val="3"/>
            <charset val="128"/>
          </rPr>
          <t>前年度（令和７年度）に提出した様式２に記載した令和７年度目標値を記入してください。</t>
        </r>
      </text>
    </comment>
    <comment ref="H32" authorId="0" shapeId="0" xr:uid="{00000000-0006-0000-0400-000031000000}">
      <text>
        <r>
          <rPr>
            <sz val="11"/>
            <rFont val="ＭＳ Ｐゴシック"/>
            <family val="3"/>
            <charset val="128"/>
          </rPr>
          <t>右上のフローから、自動的に計算されます。</t>
        </r>
      </text>
    </comment>
    <comment ref="D33" authorId="0" shapeId="0" xr:uid="{00000000-0006-0000-0400-000032000000}">
      <text>
        <r>
          <rPr>
            <sz val="11"/>
            <rFont val="ＭＳ Ｐゴシック"/>
            <family val="3"/>
            <charset val="128"/>
          </rPr>
          <t>前年度（令和７年度）に提出した様式２に記載した令和７年度目標値を記入してください。</t>
        </r>
      </text>
    </comment>
    <comment ref="H33" authorId="0" shapeId="0" xr:uid="{00000000-0006-0000-0400-000033000000}">
      <text>
        <r>
          <rPr>
            <sz val="11"/>
            <rFont val="ＭＳ Ｐゴシック"/>
            <family val="3"/>
            <charset val="128"/>
          </rPr>
          <t>右上のフローから、自動的に計算されます。</t>
        </r>
      </text>
    </comment>
    <comment ref="R33" authorId="0" shapeId="0" xr:uid="{00000000-0006-0000-0400-000034000000}">
      <text>
        <r>
          <rPr>
            <sz val="11"/>
            <rFont val="ＭＳ Ｐゴシック"/>
            <family val="3"/>
            <charset val="128"/>
          </rPr>
          <t>中間処理を経ずに、産業廃棄物を直接、埋立処分や海洋投入処分の委託をした量を記載してください。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500-000001000000}">
      <text>
        <r>
          <rPr>
            <sz val="11"/>
            <rFont val="ＭＳ Ｐゴシック"/>
            <family val="3"/>
            <charset val="128"/>
          </rPr>
          <t>「表紙」シートで選択された○印が自動的に反映されます。</t>
        </r>
      </text>
    </comment>
    <comment ref="AU4" authorId="0" shapeId="0" xr:uid="{00000000-0006-0000-0500-000002000000}">
      <text>
        <r>
          <rPr>
            <sz val="11"/>
            <rFont val="ＭＳ Ｐゴシック"/>
            <family val="3"/>
            <charset val="128"/>
          </rPr>
          <t>「表紙」シートで選択された○印が自動的に反映されます。</t>
        </r>
      </text>
    </comment>
    <comment ref="AF5" authorId="0" shapeId="0" xr:uid="{00000000-0006-0000-0500-000003000000}">
      <text>
        <r>
          <rPr>
            <sz val="11"/>
            <rFont val="ＭＳ Ｐゴシック"/>
            <family val="3"/>
            <charset val="128"/>
          </rPr>
          <t xml:space="preserve"> 「表紙」シートに記入された「事業場の名称」が自動的に反映されます。</t>
        </r>
      </text>
    </comment>
    <comment ref="AH9" authorId="0" shapeId="0" xr:uid="{00000000-0006-0000-0500-000004000000}">
      <text>
        <r>
          <rPr>
            <sz val="1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500-000005000000}">
      <text>
        <r>
          <rPr>
            <sz val="1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500-000006000000}">
      <text>
        <r>
          <rPr>
            <sz val="1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500-000007000000}">
      <text>
        <r>
          <rPr>
            <sz val="1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500-000008000000}">
      <text>
        <r>
          <rPr>
            <sz val="1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500-000009000000}">
      <text>
        <r>
          <rPr>
            <sz val="1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500-00000A000000}">
      <text>
        <r>
          <rPr>
            <sz val="11"/>
            <rFont val="ＭＳ Ｐゴシック"/>
            <family val="3"/>
            <charset val="128"/>
          </rPr>
          <t>自ら中間処理した後の残さについて、自社の他事業場等で処理を行った量を記載してください。</t>
        </r>
      </text>
    </comment>
    <comment ref="AU16" authorId="0" shapeId="0" xr:uid="{00000000-0006-0000-0500-00000B000000}">
      <text>
        <r>
          <rPr>
            <sz val="1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500-00000C000000}">
      <text>
        <r>
          <rPr>
            <sz val="11"/>
            <rFont val="ＭＳ Ｐゴシック"/>
            <family val="3"/>
            <charset val="128"/>
          </rPr>
          <t>同上</t>
        </r>
      </text>
    </comment>
    <comment ref="P18" authorId="0" shapeId="0" xr:uid="{00000000-0006-0000-0500-00000D000000}">
      <text>
        <r>
          <rPr>
            <sz val="11"/>
            <rFont val="ＭＳ Ｐゴシック"/>
            <family val="3"/>
            <charset val="128"/>
          </rPr>
          <t>発生事業場内で破砕や脱水、焼却などの中間処理を行った量を記載してください。</t>
        </r>
      </text>
    </comment>
    <comment ref="Y18" authorId="0" shapeId="0" xr:uid="{00000000-0006-0000-0500-00000E000000}">
      <text>
        <r>
          <rPr>
            <sz val="11"/>
            <rFont val="ＭＳ Ｐゴシック"/>
            <family val="3"/>
            <charset val="128"/>
          </rPr>
          <t>⑧、⑨、※3及びｂの合計から自動的に計算されます。</t>
        </r>
      </text>
    </comment>
    <comment ref="AH18" authorId="0" shapeId="0" xr:uid="{00000000-0006-0000-0500-00000F000000}">
      <text>
        <r>
          <rPr>
            <sz val="11"/>
            <rFont val="ＭＳ Ｐゴシック"/>
            <family val="3"/>
            <charset val="128"/>
          </rPr>
          <t>右にあるｂ-1およびｂ-2から、自動的に計算されます。</t>
        </r>
      </text>
    </comment>
    <comment ref="AO18" authorId="0" shapeId="0" xr:uid="{00000000-0006-0000-0500-000010000000}">
      <text>
        <r>
          <rPr>
            <sz val="11"/>
            <rFont val="ＭＳ Ｐゴシック"/>
            <family val="3"/>
            <charset val="128"/>
          </rPr>
          <t>右側にある3つの委託目的別内訳量から、自動的に計算されます。</t>
        </r>
      </text>
    </comment>
    <comment ref="AU18" authorId="0" shapeId="0" xr:uid="{00000000-0006-0000-0500-000011000000}">
      <text>
        <r>
          <rPr>
            <sz val="11"/>
            <rFont val="ＭＳ Ｐゴシック"/>
            <family val="3"/>
            <charset val="128"/>
          </rPr>
          <t>同上</t>
        </r>
      </text>
    </comment>
    <comment ref="P21" authorId="0" shapeId="0" xr:uid="{00000000-0006-0000-0500-000012000000}">
      <text>
        <r>
          <rPr>
            <sz val="1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500-000013000000}">
      <text>
        <r>
          <rPr>
            <sz val="1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500-000014000000}">
      <text>
        <r>
          <rPr>
            <sz val="1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500-000015000000}">
      <text>
        <r>
          <rPr>
            <sz val="11"/>
            <rFont val="ＭＳ Ｐゴシック"/>
            <family val="3"/>
            <charset val="128"/>
          </rPr>
          <t>前年度（令和７年度）に提出した様式２に記載した令和７年度目標値を記入してください。</t>
        </r>
      </text>
    </comment>
    <comment ref="H24" authorId="0" shapeId="0" xr:uid="{00000000-0006-0000-0500-000016000000}">
      <text>
        <r>
          <rPr>
            <sz val="11"/>
            <rFont val="ＭＳ Ｐゴシック"/>
            <family val="3"/>
            <charset val="128"/>
          </rPr>
          <t>右上のフローから、自動的に計算されます。</t>
        </r>
      </text>
    </comment>
    <comment ref="P24" authorId="0" shapeId="0" xr:uid="{00000000-0006-0000-0500-000017000000}">
      <text>
        <r>
          <rPr>
            <sz val="11"/>
            <rFont val="ＭＳ Ｐゴシック"/>
            <family val="3"/>
            <charset val="128"/>
          </rPr>
          <t>発生事業場内での処理ではなく、自社の他事業場等で処理を行った量を記載してください。</t>
        </r>
      </text>
    </comment>
    <comment ref="AS24" authorId="0" shapeId="0" xr:uid="{00000000-0006-0000-0500-000018000000}">
      <text>
        <r>
          <rPr>
            <sz val="11"/>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500-000019000000}">
      <text>
        <r>
          <rPr>
            <sz val="11"/>
            <rFont val="ＭＳ Ｐゴシック"/>
            <family val="3"/>
            <charset val="128"/>
          </rPr>
          <t>前年度（令和７年度）に提出した様式２に記載した令和７年度目標値を記入してください。</t>
        </r>
      </text>
    </comment>
    <comment ref="H25" authorId="0" shapeId="0" xr:uid="{00000000-0006-0000-0500-00001A000000}">
      <text>
        <r>
          <rPr>
            <sz val="11"/>
            <rFont val="ＭＳ Ｐゴシック"/>
            <family val="3"/>
            <charset val="128"/>
          </rPr>
          <t>右上のフローから、自動的に計算されます。</t>
        </r>
      </text>
    </comment>
    <comment ref="D26" authorId="0" shapeId="0" xr:uid="{00000000-0006-0000-0500-00001B000000}">
      <text>
        <r>
          <rPr>
            <sz val="11"/>
            <rFont val="ＭＳ Ｐゴシック"/>
            <family val="3"/>
            <charset val="128"/>
          </rPr>
          <t>前年度（令和７年度）に提出した様式２に記載した令和７年度目標値を記入してください。</t>
        </r>
      </text>
    </comment>
    <comment ref="H26" authorId="0" shapeId="0" xr:uid="{00000000-0006-0000-0500-00001C000000}">
      <text>
        <r>
          <rPr>
            <sz val="11"/>
            <rFont val="ＭＳ Ｐゴシック"/>
            <family val="3"/>
            <charset val="128"/>
          </rPr>
          <t>右上のフローから、自動的に計算されます。</t>
        </r>
      </text>
    </comment>
    <comment ref="D27" authorId="0" shapeId="0" xr:uid="{00000000-0006-0000-0500-00001D000000}">
      <text>
        <r>
          <rPr>
            <sz val="11"/>
            <rFont val="ＭＳ Ｐゴシック"/>
            <family val="3"/>
            <charset val="128"/>
          </rPr>
          <t>前年度（令和７年度）に提出した様式２に記載した令和７年度目標値を記入してください。</t>
        </r>
      </text>
    </comment>
    <comment ref="H27" authorId="0" shapeId="0" xr:uid="{00000000-0006-0000-0500-00001E000000}">
      <text>
        <r>
          <rPr>
            <sz val="11"/>
            <rFont val="ＭＳ Ｐゴシック"/>
            <family val="3"/>
            <charset val="128"/>
          </rPr>
          <t>右上のフローから、自動的に計算されます。</t>
        </r>
      </text>
    </comment>
    <comment ref="P27" authorId="0" shapeId="0" xr:uid="{00000000-0006-0000-0500-00001F000000}">
      <text>
        <r>
          <rPr>
            <sz val="11"/>
            <rFont val="ＭＳ Ｐゴシック"/>
            <family val="3"/>
            <charset val="128"/>
          </rPr>
          <t>下にあるＢ-1およびＢ-2から、自動的に計算されます。</t>
        </r>
      </text>
    </comment>
    <comment ref="AL27" authorId="0" shapeId="0" xr:uid="{00000000-0006-0000-0500-000020000000}">
      <text>
        <r>
          <rPr>
            <sz val="11"/>
            <rFont val="ＭＳ Ｐゴシック"/>
            <family val="3"/>
            <charset val="128"/>
          </rPr>
          <t>Ｂとｂの合計が自動的に計算されます。</t>
        </r>
      </text>
    </comment>
    <comment ref="AS27" authorId="0" shapeId="0" xr:uid="{00000000-0006-0000-0500-000021000000}">
      <text>
        <r>
          <rPr>
            <sz val="1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500-000022000000}">
      <text>
        <r>
          <rPr>
            <sz val="11"/>
            <rFont val="ＭＳ Ｐゴシック"/>
            <family val="3"/>
            <charset val="128"/>
          </rPr>
          <t>前年度（令和７年度）に提出した様式２に記載した令和７年度目標値を記入してください。</t>
        </r>
      </text>
    </comment>
    <comment ref="H28" authorId="0" shapeId="0" xr:uid="{00000000-0006-0000-0500-000023000000}">
      <text>
        <r>
          <rPr>
            <sz val="11"/>
            <rFont val="ＭＳ Ｐゴシック"/>
            <family val="3"/>
            <charset val="128"/>
          </rPr>
          <t>右上のフローから、自動的に計算されます。</t>
        </r>
      </text>
    </comment>
    <comment ref="AA28" authorId="0" shapeId="0" xr:uid="{00000000-0006-0000-0500-000024000000}">
      <text>
        <r>
          <rPr>
            <sz val="1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500-000025000000}">
      <text>
        <r>
          <rPr>
            <sz val="11"/>
            <rFont val="ＭＳ Ｐゴシック"/>
            <family val="3"/>
            <charset val="128"/>
          </rPr>
          <t>前年度（令和７年度）に提出した様式２に記載した令和７年度目標値を記入してください。</t>
        </r>
      </text>
    </comment>
    <comment ref="H29" authorId="0" shapeId="0" xr:uid="{00000000-0006-0000-0500-000026000000}">
      <text>
        <r>
          <rPr>
            <sz val="11"/>
            <rFont val="ＭＳ Ｐゴシック"/>
            <family val="3"/>
            <charset val="128"/>
          </rPr>
          <t>右上のフローから、自動的に計算されます。</t>
        </r>
      </text>
    </comment>
    <comment ref="AA29" authorId="0" shapeId="0" xr:uid="{00000000-0006-0000-0500-000027000000}">
      <text>
        <r>
          <rPr>
            <sz val="11"/>
            <rFont val="ＭＳ Ｐゴシック"/>
            <family val="3"/>
            <charset val="128"/>
          </rPr>
          <t>同上</t>
        </r>
      </text>
    </comment>
    <comment ref="D30" authorId="0" shapeId="0" xr:uid="{00000000-0006-0000-0500-000028000000}">
      <text>
        <r>
          <rPr>
            <sz val="11"/>
            <rFont val="ＭＳ Ｐゴシック"/>
            <family val="3"/>
            <charset val="128"/>
          </rPr>
          <t>前年度（令和７年度）に提出した様式２に記載した令和７年度目標値を記入してください。</t>
        </r>
      </text>
    </comment>
    <comment ref="H30" authorId="0" shapeId="0" xr:uid="{00000000-0006-0000-0500-000029000000}">
      <text>
        <r>
          <rPr>
            <sz val="11"/>
            <rFont val="ＭＳ Ｐゴシック"/>
            <family val="3"/>
            <charset val="128"/>
          </rPr>
          <t>右上のフローから、自動的に計算されます。</t>
        </r>
      </text>
    </comment>
    <comment ref="R30" authorId="0" shapeId="0" xr:uid="{00000000-0006-0000-0500-00002A000000}">
      <text>
        <r>
          <rPr>
            <sz val="11"/>
            <rFont val="ＭＳ Ｐゴシック"/>
            <family val="3"/>
            <charset val="128"/>
          </rPr>
          <t>右側にある3つの委託目的別内訳量から、自動的に計算されます。</t>
        </r>
      </text>
    </comment>
    <comment ref="AA30" authorId="0" shapeId="0" xr:uid="{00000000-0006-0000-0500-00002B000000}">
      <text>
        <r>
          <rPr>
            <sz val="11"/>
            <rFont val="ＭＳ Ｐゴシック"/>
            <family val="3"/>
            <charset val="128"/>
          </rPr>
          <t>同上</t>
        </r>
      </text>
    </comment>
    <comment ref="AL30" authorId="0" shapeId="0" xr:uid="{00000000-0006-0000-0500-00002C000000}">
      <text>
        <r>
          <rPr>
            <sz val="1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500-00002D000000}">
      <text>
        <r>
          <rPr>
            <sz val="11"/>
            <rFont val="ＭＳ Ｐゴシック"/>
            <family val="3"/>
            <charset val="128"/>
          </rPr>
          <t>前年度（令和７年度）に提出した様式２に記載した令和７年度目標値を記入してください。</t>
        </r>
      </text>
    </comment>
    <comment ref="H31" authorId="0" shapeId="0" xr:uid="{00000000-0006-0000-0500-00002E000000}">
      <text>
        <r>
          <rPr>
            <sz val="11"/>
            <rFont val="ＭＳ Ｐゴシック"/>
            <family val="3"/>
            <charset val="128"/>
          </rPr>
          <t>右上のフローから、自動的に計算されます。</t>
        </r>
      </text>
    </comment>
    <comment ref="AS31" authorId="0" shapeId="0" xr:uid="{00000000-0006-0000-0500-00002F000000}">
      <text>
        <r>
          <rPr>
            <sz val="1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500-000030000000}">
      <text>
        <r>
          <rPr>
            <sz val="11"/>
            <rFont val="ＭＳ Ｐゴシック"/>
            <family val="3"/>
            <charset val="128"/>
          </rPr>
          <t>前年度（令和７年度）に提出した様式２に記載した令和７年度目標値を記入してください。</t>
        </r>
      </text>
    </comment>
    <comment ref="H32" authorId="0" shapeId="0" xr:uid="{00000000-0006-0000-0500-000031000000}">
      <text>
        <r>
          <rPr>
            <sz val="11"/>
            <rFont val="ＭＳ Ｐゴシック"/>
            <family val="3"/>
            <charset val="128"/>
          </rPr>
          <t>右上のフローから、自動的に計算されます。</t>
        </r>
      </text>
    </comment>
    <comment ref="D33" authorId="0" shapeId="0" xr:uid="{00000000-0006-0000-0500-000032000000}">
      <text>
        <r>
          <rPr>
            <sz val="11"/>
            <rFont val="ＭＳ Ｐゴシック"/>
            <family val="3"/>
            <charset val="128"/>
          </rPr>
          <t>前年度（令和７年度）に提出した様式２に記載した令和７年度目標値を記入してください。</t>
        </r>
      </text>
    </comment>
    <comment ref="H33" authorId="0" shapeId="0" xr:uid="{00000000-0006-0000-0500-000033000000}">
      <text>
        <r>
          <rPr>
            <sz val="11"/>
            <rFont val="ＭＳ Ｐゴシック"/>
            <family val="3"/>
            <charset val="128"/>
          </rPr>
          <t>右上のフローから、自動的に計算されます。</t>
        </r>
      </text>
    </comment>
    <comment ref="R33" authorId="0" shapeId="0" xr:uid="{00000000-0006-0000-0500-000034000000}">
      <text>
        <r>
          <rPr>
            <sz val="11"/>
            <rFont val="ＭＳ Ｐゴシック"/>
            <family val="3"/>
            <charset val="128"/>
          </rPr>
          <t>中間処理を経ずに、産業廃棄物を直接、埋立処分や海洋投入処分の委託をした量を記載してください。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600-000001000000}">
      <text>
        <r>
          <rPr>
            <sz val="11"/>
            <rFont val="ＭＳ Ｐゴシック"/>
            <family val="3"/>
            <charset val="128"/>
          </rPr>
          <t>「表紙」シートで選択された○印が自動的に反映されます。</t>
        </r>
      </text>
    </comment>
    <comment ref="AU4" authorId="0" shapeId="0" xr:uid="{00000000-0006-0000-0600-000002000000}">
      <text>
        <r>
          <rPr>
            <sz val="11"/>
            <rFont val="ＭＳ Ｐゴシック"/>
            <family val="3"/>
            <charset val="128"/>
          </rPr>
          <t>「表紙」シートで選択された○印が自動的に反映されます。</t>
        </r>
      </text>
    </comment>
    <comment ref="AF5" authorId="0" shapeId="0" xr:uid="{00000000-0006-0000-0600-000003000000}">
      <text>
        <r>
          <rPr>
            <sz val="11"/>
            <rFont val="ＭＳ Ｐゴシック"/>
            <family val="3"/>
            <charset val="128"/>
          </rPr>
          <t xml:space="preserve"> 「表紙」シートに記入された「事業場の名称」が自動的に反映されます。</t>
        </r>
      </text>
    </comment>
    <comment ref="AU7" authorId="0" shapeId="0" xr:uid="{00000000-0006-0000-0600-000004000000}">
      <text>
        <r>
          <rPr>
            <sz val="11"/>
            <rFont val="ＭＳ Ｐゴシック"/>
            <family val="3"/>
            <charset val="128"/>
          </rPr>
          <t>再生利用量のうち、マテリアルリサイクルする量を入力してください。具体的には、次を入力してください。
①プラ原料化
②プラ製品化</t>
        </r>
      </text>
    </comment>
    <comment ref="AU8" authorId="0" shapeId="0" xr:uid="{00000000-0006-0000-0600-000005000000}">
      <text>
        <r>
          <rPr>
            <sz val="11"/>
            <rFont val="ＭＳ Ｐゴシック"/>
            <family val="3"/>
            <charset val="128"/>
          </rPr>
          <t>再生利用量のうち、ケミカルリサイクルする量を入力してください。具体的には、次を入力してください。
①原料・モノマー化
②高炉還元剤
③コークス炉化学原料化
④ガス化・油化（RPFガス化含む）（化学原料としての利用）</t>
        </r>
      </text>
    </comment>
    <comment ref="AH9" authorId="0" shapeId="0" xr:uid="{00000000-0006-0000-0600-000006000000}">
      <text>
        <r>
          <rPr>
            <sz val="1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AU9" authorId="0" shapeId="0" xr:uid="{00000000-0006-0000-0600-000007000000}">
      <text>
        <r>
          <rPr>
            <sz val="11"/>
            <rFont val="ＭＳ Ｐゴシック"/>
            <family val="3"/>
            <charset val="128"/>
          </rPr>
          <t>再生利用量のうち、次を入力してください。
①固形燃料化（RPF化など）
②セメント精製過程における原・燃料化
③ガス化・油化（燃料としての再生）</t>
        </r>
      </text>
    </comment>
    <comment ref="AU10" authorId="0" shapeId="0" xr:uid="{00000000-0006-0000-0600-000008000000}">
      <text>
        <r>
          <rPr>
            <sz val="11"/>
            <rFont val="ＭＳ Ｐゴシック"/>
            <family val="3"/>
            <charset val="128"/>
          </rPr>
          <t>ア、イ、ウ及び⑤の熱回収に該当しないもの（焼却して焼却灰を路盤材等に再利用する場合等）を入力してください。</t>
        </r>
      </text>
    </comment>
    <comment ref="F12" authorId="0" shapeId="0" xr:uid="{00000000-0006-0000-0600-000009000000}">
      <text>
        <r>
          <rPr>
            <sz val="1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600-00000A000000}">
      <text>
        <r>
          <rPr>
            <sz val="1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600-00000B000000}">
      <text>
        <r>
          <rPr>
            <sz val="1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AU13" authorId="0" shapeId="0" xr:uid="{00000000-0006-0000-0600-00000C000000}">
      <text>
        <r>
          <rPr>
            <sz val="1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4" authorId="0" shapeId="0" xr:uid="{00000000-0006-0000-0600-00000D000000}">
      <text>
        <r>
          <rPr>
            <sz val="11"/>
            <rFont val="ＭＳ Ｐゴシック"/>
            <family val="3"/>
            <charset val="128"/>
          </rPr>
          <t>同上</t>
        </r>
      </text>
    </comment>
    <comment ref="F15" authorId="0" shapeId="0" xr:uid="{00000000-0006-0000-0600-00000E000000}">
      <text>
        <r>
          <rPr>
            <sz val="1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600-00000F000000}">
      <text>
        <r>
          <rPr>
            <sz val="1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600-000010000000}">
      <text>
        <r>
          <rPr>
            <sz val="11"/>
            <rFont val="ＭＳ Ｐゴシック"/>
            <family val="3"/>
            <charset val="128"/>
          </rPr>
          <t>自ら中間処理した後の残さについて、自社の他事業場等で処理を行った量を記載してください。</t>
        </r>
      </text>
    </comment>
    <comment ref="AU15" authorId="0" shapeId="0" xr:uid="{00000000-0006-0000-0600-000011000000}">
      <text>
        <r>
          <rPr>
            <sz val="11"/>
            <rFont val="ＭＳ Ｐゴシック"/>
            <family val="3"/>
            <charset val="128"/>
          </rPr>
          <t>同上</t>
        </r>
      </text>
    </comment>
    <comment ref="P18" authorId="0" shapeId="0" xr:uid="{00000000-0006-0000-0600-000012000000}">
      <text>
        <r>
          <rPr>
            <sz val="11"/>
            <rFont val="ＭＳ Ｐゴシック"/>
            <family val="3"/>
            <charset val="128"/>
          </rPr>
          <t>発生事業場内で破砕や脱水、焼却などの中間処理を行った量を記載してください。</t>
        </r>
      </text>
    </comment>
    <comment ref="Y18" authorId="0" shapeId="0" xr:uid="{00000000-0006-0000-0600-000013000000}">
      <text>
        <r>
          <rPr>
            <sz val="11"/>
            <rFont val="ＭＳ Ｐゴシック"/>
            <family val="3"/>
            <charset val="128"/>
          </rPr>
          <t>⑧、⑨、※3及びｂの合計から自動的に計算されます。</t>
        </r>
      </text>
    </comment>
    <comment ref="AH18" authorId="0" shapeId="0" xr:uid="{00000000-0006-0000-0600-000014000000}">
      <text>
        <r>
          <rPr>
            <sz val="11"/>
            <rFont val="ＭＳ Ｐゴシック"/>
            <family val="3"/>
            <charset val="128"/>
          </rPr>
          <t>右にあるｂ-1およびｂ-2から、自動的に計算されます。</t>
        </r>
      </text>
    </comment>
    <comment ref="AO18" authorId="0" shapeId="0" xr:uid="{00000000-0006-0000-0600-000015000000}">
      <text>
        <r>
          <rPr>
            <sz val="11"/>
            <rFont val="ＭＳ Ｐゴシック"/>
            <family val="3"/>
            <charset val="128"/>
          </rPr>
          <t>右側にある3つの委託目的別内訳量から、自動的に計算されます。</t>
        </r>
      </text>
    </comment>
    <comment ref="AU18" authorId="0" shapeId="0" xr:uid="{00000000-0006-0000-0600-000016000000}">
      <text>
        <r>
          <rPr>
            <sz val="11"/>
            <rFont val="ＭＳ Ｐゴシック"/>
            <family val="3"/>
            <charset val="128"/>
          </rPr>
          <t>再生利用量のうち、マテリアルリサイクルする量を入力してください。具体的には、次を入力してください。
①プラ原料化
②プラ製品化</t>
        </r>
      </text>
    </comment>
    <comment ref="AU19" authorId="0" shapeId="0" xr:uid="{00000000-0006-0000-0600-000017000000}">
      <text>
        <r>
          <rPr>
            <sz val="11"/>
            <rFont val="ＭＳ Ｐゴシック"/>
            <family val="3"/>
            <charset val="128"/>
          </rPr>
          <t>再生利用量のうち、ケミカルリサイクルする量を入力してください。具体的には、次を入力してください。
①原料・モノマー化
②高炉還元剤
③コークス炉化学原料化
④ガス化・油化（RPFガス化含む）（化学原料としての利用）</t>
        </r>
      </text>
    </comment>
    <comment ref="AU20" authorId="0" shapeId="0" xr:uid="{00000000-0006-0000-0600-000018000000}">
      <text>
        <r>
          <rPr>
            <sz val="11"/>
            <rFont val="ＭＳ Ｐゴシック"/>
            <family val="3"/>
            <charset val="128"/>
          </rPr>
          <t>再生利用量のうち、次を入力してください。
①固形燃料化（RPF化など）
②セメント精製過程における原・燃料化
③ガス化・油化（燃料としての再生）</t>
        </r>
      </text>
    </comment>
    <comment ref="P21" authorId="0" shapeId="0" xr:uid="{00000000-0006-0000-0600-000019000000}">
      <text>
        <r>
          <rPr>
            <sz val="1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600-00001A000000}">
      <text>
        <r>
          <rPr>
            <sz val="1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600-00001B000000}">
      <text>
        <r>
          <rPr>
            <sz val="11"/>
            <rFont val="ＭＳ Ｐゴシック"/>
            <family val="3"/>
            <charset val="128"/>
          </rPr>
          <t>自ら中間処理した後の残さについて、中間処理委託を経ずに、直接埋立処分や海洋投入処分の委託をした量を記載してください。</t>
        </r>
      </text>
    </comment>
    <comment ref="AU21" authorId="0" shapeId="0" xr:uid="{00000000-0006-0000-0600-00001C000000}">
      <text>
        <r>
          <rPr>
            <sz val="11"/>
            <rFont val="ＭＳ Ｐゴシック"/>
            <family val="3"/>
            <charset val="128"/>
          </rPr>
          <t>ア、イ、ウ及び⑤の熱回収に該当しないもの（焼却して焼却灰を路盤材等に再利用する場合等）を入力してください。</t>
        </r>
      </text>
    </comment>
    <comment ref="D24" authorId="0" shapeId="0" xr:uid="{00000000-0006-0000-0600-00001D000000}">
      <text>
        <r>
          <rPr>
            <sz val="11"/>
            <rFont val="ＭＳ Ｐゴシック"/>
            <family val="3"/>
            <charset val="128"/>
          </rPr>
          <t>前年度（令和７年度）に提出した様式２に記載した令和７年度目標値を記入してください。</t>
        </r>
      </text>
    </comment>
    <comment ref="H24" authorId="0" shapeId="0" xr:uid="{00000000-0006-0000-0600-00001E000000}">
      <text>
        <r>
          <rPr>
            <sz val="11"/>
            <rFont val="ＭＳ Ｐゴシック"/>
            <family val="3"/>
            <charset val="128"/>
          </rPr>
          <t>右上のフローから、自動的に計算されます。</t>
        </r>
      </text>
    </comment>
    <comment ref="P24" authorId="0" shapeId="0" xr:uid="{00000000-0006-0000-0600-00001F000000}">
      <text>
        <r>
          <rPr>
            <sz val="11"/>
            <rFont val="ＭＳ Ｐゴシック"/>
            <family val="3"/>
            <charset val="128"/>
          </rPr>
          <t>発生事業場内での処理ではなく、自社の他事業場等で処理を行った量を記載してください。</t>
        </r>
      </text>
    </comment>
    <comment ref="AS24" authorId="0" shapeId="0" xr:uid="{00000000-0006-0000-0600-000020000000}">
      <text>
        <r>
          <rPr>
            <sz val="11"/>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600-000021000000}">
      <text>
        <r>
          <rPr>
            <sz val="11"/>
            <rFont val="ＭＳ Ｐゴシック"/>
            <family val="3"/>
            <charset val="128"/>
          </rPr>
          <t>前年度（令和７年度）に提出した様式２に記載した令和７年度目標値を記入してください。</t>
        </r>
      </text>
    </comment>
    <comment ref="H25" authorId="0" shapeId="0" xr:uid="{00000000-0006-0000-0600-000022000000}">
      <text>
        <r>
          <rPr>
            <sz val="11"/>
            <rFont val="ＭＳ Ｐゴシック"/>
            <family val="3"/>
            <charset val="128"/>
          </rPr>
          <t>右上のフローから、自動的に計算されます。</t>
        </r>
      </text>
    </comment>
    <comment ref="D26" authorId="0" shapeId="0" xr:uid="{00000000-0006-0000-0600-000023000000}">
      <text>
        <r>
          <rPr>
            <sz val="11"/>
            <rFont val="ＭＳ Ｐゴシック"/>
            <family val="3"/>
            <charset val="128"/>
          </rPr>
          <t>前年度（令和７年度）に提出した様式２に記載した令和７年度目標値を記入してください。</t>
        </r>
      </text>
    </comment>
    <comment ref="H26" authorId="0" shapeId="0" xr:uid="{00000000-0006-0000-0600-000024000000}">
      <text>
        <r>
          <rPr>
            <sz val="11"/>
            <rFont val="ＭＳ Ｐゴシック"/>
            <family val="3"/>
            <charset val="128"/>
          </rPr>
          <t>右上のフローから、自動的に計算されます。</t>
        </r>
      </text>
    </comment>
    <comment ref="D27" authorId="0" shapeId="0" xr:uid="{00000000-0006-0000-0600-000025000000}">
      <text>
        <r>
          <rPr>
            <sz val="11"/>
            <rFont val="ＭＳ Ｐゴシック"/>
            <family val="3"/>
            <charset val="128"/>
          </rPr>
          <t>前年度（令和７年度）に提出した様式２に記載した令和７年度目標値を記入してください。</t>
        </r>
      </text>
    </comment>
    <comment ref="H27" authorId="0" shapeId="0" xr:uid="{00000000-0006-0000-0600-000026000000}">
      <text>
        <r>
          <rPr>
            <sz val="11"/>
            <rFont val="ＭＳ Ｐゴシック"/>
            <family val="3"/>
            <charset val="128"/>
          </rPr>
          <t>右上のフローから、自動的に計算されます。</t>
        </r>
      </text>
    </comment>
    <comment ref="P27" authorId="0" shapeId="0" xr:uid="{00000000-0006-0000-0600-000027000000}">
      <text>
        <r>
          <rPr>
            <sz val="11"/>
            <rFont val="ＭＳ Ｐゴシック"/>
            <family val="3"/>
            <charset val="128"/>
          </rPr>
          <t>下にあるＢ-1およびＢ-2から、自動的に計算されます。</t>
        </r>
      </text>
    </comment>
    <comment ref="AL27" authorId="0" shapeId="0" xr:uid="{00000000-0006-0000-0600-000028000000}">
      <text>
        <r>
          <rPr>
            <sz val="11"/>
            <rFont val="ＭＳ Ｐゴシック"/>
            <family val="3"/>
            <charset val="128"/>
          </rPr>
          <t>Ｂとｂの合計が自動的に計算されます。</t>
        </r>
      </text>
    </comment>
    <comment ref="AS27" authorId="0" shapeId="0" xr:uid="{00000000-0006-0000-0600-000029000000}">
      <text>
        <r>
          <rPr>
            <sz val="1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600-00002A000000}">
      <text>
        <r>
          <rPr>
            <sz val="11"/>
            <rFont val="ＭＳ Ｐゴシック"/>
            <family val="3"/>
            <charset val="128"/>
          </rPr>
          <t>前年度（令和７年度）に提出した様式２に記載した令和７年度目標値を記入してください。</t>
        </r>
      </text>
    </comment>
    <comment ref="H28" authorId="0" shapeId="0" xr:uid="{00000000-0006-0000-0600-00002B000000}">
      <text>
        <r>
          <rPr>
            <sz val="11"/>
            <rFont val="ＭＳ Ｐゴシック"/>
            <family val="3"/>
            <charset val="128"/>
          </rPr>
          <t>右上のフローから、自動的に計算されます。</t>
        </r>
      </text>
    </comment>
    <comment ref="AA28" authorId="0" shapeId="0" xr:uid="{00000000-0006-0000-0600-00002C000000}">
      <text>
        <r>
          <rPr>
            <sz val="1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600-00002D000000}">
      <text>
        <r>
          <rPr>
            <sz val="11"/>
            <rFont val="ＭＳ Ｐゴシック"/>
            <family val="3"/>
            <charset val="128"/>
          </rPr>
          <t>前年度（令和７年度）に提出した様式２に記載した令和７年度目標値を記入してください。</t>
        </r>
      </text>
    </comment>
    <comment ref="H29" authorId="0" shapeId="0" xr:uid="{00000000-0006-0000-0600-00002E000000}">
      <text>
        <r>
          <rPr>
            <sz val="11"/>
            <rFont val="ＭＳ Ｐゴシック"/>
            <family val="3"/>
            <charset val="128"/>
          </rPr>
          <t>右上のフローから、自動的に計算されます。</t>
        </r>
      </text>
    </comment>
    <comment ref="AA29" authorId="0" shapeId="0" xr:uid="{00000000-0006-0000-0600-00002F000000}">
      <text>
        <r>
          <rPr>
            <sz val="11"/>
            <rFont val="ＭＳ Ｐゴシック"/>
            <family val="3"/>
            <charset val="128"/>
          </rPr>
          <t xml:space="preserve">同上。なお、⑬⑭の「熱回収業者への処理委託量」及び、単純焼却のみで焼却灰を再利用しない場合の焼却量は、こちらに入力してください。（最終処分前委託量）
</t>
        </r>
      </text>
    </comment>
    <comment ref="D30" authorId="0" shapeId="0" xr:uid="{00000000-0006-0000-0600-000030000000}">
      <text>
        <r>
          <rPr>
            <sz val="11"/>
            <rFont val="ＭＳ Ｐゴシック"/>
            <family val="3"/>
            <charset val="128"/>
          </rPr>
          <t>前年度（令和７年度）に提出した様式２に記載した令和７年度目標値を記入してください。</t>
        </r>
      </text>
    </comment>
    <comment ref="H30" authorId="0" shapeId="0" xr:uid="{00000000-0006-0000-0600-000031000000}">
      <text>
        <r>
          <rPr>
            <sz val="11"/>
            <rFont val="ＭＳ Ｐゴシック"/>
            <family val="3"/>
            <charset val="128"/>
          </rPr>
          <t>右上のフローから、自動的に計算されます。</t>
        </r>
      </text>
    </comment>
    <comment ref="R30" authorId="0" shapeId="0" xr:uid="{00000000-0006-0000-0600-000032000000}">
      <text>
        <r>
          <rPr>
            <sz val="11"/>
            <rFont val="ＭＳ Ｐゴシック"/>
            <family val="3"/>
            <charset val="128"/>
          </rPr>
          <t>右側にある3つの委託目的別内訳量から、自動的に計算されます。</t>
        </r>
      </text>
    </comment>
    <comment ref="AA30" authorId="0" shapeId="0" xr:uid="{00000000-0006-0000-0600-000033000000}">
      <text>
        <r>
          <rPr>
            <sz val="11"/>
            <rFont val="ＭＳ Ｐゴシック"/>
            <family val="3"/>
            <charset val="128"/>
          </rPr>
          <t>同上</t>
        </r>
      </text>
    </comment>
    <comment ref="AL30" authorId="0" shapeId="0" xr:uid="{00000000-0006-0000-0600-000034000000}">
      <text>
        <r>
          <rPr>
            <sz val="1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600-000035000000}">
      <text>
        <r>
          <rPr>
            <sz val="11"/>
            <rFont val="ＭＳ Ｐゴシック"/>
            <family val="3"/>
            <charset val="128"/>
          </rPr>
          <t>前年度（令和７年度）に提出した様式２に記載した令和７年度目標値を記入してください。</t>
        </r>
      </text>
    </comment>
    <comment ref="H31" authorId="0" shapeId="0" xr:uid="{00000000-0006-0000-0600-000036000000}">
      <text>
        <r>
          <rPr>
            <sz val="11"/>
            <rFont val="ＭＳ Ｐゴシック"/>
            <family val="3"/>
            <charset val="128"/>
          </rPr>
          <t>右上のフローから、自動的に計算されます。</t>
        </r>
      </text>
    </comment>
    <comment ref="AS31" authorId="0" shapeId="0" xr:uid="{00000000-0006-0000-0600-000037000000}">
      <text>
        <r>
          <rPr>
            <sz val="1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600-000038000000}">
      <text>
        <r>
          <rPr>
            <sz val="11"/>
            <rFont val="ＭＳ Ｐゴシック"/>
            <family val="3"/>
            <charset val="128"/>
          </rPr>
          <t>前年度（令和７年度）に提出した様式２に記載した令和７年度目標値を記入してください。</t>
        </r>
      </text>
    </comment>
    <comment ref="H32" authorId="0" shapeId="0" xr:uid="{00000000-0006-0000-0600-000039000000}">
      <text>
        <r>
          <rPr>
            <sz val="11"/>
            <rFont val="ＭＳ Ｐゴシック"/>
            <family val="3"/>
            <charset val="128"/>
          </rPr>
          <t>右上のフローから、自動的に計算されます。</t>
        </r>
      </text>
    </comment>
    <comment ref="D33" authorId="0" shapeId="0" xr:uid="{00000000-0006-0000-0600-00003A000000}">
      <text>
        <r>
          <rPr>
            <sz val="11"/>
            <rFont val="ＭＳ Ｐゴシック"/>
            <family val="3"/>
            <charset val="128"/>
          </rPr>
          <t>前年度（令和７年度）に提出した様式２に記載した令和７年度目標値を記入してください。</t>
        </r>
      </text>
    </comment>
    <comment ref="H33" authorId="0" shapeId="0" xr:uid="{00000000-0006-0000-0600-00003B000000}">
      <text>
        <r>
          <rPr>
            <sz val="11"/>
            <rFont val="ＭＳ Ｐゴシック"/>
            <family val="3"/>
            <charset val="128"/>
          </rPr>
          <t>右上のフローから、自動的に計算されます。</t>
        </r>
      </text>
    </comment>
    <comment ref="R33" authorId="0" shapeId="0" xr:uid="{00000000-0006-0000-0600-00003C000000}">
      <text>
        <r>
          <rPr>
            <sz val="11"/>
            <rFont val="ＭＳ Ｐゴシック"/>
            <family val="3"/>
            <charset val="128"/>
          </rPr>
          <t>中間処理を経ずに、産業廃棄物を直接、埋立処分や海洋投入処分の委託をした量を記載してください。</t>
        </r>
      </text>
    </comment>
    <comment ref="H36" authorId="0" shapeId="0" xr:uid="{00000000-0006-0000-0600-00003D000000}">
      <text>
        <r>
          <rPr>
            <sz val="11"/>
            <rFont val="ＭＳ Ｐゴシック"/>
            <family val="3"/>
            <charset val="128"/>
          </rPr>
          <t>右上のフローから、自動的に計算されます。</t>
        </r>
      </text>
    </comment>
    <comment ref="H37" authorId="0" shapeId="0" xr:uid="{00000000-0006-0000-0600-00003E000000}">
      <text>
        <r>
          <rPr>
            <sz val="11"/>
            <rFont val="ＭＳ Ｐゴシック"/>
            <family val="3"/>
            <charset val="128"/>
          </rPr>
          <t>右上のフローから、自動的に計算されます。</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700-000001000000}">
      <text>
        <r>
          <rPr>
            <sz val="11"/>
            <rFont val="ＭＳ Ｐゴシック"/>
            <family val="3"/>
            <charset val="128"/>
          </rPr>
          <t>「表紙」シートで選択された○印が自動的に反映されます。</t>
        </r>
      </text>
    </comment>
    <comment ref="AU4" authorId="0" shapeId="0" xr:uid="{00000000-0006-0000-0700-000002000000}">
      <text>
        <r>
          <rPr>
            <sz val="11"/>
            <rFont val="ＭＳ Ｐゴシック"/>
            <family val="3"/>
            <charset val="128"/>
          </rPr>
          <t>「表紙」シートで選択された○印が自動的に反映されます。</t>
        </r>
      </text>
    </comment>
    <comment ref="AF5" authorId="0" shapeId="0" xr:uid="{00000000-0006-0000-0700-000003000000}">
      <text>
        <r>
          <rPr>
            <sz val="11"/>
            <rFont val="ＭＳ Ｐゴシック"/>
            <family val="3"/>
            <charset val="128"/>
          </rPr>
          <t xml:space="preserve"> 「表紙」シートに記入された「事業場の名称」が自動的に反映されます。</t>
        </r>
      </text>
    </comment>
    <comment ref="AH9" authorId="0" shapeId="0" xr:uid="{00000000-0006-0000-0700-000004000000}">
      <text>
        <r>
          <rPr>
            <sz val="1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700-000005000000}">
      <text>
        <r>
          <rPr>
            <sz val="1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700-000006000000}">
      <text>
        <r>
          <rPr>
            <sz val="1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700-000007000000}">
      <text>
        <r>
          <rPr>
            <sz val="1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700-000008000000}">
      <text>
        <r>
          <rPr>
            <sz val="1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700-000009000000}">
      <text>
        <r>
          <rPr>
            <sz val="1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700-00000A000000}">
      <text>
        <r>
          <rPr>
            <sz val="11"/>
            <rFont val="ＭＳ Ｐゴシック"/>
            <family val="3"/>
            <charset val="128"/>
          </rPr>
          <t>自ら中間処理した後の残さについて、自社の他事業場等で処理を行った量を記載してください。</t>
        </r>
      </text>
    </comment>
    <comment ref="AU16" authorId="0" shapeId="0" xr:uid="{00000000-0006-0000-0700-00000B000000}">
      <text>
        <r>
          <rPr>
            <sz val="1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700-00000C000000}">
      <text>
        <r>
          <rPr>
            <sz val="11"/>
            <rFont val="ＭＳ Ｐゴシック"/>
            <family val="3"/>
            <charset val="128"/>
          </rPr>
          <t>同上</t>
        </r>
      </text>
    </comment>
    <comment ref="P18" authorId="0" shapeId="0" xr:uid="{00000000-0006-0000-0700-00000D000000}">
      <text>
        <r>
          <rPr>
            <sz val="11"/>
            <rFont val="ＭＳ Ｐゴシック"/>
            <family val="3"/>
            <charset val="128"/>
          </rPr>
          <t>発生事業場内で破砕や脱水、焼却などの中間処理を行った量を記載してください。</t>
        </r>
      </text>
    </comment>
    <comment ref="Y18" authorId="0" shapeId="0" xr:uid="{00000000-0006-0000-0700-00000E000000}">
      <text>
        <r>
          <rPr>
            <sz val="11"/>
            <rFont val="ＭＳ Ｐゴシック"/>
            <family val="3"/>
            <charset val="128"/>
          </rPr>
          <t>⑧、⑨、※3及びｂの合計から自動的に計算されます。</t>
        </r>
      </text>
    </comment>
    <comment ref="AH18" authorId="0" shapeId="0" xr:uid="{00000000-0006-0000-0700-00000F000000}">
      <text>
        <r>
          <rPr>
            <sz val="11"/>
            <rFont val="ＭＳ Ｐゴシック"/>
            <family val="3"/>
            <charset val="128"/>
          </rPr>
          <t>右にあるｂ-1およびｂ-2から、自動的に計算されます。</t>
        </r>
      </text>
    </comment>
    <comment ref="AO18" authorId="0" shapeId="0" xr:uid="{00000000-0006-0000-0700-000010000000}">
      <text>
        <r>
          <rPr>
            <sz val="11"/>
            <rFont val="ＭＳ Ｐゴシック"/>
            <family val="3"/>
            <charset val="128"/>
          </rPr>
          <t>右側にある3つの委託目的別内訳量から、自動的に計算されます。</t>
        </r>
      </text>
    </comment>
    <comment ref="AU18" authorId="0" shapeId="0" xr:uid="{00000000-0006-0000-0700-000011000000}">
      <text>
        <r>
          <rPr>
            <sz val="11"/>
            <rFont val="ＭＳ Ｐゴシック"/>
            <family val="3"/>
            <charset val="128"/>
          </rPr>
          <t>同上</t>
        </r>
      </text>
    </comment>
    <comment ref="P21" authorId="0" shapeId="0" xr:uid="{00000000-0006-0000-0700-000012000000}">
      <text>
        <r>
          <rPr>
            <sz val="1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700-000013000000}">
      <text>
        <r>
          <rPr>
            <sz val="1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700-000014000000}">
      <text>
        <r>
          <rPr>
            <sz val="1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700-000015000000}">
      <text>
        <r>
          <rPr>
            <sz val="11"/>
            <rFont val="ＭＳ Ｐゴシック"/>
            <family val="3"/>
            <charset val="128"/>
          </rPr>
          <t>前年度（令和７年度）に提出した様式２に記載した令和７年度目標値を記入してください。</t>
        </r>
      </text>
    </comment>
    <comment ref="H24" authorId="0" shapeId="0" xr:uid="{00000000-0006-0000-0700-000016000000}">
      <text>
        <r>
          <rPr>
            <sz val="11"/>
            <rFont val="ＭＳ Ｐゴシック"/>
            <family val="3"/>
            <charset val="128"/>
          </rPr>
          <t>右上のフローから、自動的に計算されます。</t>
        </r>
      </text>
    </comment>
    <comment ref="P24" authorId="0" shapeId="0" xr:uid="{00000000-0006-0000-0700-000017000000}">
      <text>
        <r>
          <rPr>
            <sz val="11"/>
            <rFont val="ＭＳ Ｐゴシック"/>
            <family val="3"/>
            <charset val="128"/>
          </rPr>
          <t>発生事業場内での処理ではなく、自社の他事業場等で処理を行った量を記載してください。</t>
        </r>
      </text>
    </comment>
    <comment ref="AS24" authorId="0" shapeId="0" xr:uid="{00000000-0006-0000-0700-000018000000}">
      <text>
        <r>
          <rPr>
            <sz val="11"/>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700-000019000000}">
      <text>
        <r>
          <rPr>
            <sz val="11"/>
            <rFont val="ＭＳ Ｐゴシック"/>
            <family val="3"/>
            <charset val="128"/>
          </rPr>
          <t>前年度（令和７年度）に提出した様式２に記載した令和７年度目標値を記入してください。</t>
        </r>
      </text>
    </comment>
    <comment ref="H25" authorId="0" shapeId="0" xr:uid="{00000000-0006-0000-0700-00001A000000}">
      <text>
        <r>
          <rPr>
            <sz val="11"/>
            <rFont val="ＭＳ Ｐゴシック"/>
            <family val="3"/>
            <charset val="128"/>
          </rPr>
          <t>右上のフローから、自動的に計算されます。</t>
        </r>
      </text>
    </comment>
    <comment ref="D26" authorId="0" shapeId="0" xr:uid="{00000000-0006-0000-0700-00001B000000}">
      <text>
        <r>
          <rPr>
            <sz val="11"/>
            <rFont val="ＭＳ Ｐゴシック"/>
            <family val="3"/>
            <charset val="128"/>
          </rPr>
          <t>前年度（令和７年度）に提出した様式２に記載した令和７年度目標値を記入してください。</t>
        </r>
      </text>
    </comment>
    <comment ref="H26" authorId="0" shapeId="0" xr:uid="{00000000-0006-0000-0700-00001C000000}">
      <text>
        <r>
          <rPr>
            <sz val="11"/>
            <rFont val="ＭＳ Ｐゴシック"/>
            <family val="3"/>
            <charset val="128"/>
          </rPr>
          <t>右上のフローから、自動的に計算されます。</t>
        </r>
      </text>
    </comment>
    <comment ref="D27" authorId="0" shapeId="0" xr:uid="{00000000-0006-0000-0700-00001D000000}">
      <text>
        <r>
          <rPr>
            <sz val="11"/>
            <rFont val="ＭＳ Ｐゴシック"/>
            <family val="3"/>
            <charset val="128"/>
          </rPr>
          <t>前年度（令和７年度）に提出した様式２に記載した令和７年度目標値を記入してください。</t>
        </r>
      </text>
    </comment>
    <comment ref="H27" authorId="0" shapeId="0" xr:uid="{00000000-0006-0000-0700-00001E000000}">
      <text>
        <r>
          <rPr>
            <sz val="11"/>
            <rFont val="ＭＳ Ｐゴシック"/>
            <family val="3"/>
            <charset val="128"/>
          </rPr>
          <t>右上のフローから、自動的に計算されます。</t>
        </r>
      </text>
    </comment>
    <comment ref="P27" authorId="0" shapeId="0" xr:uid="{00000000-0006-0000-0700-00001F000000}">
      <text>
        <r>
          <rPr>
            <sz val="11"/>
            <rFont val="ＭＳ Ｐゴシック"/>
            <family val="3"/>
            <charset val="128"/>
          </rPr>
          <t>下にあるＢ-1およびＢ-2から、自動的に計算されます。</t>
        </r>
      </text>
    </comment>
    <comment ref="AL27" authorId="0" shapeId="0" xr:uid="{00000000-0006-0000-0700-000020000000}">
      <text>
        <r>
          <rPr>
            <sz val="11"/>
            <rFont val="ＭＳ Ｐゴシック"/>
            <family val="3"/>
            <charset val="128"/>
          </rPr>
          <t>Ｂとｂの合計が自動的に計算されます。</t>
        </r>
      </text>
    </comment>
    <comment ref="AS27" authorId="0" shapeId="0" xr:uid="{00000000-0006-0000-0700-000021000000}">
      <text>
        <r>
          <rPr>
            <sz val="1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700-000022000000}">
      <text>
        <r>
          <rPr>
            <sz val="11"/>
            <rFont val="ＭＳ Ｐゴシック"/>
            <family val="3"/>
            <charset val="128"/>
          </rPr>
          <t>前年度（令和７年度）に提出した様式２に記載した令和７年度目標値を記入してください。</t>
        </r>
      </text>
    </comment>
    <comment ref="H28" authorId="0" shapeId="0" xr:uid="{00000000-0006-0000-0700-000023000000}">
      <text>
        <r>
          <rPr>
            <sz val="11"/>
            <rFont val="ＭＳ Ｐゴシック"/>
            <family val="3"/>
            <charset val="128"/>
          </rPr>
          <t>右上のフローから、自動的に計算されます。</t>
        </r>
      </text>
    </comment>
    <comment ref="AA28" authorId="0" shapeId="0" xr:uid="{00000000-0006-0000-0700-000024000000}">
      <text>
        <r>
          <rPr>
            <sz val="1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700-000025000000}">
      <text>
        <r>
          <rPr>
            <sz val="11"/>
            <rFont val="ＭＳ Ｐゴシック"/>
            <family val="3"/>
            <charset val="128"/>
          </rPr>
          <t>前年度（令和７年度）に提出した様式２に記載した令和７年度目標値を記入してください。</t>
        </r>
      </text>
    </comment>
    <comment ref="H29" authorId="0" shapeId="0" xr:uid="{00000000-0006-0000-0700-000026000000}">
      <text>
        <r>
          <rPr>
            <sz val="11"/>
            <rFont val="ＭＳ Ｐゴシック"/>
            <family val="3"/>
            <charset val="128"/>
          </rPr>
          <t>右上のフローから、自動的に計算されます。</t>
        </r>
      </text>
    </comment>
    <comment ref="AA29" authorId="0" shapeId="0" xr:uid="{00000000-0006-0000-0700-000027000000}">
      <text>
        <r>
          <rPr>
            <sz val="11"/>
            <rFont val="ＭＳ Ｐゴシック"/>
            <family val="3"/>
            <charset val="128"/>
          </rPr>
          <t>同上</t>
        </r>
      </text>
    </comment>
    <comment ref="D30" authorId="0" shapeId="0" xr:uid="{00000000-0006-0000-0700-000028000000}">
      <text>
        <r>
          <rPr>
            <sz val="11"/>
            <rFont val="ＭＳ Ｐゴシック"/>
            <family val="3"/>
            <charset val="128"/>
          </rPr>
          <t>前年度（令和７年度）に提出した様式２に記載した令和７年度目標値を記入してください。</t>
        </r>
      </text>
    </comment>
    <comment ref="H30" authorId="0" shapeId="0" xr:uid="{00000000-0006-0000-0700-000029000000}">
      <text>
        <r>
          <rPr>
            <sz val="11"/>
            <rFont val="ＭＳ Ｐゴシック"/>
            <family val="3"/>
            <charset val="128"/>
          </rPr>
          <t>右上のフローから、自動的に計算されます。</t>
        </r>
      </text>
    </comment>
    <comment ref="R30" authorId="0" shapeId="0" xr:uid="{00000000-0006-0000-0700-00002A000000}">
      <text>
        <r>
          <rPr>
            <sz val="11"/>
            <rFont val="ＭＳ Ｐゴシック"/>
            <family val="3"/>
            <charset val="128"/>
          </rPr>
          <t>右側にある3つの委託目的別内訳量から、自動的に計算されます。</t>
        </r>
      </text>
    </comment>
    <comment ref="AA30" authorId="0" shapeId="0" xr:uid="{00000000-0006-0000-0700-00002B000000}">
      <text>
        <r>
          <rPr>
            <sz val="11"/>
            <rFont val="ＭＳ Ｐゴシック"/>
            <family val="3"/>
            <charset val="128"/>
          </rPr>
          <t>同上</t>
        </r>
      </text>
    </comment>
    <comment ref="AL30" authorId="0" shapeId="0" xr:uid="{00000000-0006-0000-0700-00002C000000}">
      <text>
        <r>
          <rPr>
            <sz val="1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700-00002D000000}">
      <text>
        <r>
          <rPr>
            <sz val="11"/>
            <rFont val="ＭＳ Ｐゴシック"/>
            <family val="3"/>
            <charset val="128"/>
          </rPr>
          <t>前年度（令和７年度）に提出した様式２に記載した令和７年度目標値を記入してください。</t>
        </r>
      </text>
    </comment>
    <comment ref="H31" authorId="0" shapeId="0" xr:uid="{00000000-0006-0000-0700-00002E000000}">
      <text>
        <r>
          <rPr>
            <sz val="11"/>
            <rFont val="ＭＳ Ｐゴシック"/>
            <family val="3"/>
            <charset val="128"/>
          </rPr>
          <t>右上のフローから、自動的に計算されます。</t>
        </r>
      </text>
    </comment>
    <comment ref="AS31" authorId="0" shapeId="0" xr:uid="{00000000-0006-0000-0700-00002F000000}">
      <text>
        <r>
          <rPr>
            <sz val="1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700-000030000000}">
      <text>
        <r>
          <rPr>
            <sz val="11"/>
            <rFont val="ＭＳ Ｐゴシック"/>
            <family val="3"/>
            <charset val="128"/>
          </rPr>
          <t>前年度（令和７年度）に提出した様式２に記載した令和７年度目標値を記入してください。</t>
        </r>
      </text>
    </comment>
    <comment ref="H32" authorId="0" shapeId="0" xr:uid="{00000000-0006-0000-0700-000031000000}">
      <text>
        <r>
          <rPr>
            <sz val="11"/>
            <rFont val="ＭＳ Ｐゴシック"/>
            <family val="3"/>
            <charset val="128"/>
          </rPr>
          <t>右上のフローから、自動的に計算されます。</t>
        </r>
      </text>
    </comment>
    <comment ref="D33" authorId="0" shapeId="0" xr:uid="{00000000-0006-0000-0700-000032000000}">
      <text>
        <r>
          <rPr>
            <sz val="11"/>
            <rFont val="ＭＳ Ｐゴシック"/>
            <family val="3"/>
            <charset val="128"/>
          </rPr>
          <t>前年度（令和７年度）に提出した様式２に記載した令和７年度目標値を記入してください。</t>
        </r>
      </text>
    </comment>
    <comment ref="H33" authorId="0" shapeId="0" xr:uid="{00000000-0006-0000-0700-000033000000}">
      <text>
        <r>
          <rPr>
            <sz val="11"/>
            <rFont val="ＭＳ Ｐゴシック"/>
            <family val="3"/>
            <charset val="128"/>
          </rPr>
          <t>右上のフローから、自動的に計算されます。</t>
        </r>
      </text>
    </comment>
    <comment ref="R33" authorId="0" shapeId="0" xr:uid="{00000000-0006-0000-0700-000034000000}">
      <text>
        <r>
          <rPr>
            <sz val="11"/>
            <rFont val="ＭＳ Ｐゴシック"/>
            <family val="3"/>
            <charset val="128"/>
          </rPr>
          <t>中間処理を経ずに、産業廃棄物を直接、埋立処分や海洋投入処分の委託をした量を記載してください。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800-000001000000}">
      <text>
        <r>
          <rPr>
            <sz val="11"/>
            <rFont val="ＭＳ Ｐゴシック"/>
            <family val="3"/>
            <charset val="128"/>
          </rPr>
          <t>「表紙」シートで選択された○印が自動的に反映されます。</t>
        </r>
      </text>
    </comment>
    <comment ref="AU4" authorId="0" shapeId="0" xr:uid="{00000000-0006-0000-0800-000002000000}">
      <text>
        <r>
          <rPr>
            <sz val="11"/>
            <rFont val="ＭＳ Ｐゴシック"/>
            <family val="3"/>
            <charset val="128"/>
          </rPr>
          <t>「表紙」シートで選択された○印が自動的に反映されます。</t>
        </r>
      </text>
    </comment>
    <comment ref="AF5" authorId="0" shapeId="0" xr:uid="{00000000-0006-0000-0800-000003000000}">
      <text>
        <r>
          <rPr>
            <sz val="11"/>
            <rFont val="ＭＳ Ｐゴシック"/>
            <family val="3"/>
            <charset val="128"/>
          </rPr>
          <t xml:space="preserve"> 「表紙」シートに記入された「事業場の名称」が自動的に反映されます。</t>
        </r>
      </text>
    </comment>
    <comment ref="AH9" authorId="0" shapeId="0" xr:uid="{00000000-0006-0000-0800-000004000000}">
      <text>
        <r>
          <rPr>
            <sz val="1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800-000005000000}">
      <text>
        <r>
          <rPr>
            <sz val="1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800-000006000000}">
      <text>
        <r>
          <rPr>
            <sz val="1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800-000007000000}">
      <text>
        <r>
          <rPr>
            <sz val="1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800-000008000000}">
      <text>
        <r>
          <rPr>
            <sz val="1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800-000009000000}">
      <text>
        <r>
          <rPr>
            <sz val="1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800-00000A000000}">
      <text>
        <r>
          <rPr>
            <sz val="11"/>
            <rFont val="ＭＳ Ｐゴシック"/>
            <family val="3"/>
            <charset val="128"/>
          </rPr>
          <t>自ら中間処理した後の残さについて、自社の他事業場等で処理を行った量を記載してください。</t>
        </r>
      </text>
    </comment>
    <comment ref="AU16" authorId="0" shapeId="0" xr:uid="{00000000-0006-0000-0800-00000B000000}">
      <text>
        <r>
          <rPr>
            <sz val="1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800-00000C000000}">
      <text>
        <r>
          <rPr>
            <sz val="11"/>
            <rFont val="ＭＳ Ｐゴシック"/>
            <family val="3"/>
            <charset val="128"/>
          </rPr>
          <t>同上</t>
        </r>
      </text>
    </comment>
    <comment ref="P18" authorId="0" shapeId="0" xr:uid="{00000000-0006-0000-0800-00000D000000}">
      <text>
        <r>
          <rPr>
            <sz val="11"/>
            <rFont val="ＭＳ Ｐゴシック"/>
            <family val="3"/>
            <charset val="128"/>
          </rPr>
          <t>発生事業場内で破砕や脱水、焼却などの中間処理を行った量を記載してください。</t>
        </r>
      </text>
    </comment>
    <comment ref="Y18" authorId="0" shapeId="0" xr:uid="{00000000-0006-0000-0800-00000E000000}">
      <text>
        <r>
          <rPr>
            <sz val="11"/>
            <rFont val="ＭＳ Ｐゴシック"/>
            <family val="3"/>
            <charset val="128"/>
          </rPr>
          <t>⑧、⑨、※3及びｂの合計から自動的に計算されます。</t>
        </r>
      </text>
    </comment>
    <comment ref="AH18" authorId="0" shapeId="0" xr:uid="{00000000-0006-0000-0800-00000F000000}">
      <text>
        <r>
          <rPr>
            <sz val="11"/>
            <rFont val="ＭＳ Ｐゴシック"/>
            <family val="3"/>
            <charset val="128"/>
          </rPr>
          <t>右にあるｂ-1およびｂ-2から、自動的に計算されます。</t>
        </r>
      </text>
    </comment>
    <comment ref="AO18" authorId="0" shapeId="0" xr:uid="{00000000-0006-0000-0800-000010000000}">
      <text>
        <r>
          <rPr>
            <sz val="11"/>
            <rFont val="ＭＳ Ｐゴシック"/>
            <family val="3"/>
            <charset val="128"/>
          </rPr>
          <t>右側にある3つの委託目的別内訳量から、自動的に計算されます。</t>
        </r>
      </text>
    </comment>
    <comment ref="AU18" authorId="0" shapeId="0" xr:uid="{00000000-0006-0000-0800-000011000000}">
      <text>
        <r>
          <rPr>
            <sz val="11"/>
            <rFont val="ＭＳ Ｐゴシック"/>
            <family val="3"/>
            <charset val="128"/>
          </rPr>
          <t>同上</t>
        </r>
      </text>
    </comment>
    <comment ref="P21" authorId="0" shapeId="0" xr:uid="{00000000-0006-0000-0800-000012000000}">
      <text>
        <r>
          <rPr>
            <sz val="1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800-000013000000}">
      <text>
        <r>
          <rPr>
            <sz val="1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800-000014000000}">
      <text>
        <r>
          <rPr>
            <sz val="1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800-000015000000}">
      <text>
        <r>
          <rPr>
            <sz val="11"/>
            <rFont val="ＭＳ Ｐゴシック"/>
            <family val="3"/>
            <charset val="128"/>
          </rPr>
          <t>前年度（令和７年度）に提出した様式２に記載した令和７年度目標値を記入してください。</t>
        </r>
      </text>
    </comment>
    <comment ref="H24" authorId="0" shapeId="0" xr:uid="{00000000-0006-0000-0800-000016000000}">
      <text>
        <r>
          <rPr>
            <sz val="11"/>
            <rFont val="ＭＳ Ｐゴシック"/>
            <family val="3"/>
            <charset val="128"/>
          </rPr>
          <t>右上のフローから、自動的に計算されます。</t>
        </r>
      </text>
    </comment>
    <comment ref="P24" authorId="0" shapeId="0" xr:uid="{00000000-0006-0000-0800-000017000000}">
      <text>
        <r>
          <rPr>
            <sz val="11"/>
            <rFont val="ＭＳ Ｐゴシック"/>
            <family val="3"/>
            <charset val="128"/>
          </rPr>
          <t>発生事業場内での処理ではなく、自社の他事業場等で処理を行った量を記載してください。</t>
        </r>
      </text>
    </comment>
    <comment ref="AS24" authorId="0" shapeId="0" xr:uid="{00000000-0006-0000-0800-000018000000}">
      <text>
        <r>
          <rPr>
            <sz val="11"/>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800-000019000000}">
      <text>
        <r>
          <rPr>
            <sz val="11"/>
            <rFont val="ＭＳ Ｐゴシック"/>
            <family val="3"/>
            <charset val="128"/>
          </rPr>
          <t>前年度（令和７年度）に提出した様式２に記載した令和７年度目標値を記入してください。</t>
        </r>
      </text>
    </comment>
    <comment ref="H25" authorId="0" shapeId="0" xr:uid="{00000000-0006-0000-0800-00001A000000}">
      <text>
        <r>
          <rPr>
            <sz val="11"/>
            <rFont val="ＭＳ Ｐゴシック"/>
            <family val="3"/>
            <charset val="128"/>
          </rPr>
          <t>右上のフローから、自動的に計算されます。</t>
        </r>
      </text>
    </comment>
    <comment ref="D26" authorId="0" shapeId="0" xr:uid="{00000000-0006-0000-0800-00001B000000}">
      <text>
        <r>
          <rPr>
            <sz val="11"/>
            <rFont val="ＭＳ Ｐゴシック"/>
            <family val="3"/>
            <charset val="128"/>
          </rPr>
          <t>前年度（令和７年度）に提出した様式２に記載した令和７年度目標値を記入してください。</t>
        </r>
      </text>
    </comment>
    <comment ref="H26" authorId="0" shapeId="0" xr:uid="{00000000-0006-0000-0800-00001C000000}">
      <text>
        <r>
          <rPr>
            <sz val="11"/>
            <rFont val="ＭＳ Ｐゴシック"/>
            <family val="3"/>
            <charset val="128"/>
          </rPr>
          <t>右上のフローから、自動的に計算されます。</t>
        </r>
      </text>
    </comment>
    <comment ref="D27" authorId="0" shapeId="0" xr:uid="{00000000-0006-0000-0800-00001D000000}">
      <text>
        <r>
          <rPr>
            <sz val="11"/>
            <rFont val="ＭＳ Ｐゴシック"/>
            <family val="3"/>
            <charset val="128"/>
          </rPr>
          <t>前年度（令和７年度）に提出した様式２に記載した令和７年度目標値を記入してください。</t>
        </r>
      </text>
    </comment>
    <comment ref="H27" authorId="0" shapeId="0" xr:uid="{00000000-0006-0000-0800-00001E000000}">
      <text>
        <r>
          <rPr>
            <sz val="11"/>
            <rFont val="ＭＳ Ｐゴシック"/>
            <family val="3"/>
            <charset val="128"/>
          </rPr>
          <t>右上のフローから、自動的に計算されます。</t>
        </r>
      </text>
    </comment>
    <comment ref="P27" authorId="0" shapeId="0" xr:uid="{00000000-0006-0000-0800-00001F000000}">
      <text>
        <r>
          <rPr>
            <sz val="11"/>
            <rFont val="ＭＳ Ｐゴシック"/>
            <family val="3"/>
            <charset val="128"/>
          </rPr>
          <t>下にあるＢ-1およびＢ-2から、自動的に計算されます。</t>
        </r>
      </text>
    </comment>
    <comment ref="AL27" authorId="0" shapeId="0" xr:uid="{00000000-0006-0000-0800-000020000000}">
      <text>
        <r>
          <rPr>
            <sz val="11"/>
            <rFont val="ＭＳ Ｐゴシック"/>
            <family val="3"/>
            <charset val="128"/>
          </rPr>
          <t>Ｂとｂの合計が自動的に計算されます。</t>
        </r>
      </text>
    </comment>
    <comment ref="AS27" authorId="0" shapeId="0" xr:uid="{00000000-0006-0000-0800-000021000000}">
      <text>
        <r>
          <rPr>
            <sz val="1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800-000022000000}">
      <text>
        <r>
          <rPr>
            <sz val="11"/>
            <rFont val="ＭＳ Ｐゴシック"/>
            <family val="3"/>
            <charset val="128"/>
          </rPr>
          <t>前年度（令和７年度）に提出した様式２に記載した令和７年度目標値を記入してください。</t>
        </r>
      </text>
    </comment>
    <comment ref="H28" authorId="0" shapeId="0" xr:uid="{00000000-0006-0000-0800-000023000000}">
      <text>
        <r>
          <rPr>
            <sz val="11"/>
            <rFont val="ＭＳ Ｐゴシック"/>
            <family val="3"/>
            <charset val="128"/>
          </rPr>
          <t>右上のフローから、自動的に計算されます。</t>
        </r>
      </text>
    </comment>
    <comment ref="AA28" authorId="0" shapeId="0" xr:uid="{00000000-0006-0000-0800-000024000000}">
      <text>
        <r>
          <rPr>
            <sz val="1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800-000025000000}">
      <text>
        <r>
          <rPr>
            <sz val="11"/>
            <rFont val="ＭＳ Ｐゴシック"/>
            <family val="3"/>
            <charset val="128"/>
          </rPr>
          <t>前年度（令和７年度）に提出した様式２に記載した令和７年度目標値を記入してください。</t>
        </r>
      </text>
    </comment>
    <comment ref="H29" authorId="0" shapeId="0" xr:uid="{00000000-0006-0000-0800-000026000000}">
      <text>
        <r>
          <rPr>
            <sz val="11"/>
            <rFont val="ＭＳ Ｐゴシック"/>
            <family val="3"/>
            <charset val="128"/>
          </rPr>
          <t>右上のフローから、自動的に計算されます。</t>
        </r>
      </text>
    </comment>
    <comment ref="AA29" authorId="0" shapeId="0" xr:uid="{00000000-0006-0000-0800-000027000000}">
      <text>
        <r>
          <rPr>
            <sz val="11"/>
            <rFont val="ＭＳ Ｐゴシック"/>
            <family val="3"/>
            <charset val="128"/>
          </rPr>
          <t>同上</t>
        </r>
      </text>
    </comment>
    <comment ref="D30" authorId="0" shapeId="0" xr:uid="{00000000-0006-0000-0800-000028000000}">
      <text>
        <r>
          <rPr>
            <sz val="11"/>
            <rFont val="ＭＳ Ｐゴシック"/>
            <family val="3"/>
            <charset val="128"/>
          </rPr>
          <t>前年度（令和７年度）に提出した様式２に記載した令和７年度目標値を記入してください。</t>
        </r>
      </text>
    </comment>
    <comment ref="H30" authorId="0" shapeId="0" xr:uid="{00000000-0006-0000-0800-000029000000}">
      <text>
        <r>
          <rPr>
            <sz val="11"/>
            <rFont val="ＭＳ Ｐゴシック"/>
            <family val="3"/>
            <charset val="128"/>
          </rPr>
          <t>右上のフローから、自動的に計算されます。</t>
        </r>
      </text>
    </comment>
    <comment ref="R30" authorId="0" shapeId="0" xr:uid="{00000000-0006-0000-0800-00002A000000}">
      <text>
        <r>
          <rPr>
            <sz val="11"/>
            <rFont val="ＭＳ Ｐゴシック"/>
            <family val="3"/>
            <charset val="128"/>
          </rPr>
          <t>右側にある3つの委託目的別内訳量から、自動的に計算されます。</t>
        </r>
      </text>
    </comment>
    <comment ref="AA30" authorId="0" shapeId="0" xr:uid="{00000000-0006-0000-0800-00002B000000}">
      <text>
        <r>
          <rPr>
            <sz val="11"/>
            <rFont val="ＭＳ Ｐゴシック"/>
            <family val="3"/>
            <charset val="128"/>
          </rPr>
          <t>同上</t>
        </r>
      </text>
    </comment>
    <comment ref="AL30" authorId="0" shapeId="0" xr:uid="{00000000-0006-0000-0800-00002C000000}">
      <text>
        <r>
          <rPr>
            <sz val="1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800-00002D000000}">
      <text>
        <r>
          <rPr>
            <sz val="11"/>
            <rFont val="ＭＳ Ｐゴシック"/>
            <family val="3"/>
            <charset val="128"/>
          </rPr>
          <t>前年度（令和７年度）に提出した様式２に記載した令和７年度目標値を記入してください。</t>
        </r>
      </text>
    </comment>
    <comment ref="H31" authorId="0" shapeId="0" xr:uid="{00000000-0006-0000-0800-00002E000000}">
      <text>
        <r>
          <rPr>
            <sz val="11"/>
            <rFont val="ＭＳ Ｐゴシック"/>
            <family val="3"/>
            <charset val="128"/>
          </rPr>
          <t>右上のフローから、自動的に計算されます。</t>
        </r>
      </text>
    </comment>
    <comment ref="AS31" authorId="0" shapeId="0" xr:uid="{00000000-0006-0000-0800-00002F000000}">
      <text>
        <r>
          <rPr>
            <sz val="1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800-000030000000}">
      <text>
        <r>
          <rPr>
            <sz val="11"/>
            <rFont val="ＭＳ Ｐゴシック"/>
            <family val="3"/>
            <charset val="128"/>
          </rPr>
          <t>前年度（令和７年度）に提出した様式２に記載した令和７年度目標値を記入してください。</t>
        </r>
      </text>
    </comment>
    <comment ref="H32" authorId="0" shapeId="0" xr:uid="{00000000-0006-0000-0800-000031000000}">
      <text>
        <r>
          <rPr>
            <sz val="11"/>
            <rFont val="ＭＳ Ｐゴシック"/>
            <family val="3"/>
            <charset val="128"/>
          </rPr>
          <t>右上のフローから、自動的に計算されます。</t>
        </r>
      </text>
    </comment>
    <comment ref="D33" authorId="0" shapeId="0" xr:uid="{00000000-0006-0000-0800-000032000000}">
      <text>
        <r>
          <rPr>
            <sz val="11"/>
            <rFont val="ＭＳ Ｐゴシック"/>
            <family val="3"/>
            <charset val="128"/>
          </rPr>
          <t>前年度（令和７年度）に提出した様式２に記載した令和７年度目標値を記入してください。</t>
        </r>
      </text>
    </comment>
    <comment ref="H33" authorId="0" shapeId="0" xr:uid="{00000000-0006-0000-0800-000033000000}">
      <text>
        <r>
          <rPr>
            <sz val="11"/>
            <rFont val="ＭＳ Ｐゴシック"/>
            <family val="3"/>
            <charset val="128"/>
          </rPr>
          <t>右上のフローから、自動的に計算されます。</t>
        </r>
      </text>
    </comment>
    <comment ref="R33" authorId="0" shapeId="0" xr:uid="{00000000-0006-0000-0800-000034000000}">
      <text>
        <r>
          <rPr>
            <sz val="11"/>
            <rFont val="ＭＳ Ｐゴシック"/>
            <family val="3"/>
            <charset val="128"/>
          </rPr>
          <t>中間処理を経ずに、産業廃棄物を直接、埋立処分や海洋投入処分の委託をした量を記載してください。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900-000001000000}">
      <text>
        <r>
          <rPr>
            <sz val="11"/>
            <rFont val="ＭＳ Ｐゴシック"/>
            <family val="3"/>
            <charset val="128"/>
          </rPr>
          <t>「表紙」シートで選択された○印が自動的に反映されます。</t>
        </r>
      </text>
    </comment>
    <comment ref="AU4" authorId="0" shapeId="0" xr:uid="{00000000-0006-0000-0900-000002000000}">
      <text>
        <r>
          <rPr>
            <sz val="11"/>
            <rFont val="ＭＳ Ｐゴシック"/>
            <family val="3"/>
            <charset val="128"/>
          </rPr>
          <t>「表紙」シートで選択された○印が自動的に反映されます。</t>
        </r>
      </text>
    </comment>
    <comment ref="AF5" authorId="0" shapeId="0" xr:uid="{00000000-0006-0000-0900-000003000000}">
      <text>
        <r>
          <rPr>
            <sz val="11"/>
            <rFont val="ＭＳ Ｐゴシック"/>
            <family val="3"/>
            <charset val="128"/>
          </rPr>
          <t xml:space="preserve"> 「表紙」シートに記入された「事業場の名称」が自動的に反映されます。</t>
        </r>
      </text>
    </comment>
    <comment ref="AH9" authorId="0" shapeId="0" xr:uid="{00000000-0006-0000-0900-000004000000}">
      <text>
        <r>
          <rPr>
            <sz val="1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900-000005000000}">
      <text>
        <r>
          <rPr>
            <sz val="1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900-000006000000}">
      <text>
        <r>
          <rPr>
            <sz val="1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900-000007000000}">
      <text>
        <r>
          <rPr>
            <sz val="1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900-000008000000}">
      <text>
        <r>
          <rPr>
            <sz val="1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900-000009000000}">
      <text>
        <r>
          <rPr>
            <sz val="1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900-00000A000000}">
      <text>
        <r>
          <rPr>
            <sz val="11"/>
            <rFont val="ＭＳ Ｐゴシック"/>
            <family val="3"/>
            <charset val="128"/>
          </rPr>
          <t>自ら中間処理した後の残さについて、自社の他事業場等で処理を行った量を記載してください。</t>
        </r>
      </text>
    </comment>
    <comment ref="AU16" authorId="0" shapeId="0" xr:uid="{00000000-0006-0000-0900-00000B000000}">
      <text>
        <r>
          <rPr>
            <sz val="1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900-00000C000000}">
      <text>
        <r>
          <rPr>
            <sz val="11"/>
            <rFont val="ＭＳ Ｐゴシック"/>
            <family val="3"/>
            <charset val="128"/>
          </rPr>
          <t>同上</t>
        </r>
      </text>
    </comment>
    <comment ref="P18" authorId="0" shapeId="0" xr:uid="{00000000-0006-0000-0900-00000D000000}">
      <text>
        <r>
          <rPr>
            <sz val="11"/>
            <rFont val="ＭＳ Ｐゴシック"/>
            <family val="3"/>
            <charset val="128"/>
          </rPr>
          <t>発生事業場内で破砕や脱水、焼却などの中間処理を行った量を記載してください。</t>
        </r>
      </text>
    </comment>
    <comment ref="Y18" authorId="0" shapeId="0" xr:uid="{00000000-0006-0000-0900-00000E000000}">
      <text>
        <r>
          <rPr>
            <sz val="11"/>
            <rFont val="ＭＳ Ｐゴシック"/>
            <family val="3"/>
            <charset val="128"/>
          </rPr>
          <t>⑧、⑨、※3及びｂの合計から自動的に計算されます。</t>
        </r>
      </text>
    </comment>
    <comment ref="AH18" authorId="0" shapeId="0" xr:uid="{00000000-0006-0000-0900-00000F000000}">
      <text>
        <r>
          <rPr>
            <sz val="11"/>
            <rFont val="ＭＳ Ｐゴシック"/>
            <family val="3"/>
            <charset val="128"/>
          </rPr>
          <t>右にあるｂ-1およびｂ-2から、自動的に計算されます。</t>
        </r>
      </text>
    </comment>
    <comment ref="AO18" authorId="0" shapeId="0" xr:uid="{00000000-0006-0000-0900-000010000000}">
      <text>
        <r>
          <rPr>
            <sz val="11"/>
            <rFont val="ＭＳ Ｐゴシック"/>
            <family val="3"/>
            <charset val="128"/>
          </rPr>
          <t>右側にある3つの委託目的別内訳量から、自動的に計算されます。</t>
        </r>
      </text>
    </comment>
    <comment ref="AU18" authorId="0" shapeId="0" xr:uid="{00000000-0006-0000-0900-000011000000}">
      <text>
        <r>
          <rPr>
            <sz val="11"/>
            <rFont val="ＭＳ Ｐゴシック"/>
            <family val="3"/>
            <charset val="128"/>
          </rPr>
          <t>同上</t>
        </r>
      </text>
    </comment>
    <comment ref="P21" authorId="0" shapeId="0" xr:uid="{00000000-0006-0000-0900-000012000000}">
      <text>
        <r>
          <rPr>
            <sz val="1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900-000013000000}">
      <text>
        <r>
          <rPr>
            <sz val="1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900-000014000000}">
      <text>
        <r>
          <rPr>
            <sz val="1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900-000015000000}">
      <text>
        <r>
          <rPr>
            <sz val="11"/>
            <rFont val="ＭＳ Ｐゴシック"/>
            <family val="3"/>
            <charset val="128"/>
          </rPr>
          <t>前年度（令和７年度）に提出した様式２に記載した令和７年度目標値を記入してください。</t>
        </r>
      </text>
    </comment>
    <comment ref="H24" authorId="0" shapeId="0" xr:uid="{00000000-0006-0000-0900-000016000000}">
      <text>
        <r>
          <rPr>
            <sz val="11"/>
            <rFont val="ＭＳ Ｐゴシック"/>
            <family val="3"/>
            <charset val="128"/>
          </rPr>
          <t>右上のフローから、自動的に計算されます。</t>
        </r>
      </text>
    </comment>
    <comment ref="P24" authorId="0" shapeId="0" xr:uid="{00000000-0006-0000-0900-000017000000}">
      <text>
        <r>
          <rPr>
            <sz val="11"/>
            <rFont val="ＭＳ Ｐゴシック"/>
            <family val="3"/>
            <charset val="128"/>
          </rPr>
          <t>発生事業場内での処理ではなく、自社の他事業場等で処理を行った量を記載してください。</t>
        </r>
      </text>
    </comment>
    <comment ref="AS24" authorId="0" shapeId="0" xr:uid="{00000000-0006-0000-0900-000018000000}">
      <text>
        <r>
          <rPr>
            <sz val="11"/>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900-000019000000}">
      <text>
        <r>
          <rPr>
            <sz val="11"/>
            <rFont val="ＭＳ Ｐゴシック"/>
            <family val="3"/>
            <charset val="128"/>
          </rPr>
          <t>前年度（令和７年度）に提出した様式２に記載した令和７年度目標値を記入してください。</t>
        </r>
      </text>
    </comment>
    <comment ref="H25" authorId="0" shapeId="0" xr:uid="{00000000-0006-0000-0900-00001A000000}">
      <text>
        <r>
          <rPr>
            <sz val="11"/>
            <rFont val="ＭＳ Ｐゴシック"/>
            <family val="3"/>
            <charset val="128"/>
          </rPr>
          <t>右上のフローから、自動的に計算されます。</t>
        </r>
      </text>
    </comment>
    <comment ref="D26" authorId="0" shapeId="0" xr:uid="{00000000-0006-0000-0900-00001B000000}">
      <text>
        <r>
          <rPr>
            <sz val="11"/>
            <rFont val="ＭＳ Ｐゴシック"/>
            <family val="3"/>
            <charset val="128"/>
          </rPr>
          <t>前年度（令和７年度）に提出した様式２に記載した令和７年度目標値を記入してください。</t>
        </r>
      </text>
    </comment>
    <comment ref="H26" authorId="0" shapeId="0" xr:uid="{00000000-0006-0000-0900-00001C000000}">
      <text>
        <r>
          <rPr>
            <sz val="11"/>
            <rFont val="ＭＳ Ｐゴシック"/>
            <family val="3"/>
            <charset val="128"/>
          </rPr>
          <t>右上のフローから、自動的に計算されます。</t>
        </r>
      </text>
    </comment>
    <comment ref="D27" authorId="0" shapeId="0" xr:uid="{00000000-0006-0000-0900-00001D000000}">
      <text>
        <r>
          <rPr>
            <sz val="11"/>
            <rFont val="ＭＳ Ｐゴシック"/>
            <family val="3"/>
            <charset val="128"/>
          </rPr>
          <t>前年度（令和７年度）に提出した様式２に記載した令和７年度目標値を記入してください。</t>
        </r>
      </text>
    </comment>
    <comment ref="H27" authorId="0" shapeId="0" xr:uid="{00000000-0006-0000-0900-00001E000000}">
      <text>
        <r>
          <rPr>
            <sz val="11"/>
            <rFont val="ＭＳ Ｐゴシック"/>
            <family val="3"/>
            <charset val="128"/>
          </rPr>
          <t>右上のフローから、自動的に計算されます。</t>
        </r>
      </text>
    </comment>
    <comment ref="P27" authorId="0" shapeId="0" xr:uid="{00000000-0006-0000-0900-00001F000000}">
      <text>
        <r>
          <rPr>
            <sz val="11"/>
            <rFont val="ＭＳ Ｐゴシック"/>
            <family val="3"/>
            <charset val="128"/>
          </rPr>
          <t>下にあるＢ-1およびＢ-2から、自動的に計算されます。</t>
        </r>
      </text>
    </comment>
    <comment ref="AL27" authorId="0" shapeId="0" xr:uid="{00000000-0006-0000-0900-000020000000}">
      <text>
        <r>
          <rPr>
            <sz val="11"/>
            <rFont val="ＭＳ Ｐゴシック"/>
            <family val="3"/>
            <charset val="128"/>
          </rPr>
          <t>Ｂとｂの合計が自動的に計算されます。</t>
        </r>
      </text>
    </comment>
    <comment ref="AS27" authorId="0" shapeId="0" xr:uid="{00000000-0006-0000-0900-000021000000}">
      <text>
        <r>
          <rPr>
            <sz val="1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900-000022000000}">
      <text>
        <r>
          <rPr>
            <sz val="11"/>
            <rFont val="ＭＳ Ｐゴシック"/>
            <family val="3"/>
            <charset val="128"/>
          </rPr>
          <t>前年度（令和７年度）に提出した様式２に記載した令和７年度目標値を記入してください。</t>
        </r>
      </text>
    </comment>
    <comment ref="H28" authorId="0" shapeId="0" xr:uid="{00000000-0006-0000-0900-000023000000}">
      <text>
        <r>
          <rPr>
            <sz val="11"/>
            <rFont val="ＭＳ Ｐゴシック"/>
            <family val="3"/>
            <charset val="128"/>
          </rPr>
          <t>右上のフローから、自動的に計算されます。</t>
        </r>
      </text>
    </comment>
    <comment ref="AA28" authorId="0" shapeId="0" xr:uid="{00000000-0006-0000-0900-000024000000}">
      <text>
        <r>
          <rPr>
            <sz val="1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900-000025000000}">
      <text>
        <r>
          <rPr>
            <sz val="11"/>
            <rFont val="ＭＳ Ｐゴシック"/>
            <family val="3"/>
            <charset val="128"/>
          </rPr>
          <t>前年度（令和７年度）に提出した様式２に記載した令和７年度目標値を記入してください。</t>
        </r>
      </text>
    </comment>
    <comment ref="H29" authorId="0" shapeId="0" xr:uid="{00000000-0006-0000-0900-000026000000}">
      <text>
        <r>
          <rPr>
            <sz val="11"/>
            <rFont val="ＭＳ Ｐゴシック"/>
            <family val="3"/>
            <charset val="128"/>
          </rPr>
          <t>右上のフローから、自動的に計算されます。</t>
        </r>
      </text>
    </comment>
    <comment ref="AA29" authorId="0" shapeId="0" xr:uid="{00000000-0006-0000-0900-000027000000}">
      <text>
        <r>
          <rPr>
            <sz val="11"/>
            <rFont val="ＭＳ Ｐゴシック"/>
            <family val="3"/>
            <charset val="128"/>
          </rPr>
          <t>同上</t>
        </r>
      </text>
    </comment>
    <comment ref="D30" authorId="0" shapeId="0" xr:uid="{00000000-0006-0000-0900-000028000000}">
      <text>
        <r>
          <rPr>
            <sz val="11"/>
            <rFont val="ＭＳ Ｐゴシック"/>
            <family val="3"/>
            <charset val="128"/>
          </rPr>
          <t>前年度（令和７年度）に提出した様式２に記載した令和７年度目標値を記入してください。</t>
        </r>
      </text>
    </comment>
    <comment ref="H30" authorId="0" shapeId="0" xr:uid="{00000000-0006-0000-0900-000029000000}">
      <text>
        <r>
          <rPr>
            <sz val="11"/>
            <rFont val="ＭＳ Ｐゴシック"/>
            <family val="3"/>
            <charset val="128"/>
          </rPr>
          <t>右上のフローから、自動的に計算されます。</t>
        </r>
      </text>
    </comment>
    <comment ref="R30" authorId="0" shapeId="0" xr:uid="{00000000-0006-0000-0900-00002A000000}">
      <text>
        <r>
          <rPr>
            <sz val="11"/>
            <rFont val="ＭＳ Ｐゴシック"/>
            <family val="3"/>
            <charset val="128"/>
          </rPr>
          <t>右側にある3つの委託目的別内訳量から、自動的に計算されます。</t>
        </r>
      </text>
    </comment>
    <comment ref="AA30" authorId="0" shapeId="0" xr:uid="{00000000-0006-0000-0900-00002B000000}">
      <text>
        <r>
          <rPr>
            <sz val="11"/>
            <rFont val="ＭＳ Ｐゴシック"/>
            <family val="3"/>
            <charset val="128"/>
          </rPr>
          <t>同上</t>
        </r>
      </text>
    </comment>
    <comment ref="AL30" authorId="0" shapeId="0" xr:uid="{00000000-0006-0000-0900-00002C000000}">
      <text>
        <r>
          <rPr>
            <sz val="1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900-00002D000000}">
      <text>
        <r>
          <rPr>
            <sz val="11"/>
            <rFont val="ＭＳ Ｐゴシック"/>
            <family val="3"/>
            <charset val="128"/>
          </rPr>
          <t>前年度（令和７年度）に提出した様式２に記載した令和７年度目標値を記入してください。</t>
        </r>
      </text>
    </comment>
    <comment ref="H31" authorId="0" shapeId="0" xr:uid="{00000000-0006-0000-0900-00002E000000}">
      <text>
        <r>
          <rPr>
            <sz val="11"/>
            <rFont val="ＭＳ Ｐゴシック"/>
            <family val="3"/>
            <charset val="128"/>
          </rPr>
          <t>右上のフローから、自動的に計算されます。</t>
        </r>
      </text>
    </comment>
    <comment ref="AS31" authorId="0" shapeId="0" xr:uid="{00000000-0006-0000-0900-00002F000000}">
      <text>
        <r>
          <rPr>
            <sz val="1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900-000030000000}">
      <text>
        <r>
          <rPr>
            <sz val="11"/>
            <rFont val="ＭＳ Ｐゴシック"/>
            <family val="3"/>
            <charset val="128"/>
          </rPr>
          <t>前年度（令和７年度）に提出した様式２に記載した令和７年度目標値を記入してください。</t>
        </r>
      </text>
    </comment>
    <comment ref="H32" authorId="0" shapeId="0" xr:uid="{00000000-0006-0000-0900-000031000000}">
      <text>
        <r>
          <rPr>
            <sz val="11"/>
            <rFont val="ＭＳ Ｐゴシック"/>
            <family val="3"/>
            <charset val="128"/>
          </rPr>
          <t>右上のフローから、自動的に計算されます。</t>
        </r>
      </text>
    </comment>
    <comment ref="D33" authorId="0" shapeId="0" xr:uid="{00000000-0006-0000-0900-000032000000}">
      <text>
        <r>
          <rPr>
            <sz val="11"/>
            <rFont val="ＭＳ Ｐゴシック"/>
            <family val="3"/>
            <charset val="128"/>
          </rPr>
          <t>前年度（令和７年度）に提出した様式２に記載した令和７年度目標値を記入してください。</t>
        </r>
      </text>
    </comment>
    <comment ref="H33" authorId="0" shapeId="0" xr:uid="{00000000-0006-0000-0900-000033000000}">
      <text>
        <r>
          <rPr>
            <sz val="11"/>
            <rFont val="ＭＳ Ｐゴシック"/>
            <family val="3"/>
            <charset val="128"/>
          </rPr>
          <t>右上のフローから、自動的に計算されます。</t>
        </r>
      </text>
    </comment>
    <comment ref="R33" authorId="0" shapeId="0" xr:uid="{00000000-0006-0000-0900-000034000000}">
      <text>
        <r>
          <rPr>
            <sz val="11"/>
            <rFont val="ＭＳ Ｐゴシック"/>
            <family val="3"/>
            <charset val="128"/>
          </rPr>
          <t>中間処理を経ずに、産業廃棄物を直接、埋立処分や海洋投入処分の委託をした量を記載してください。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A00-000001000000}">
      <text>
        <r>
          <rPr>
            <sz val="11"/>
            <rFont val="ＭＳ Ｐゴシック"/>
            <family val="3"/>
            <charset val="128"/>
          </rPr>
          <t>「表紙」シートで選択された○印が自動的に反映されます。</t>
        </r>
      </text>
    </comment>
    <comment ref="AU4" authorId="0" shapeId="0" xr:uid="{00000000-0006-0000-0A00-000002000000}">
      <text>
        <r>
          <rPr>
            <sz val="11"/>
            <rFont val="ＭＳ Ｐゴシック"/>
            <family val="3"/>
            <charset val="128"/>
          </rPr>
          <t>「表紙」シートで選択された○印が自動的に反映されます。</t>
        </r>
      </text>
    </comment>
    <comment ref="AF5" authorId="0" shapeId="0" xr:uid="{00000000-0006-0000-0A00-000003000000}">
      <text>
        <r>
          <rPr>
            <sz val="11"/>
            <rFont val="ＭＳ Ｐゴシック"/>
            <family val="3"/>
            <charset val="128"/>
          </rPr>
          <t xml:space="preserve"> 「表紙」シートに記入された「事業場の名称」が自動的に反映されます。</t>
        </r>
      </text>
    </comment>
    <comment ref="AH9" authorId="0" shapeId="0" xr:uid="{00000000-0006-0000-0A00-000004000000}">
      <text>
        <r>
          <rPr>
            <sz val="1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A00-000005000000}">
      <text>
        <r>
          <rPr>
            <sz val="1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A00-000006000000}">
      <text>
        <r>
          <rPr>
            <sz val="1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A00-000007000000}">
      <text>
        <r>
          <rPr>
            <sz val="1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A00-000008000000}">
      <text>
        <r>
          <rPr>
            <sz val="1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A00-000009000000}">
      <text>
        <r>
          <rPr>
            <sz val="1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A00-00000A000000}">
      <text>
        <r>
          <rPr>
            <sz val="11"/>
            <rFont val="ＭＳ Ｐゴシック"/>
            <family val="3"/>
            <charset val="128"/>
          </rPr>
          <t>自ら中間処理した後の残さについて、自社の他事業場等で処理を行った量を記載してください。</t>
        </r>
      </text>
    </comment>
    <comment ref="AU16" authorId="0" shapeId="0" xr:uid="{00000000-0006-0000-0A00-00000B000000}">
      <text>
        <r>
          <rPr>
            <sz val="1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A00-00000C000000}">
      <text>
        <r>
          <rPr>
            <sz val="11"/>
            <rFont val="ＭＳ Ｐゴシック"/>
            <family val="3"/>
            <charset val="128"/>
          </rPr>
          <t>同上</t>
        </r>
      </text>
    </comment>
    <comment ref="P18" authorId="0" shapeId="0" xr:uid="{00000000-0006-0000-0A00-00000D000000}">
      <text>
        <r>
          <rPr>
            <sz val="11"/>
            <rFont val="ＭＳ Ｐゴシック"/>
            <family val="3"/>
            <charset val="128"/>
          </rPr>
          <t>発生事業場内で破砕や脱水、焼却などの中間処理を行った量を記載してください。</t>
        </r>
      </text>
    </comment>
    <comment ref="Y18" authorId="0" shapeId="0" xr:uid="{00000000-0006-0000-0A00-00000E000000}">
      <text>
        <r>
          <rPr>
            <sz val="11"/>
            <rFont val="ＭＳ Ｐゴシック"/>
            <family val="3"/>
            <charset val="128"/>
          </rPr>
          <t>⑧、⑨、※3及びｂの合計から自動的に計算されます。</t>
        </r>
      </text>
    </comment>
    <comment ref="AH18" authorId="0" shapeId="0" xr:uid="{00000000-0006-0000-0A00-00000F000000}">
      <text>
        <r>
          <rPr>
            <sz val="11"/>
            <rFont val="ＭＳ Ｐゴシック"/>
            <family val="3"/>
            <charset val="128"/>
          </rPr>
          <t>右にあるｂ-1およびｂ-2から、自動的に計算されます。</t>
        </r>
      </text>
    </comment>
    <comment ref="AO18" authorId="0" shapeId="0" xr:uid="{00000000-0006-0000-0A00-000010000000}">
      <text>
        <r>
          <rPr>
            <sz val="11"/>
            <rFont val="ＭＳ Ｐゴシック"/>
            <family val="3"/>
            <charset val="128"/>
          </rPr>
          <t>右側にある3つの委託目的別内訳量から、自動的に計算されます。</t>
        </r>
      </text>
    </comment>
    <comment ref="AU18" authorId="0" shapeId="0" xr:uid="{00000000-0006-0000-0A00-000011000000}">
      <text>
        <r>
          <rPr>
            <sz val="11"/>
            <rFont val="ＭＳ Ｐゴシック"/>
            <family val="3"/>
            <charset val="128"/>
          </rPr>
          <t>同上</t>
        </r>
      </text>
    </comment>
    <comment ref="P21" authorId="0" shapeId="0" xr:uid="{00000000-0006-0000-0A00-000012000000}">
      <text>
        <r>
          <rPr>
            <sz val="1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A00-000013000000}">
      <text>
        <r>
          <rPr>
            <sz val="1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A00-000014000000}">
      <text>
        <r>
          <rPr>
            <sz val="1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A00-000015000000}">
      <text>
        <r>
          <rPr>
            <sz val="11"/>
            <rFont val="ＭＳ Ｐゴシック"/>
            <family val="3"/>
            <charset val="128"/>
          </rPr>
          <t>前年度（令和７年度）に提出した様式２に記載した令和７年度目標値を記入してください。</t>
        </r>
      </text>
    </comment>
    <comment ref="H24" authorId="0" shapeId="0" xr:uid="{00000000-0006-0000-0A00-000016000000}">
      <text>
        <r>
          <rPr>
            <sz val="11"/>
            <rFont val="ＭＳ Ｐゴシック"/>
            <family val="3"/>
            <charset val="128"/>
          </rPr>
          <t>右上のフローから、自動的に計算されます。</t>
        </r>
      </text>
    </comment>
    <comment ref="P24" authorId="0" shapeId="0" xr:uid="{00000000-0006-0000-0A00-000017000000}">
      <text>
        <r>
          <rPr>
            <sz val="11"/>
            <rFont val="ＭＳ Ｐゴシック"/>
            <family val="3"/>
            <charset val="128"/>
          </rPr>
          <t>発生事業場内での処理ではなく、自社の他事業場等で処理を行った量を記載してください。</t>
        </r>
      </text>
    </comment>
    <comment ref="AS24" authorId="0" shapeId="0" xr:uid="{00000000-0006-0000-0A00-000018000000}">
      <text>
        <r>
          <rPr>
            <sz val="11"/>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A00-000019000000}">
      <text>
        <r>
          <rPr>
            <sz val="11"/>
            <rFont val="ＭＳ Ｐゴシック"/>
            <family val="3"/>
            <charset val="128"/>
          </rPr>
          <t>前年度（令和７年度）に提出した様式２に記載した令和７年度目標値を記入してください。</t>
        </r>
      </text>
    </comment>
    <comment ref="H25" authorId="0" shapeId="0" xr:uid="{00000000-0006-0000-0A00-00001A000000}">
      <text>
        <r>
          <rPr>
            <sz val="11"/>
            <rFont val="ＭＳ Ｐゴシック"/>
            <family val="3"/>
            <charset val="128"/>
          </rPr>
          <t>右上のフローから、自動的に計算されます。</t>
        </r>
      </text>
    </comment>
    <comment ref="D26" authorId="0" shapeId="0" xr:uid="{00000000-0006-0000-0A00-00001B000000}">
      <text>
        <r>
          <rPr>
            <sz val="11"/>
            <rFont val="ＭＳ Ｐゴシック"/>
            <family val="3"/>
            <charset val="128"/>
          </rPr>
          <t>前年度（令和７年度）に提出した様式２に記載した令和７年度目標値を記入してください。</t>
        </r>
      </text>
    </comment>
    <comment ref="H26" authorId="0" shapeId="0" xr:uid="{00000000-0006-0000-0A00-00001C000000}">
      <text>
        <r>
          <rPr>
            <sz val="11"/>
            <rFont val="ＭＳ Ｐゴシック"/>
            <family val="3"/>
            <charset val="128"/>
          </rPr>
          <t>右上のフローから、自動的に計算されます。</t>
        </r>
      </text>
    </comment>
    <comment ref="D27" authorId="0" shapeId="0" xr:uid="{00000000-0006-0000-0A00-00001D000000}">
      <text>
        <r>
          <rPr>
            <sz val="11"/>
            <rFont val="ＭＳ Ｐゴシック"/>
            <family val="3"/>
            <charset val="128"/>
          </rPr>
          <t>前年度（令和７年度）に提出した様式２に記載した令和７年度目標値を記入してください。</t>
        </r>
      </text>
    </comment>
    <comment ref="H27" authorId="0" shapeId="0" xr:uid="{00000000-0006-0000-0A00-00001E000000}">
      <text>
        <r>
          <rPr>
            <sz val="11"/>
            <rFont val="ＭＳ Ｐゴシック"/>
            <family val="3"/>
            <charset val="128"/>
          </rPr>
          <t>右上のフローから、自動的に計算されます。</t>
        </r>
      </text>
    </comment>
    <comment ref="P27" authorId="0" shapeId="0" xr:uid="{00000000-0006-0000-0A00-00001F000000}">
      <text>
        <r>
          <rPr>
            <sz val="11"/>
            <rFont val="ＭＳ Ｐゴシック"/>
            <family val="3"/>
            <charset val="128"/>
          </rPr>
          <t>下にあるＢ-1およびＢ-2から、自動的に計算されます。</t>
        </r>
      </text>
    </comment>
    <comment ref="AL27" authorId="0" shapeId="0" xr:uid="{00000000-0006-0000-0A00-000020000000}">
      <text>
        <r>
          <rPr>
            <sz val="11"/>
            <rFont val="ＭＳ Ｐゴシック"/>
            <family val="3"/>
            <charset val="128"/>
          </rPr>
          <t>Ｂとｂの合計が自動的に計算されます。</t>
        </r>
      </text>
    </comment>
    <comment ref="AS27" authorId="0" shapeId="0" xr:uid="{00000000-0006-0000-0A00-000021000000}">
      <text>
        <r>
          <rPr>
            <sz val="1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A00-000022000000}">
      <text>
        <r>
          <rPr>
            <sz val="11"/>
            <rFont val="ＭＳ Ｐゴシック"/>
            <family val="3"/>
            <charset val="128"/>
          </rPr>
          <t>前年度（令和７年度）に提出した様式２に記載した令和７年度目標値を記入してください。</t>
        </r>
      </text>
    </comment>
    <comment ref="H28" authorId="0" shapeId="0" xr:uid="{00000000-0006-0000-0A00-000023000000}">
      <text>
        <r>
          <rPr>
            <sz val="11"/>
            <rFont val="ＭＳ Ｐゴシック"/>
            <family val="3"/>
            <charset val="128"/>
          </rPr>
          <t>右上のフローから、自動的に計算されます。</t>
        </r>
      </text>
    </comment>
    <comment ref="AA28" authorId="0" shapeId="0" xr:uid="{00000000-0006-0000-0A00-000024000000}">
      <text>
        <r>
          <rPr>
            <sz val="1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A00-000025000000}">
      <text>
        <r>
          <rPr>
            <sz val="11"/>
            <rFont val="ＭＳ Ｐゴシック"/>
            <family val="3"/>
            <charset val="128"/>
          </rPr>
          <t>前年度（令和７年度）に提出した様式２に記載した令和７年度目標値を記入してください。</t>
        </r>
      </text>
    </comment>
    <comment ref="H29" authorId="0" shapeId="0" xr:uid="{00000000-0006-0000-0A00-000026000000}">
      <text>
        <r>
          <rPr>
            <sz val="11"/>
            <rFont val="ＭＳ Ｐゴシック"/>
            <family val="3"/>
            <charset val="128"/>
          </rPr>
          <t>右上のフローから、自動的に計算されます。</t>
        </r>
      </text>
    </comment>
    <comment ref="AA29" authorId="0" shapeId="0" xr:uid="{00000000-0006-0000-0A00-000027000000}">
      <text>
        <r>
          <rPr>
            <sz val="11"/>
            <rFont val="ＭＳ Ｐゴシック"/>
            <family val="3"/>
            <charset val="128"/>
          </rPr>
          <t>同上</t>
        </r>
      </text>
    </comment>
    <comment ref="D30" authorId="0" shapeId="0" xr:uid="{00000000-0006-0000-0A00-000028000000}">
      <text>
        <r>
          <rPr>
            <sz val="11"/>
            <rFont val="ＭＳ Ｐゴシック"/>
            <family val="3"/>
            <charset val="128"/>
          </rPr>
          <t>前年度（令和７年度）に提出した様式２に記載した令和７年度目標値を記入してください。</t>
        </r>
      </text>
    </comment>
    <comment ref="H30" authorId="0" shapeId="0" xr:uid="{00000000-0006-0000-0A00-000029000000}">
      <text>
        <r>
          <rPr>
            <sz val="11"/>
            <rFont val="ＭＳ Ｐゴシック"/>
            <family val="3"/>
            <charset val="128"/>
          </rPr>
          <t>右上のフローから、自動的に計算されます。</t>
        </r>
      </text>
    </comment>
    <comment ref="R30" authorId="0" shapeId="0" xr:uid="{00000000-0006-0000-0A00-00002A000000}">
      <text>
        <r>
          <rPr>
            <sz val="11"/>
            <rFont val="ＭＳ Ｐゴシック"/>
            <family val="3"/>
            <charset val="128"/>
          </rPr>
          <t>右側にある3つの委託目的別内訳量から、自動的に計算されます。</t>
        </r>
      </text>
    </comment>
    <comment ref="AA30" authorId="0" shapeId="0" xr:uid="{00000000-0006-0000-0A00-00002B000000}">
      <text>
        <r>
          <rPr>
            <sz val="11"/>
            <rFont val="ＭＳ Ｐゴシック"/>
            <family val="3"/>
            <charset val="128"/>
          </rPr>
          <t>同上</t>
        </r>
      </text>
    </comment>
    <comment ref="AL30" authorId="0" shapeId="0" xr:uid="{00000000-0006-0000-0A00-00002C000000}">
      <text>
        <r>
          <rPr>
            <sz val="1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A00-00002D000000}">
      <text>
        <r>
          <rPr>
            <sz val="11"/>
            <rFont val="ＭＳ Ｐゴシック"/>
            <family val="3"/>
            <charset val="128"/>
          </rPr>
          <t>前年度（令和７年度）に提出した様式２に記載した令和７年度目標値を記入してください。</t>
        </r>
      </text>
    </comment>
    <comment ref="H31" authorId="0" shapeId="0" xr:uid="{00000000-0006-0000-0A00-00002E000000}">
      <text>
        <r>
          <rPr>
            <sz val="11"/>
            <rFont val="ＭＳ Ｐゴシック"/>
            <family val="3"/>
            <charset val="128"/>
          </rPr>
          <t>右上のフローから、自動的に計算されます。</t>
        </r>
      </text>
    </comment>
    <comment ref="AS31" authorId="0" shapeId="0" xr:uid="{00000000-0006-0000-0A00-00002F000000}">
      <text>
        <r>
          <rPr>
            <sz val="1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A00-000030000000}">
      <text>
        <r>
          <rPr>
            <sz val="11"/>
            <rFont val="ＭＳ Ｐゴシック"/>
            <family val="3"/>
            <charset val="128"/>
          </rPr>
          <t>前年度（令和７年度）に提出した様式２に記載した令和７年度目標値を記入してください。</t>
        </r>
      </text>
    </comment>
    <comment ref="H32" authorId="0" shapeId="0" xr:uid="{00000000-0006-0000-0A00-000031000000}">
      <text>
        <r>
          <rPr>
            <sz val="11"/>
            <rFont val="ＭＳ Ｐゴシック"/>
            <family val="3"/>
            <charset val="128"/>
          </rPr>
          <t>右上のフローから、自動的に計算されます。</t>
        </r>
      </text>
    </comment>
    <comment ref="D33" authorId="0" shapeId="0" xr:uid="{00000000-0006-0000-0A00-000032000000}">
      <text>
        <r>
          <rPr>
            <sz val="11"/>
            <rFont val="ＭＳ Ｐゴシック"/>
            <family val="3"/>
            <charset val="128"/>
          </rPr>
          <t>前年度（令和７年度）に提出した様式２に記載した令和７年度目標値を記入してください。</t>
        </r>
      </text>
    </comment>
    <comment ref="H33" authorId="0" shapeId="0" xr:uid="{00000000-0006-0000-0A00-000033000000}">
      <text>
        <r>
          <rPr>
            <sz val="11"/>
            <rFont val="ＭＳ Ｐゴシック"/>
            <family val="3"/>
            <charset val="128"/>
          </rPr>
          <t>右上のフローから、自動的に計算されます。</t>
        </r>
      </text>
    </comment>
    <comment ref="R33" authorId="0" shapeId="0" xr:uid="{00000000-0006-0000-0A00-000034000000}">
      <text>
        <r>
          <rPr>
            <sz val="11"/>
            <rFont val="ＭＳ Ｐゴシック"/>
            <family val="3"/>
            <charset val="128"/>
          </rPr>
          <t>中間処理を経ずに、産業廃棄物を直接、埋立処分や海洋投入処分の委託をした量を記載してください。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B00-000001000000}">
      <text>
        <r>
          <rPr>
            <sz val="11"/>
            <rFont val="ＭＳ Ｐゴシック"/>
            <family val="3"/>
            <charset val="128"/>
          </rPr>
          <t>「表紙」シートで選択された○印が自動的に反映されます。</t>
        </r>
      </text>
    </comment>
    <comment ref="AU4" authorId="0" shapeId="0" xr:uid="{00000000-0006-0000-0B00-000002000000}">
      <text>
        <r>
          <rPr>
            <sz val="11"/>
            <rFont val="ＭＳ Ｐゴシック"/>
            <family val="3"/>
            <charset val="128"/>
          </rPr>
          <t>「表紙」シートで選択された○印が自動的に反映されます。</t>
        </r>
      </text>
    </comment>
    <comment ref="AF5" authorId="0" shapeId="0" xr:uid="{00000000-0006-0000-0B00-000003000000}">
      <text>
        <r>
          <rPr>
            <sz val="11"/>
            <rFont val="ＭＳ Ｐゴシック"/>
            <family val="3"/>
            <charset val="128"/>
          </rPr>
          <t xml:space="preserve"> 「表紙」シートに記入された「事業場の名称」が自動的に反映されます。</t>
        </r>
      </text>
    </comment>
    <comment ref="AH9" authorId="0" shapeId="0" xr:uid="{00000000-0006-0000-0B00-000004000000}">
      <text>
        <r>
          <rPr>
            <sz val="1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B00-000005000000}">
      <text>
        <r>
          <rPr>
            <sz val="1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B00-000006000000}">
      <text>
        <r>
          <rPr>
            <sz val="1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B00-000007000000}">
      <text>
        <r>
          <rPr>
            <sz val="1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B00-000008000000}">
      <text>
        <r>
          <rPr>
            <sz val="1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B00-000009000000}">
      <text>
        <r>
          <rPr>
            <sz val="1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B00-00000A000000}">
      <text>
        <r>
          <rPr>
            <sz val="11"/>
            <rFont val="ＭＳ Ｐゴシック"/>
            <family val="3"/>
            <charset val="128"/>
          </rPr>
          <t>自ら中間処理した後の残さについて、自社の他事業場等で処理を行った量を記載してください。</t>
        </r>
      </text>
    </comment>
    <comment ref="AU16" authorId="0" shapeId="0" xr:uid="{00000000-0006-0000-0B00-00000B000000}">
      <text>
        <r>
          <rPr>
            <sz val="1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B00-00000C000000}">
      <text>
        <r>
          <rPr>
            <sz val="11"/>
            <rFont val="ＭＳ Ｐゴシック"/>
            <family val="3"/>
            <charset val="128"/>
          </rPr>
          <t>同上</t>
        </r>
      </text>
    </comment>
    <comment ref="P18" authorId="0" shapeId="0" xr:uid="{00000000-0006-0000-0B00-00000D000000}">
      <text>
        <r>
          <rPr>
            <sz val="11"/>
            <rFont val="ＭＳ Ｐゴシック"/>
            <family val="3"/>
            <charset val="128"/>
          </rPr>
          <t>発生事業場内で破砕や脱水、焼却などの中間処理を行った量を記載してください。</t>
        </r>
      </text>
    </comment>
    <comment ref="Y18" authorId="0" shapeId="0" xr:uid="{00000000-0006-0000-0B00-00000E000000}">
      <text>
        <r>
          <rPr>
            <sz val="11"/>
            <rFont val="ＭＳ Ｐゴシック"/>
            <family val="3"/>
            <charset val="128"/>
          </rPr>
          <t>⑧、⑨、※3及びｂの合計から自動的に計算されます。</t>
        </r>
      </text>
    </comment>
    <comment ref="AH18" authorId="0" shapeId="0" xr:uid="{00000000-0006-0000-0B00-00000F000000}">
      <text>
        <r>
          <rPr>
            <sz val="11"/>
            <rFont val="ＭＳ Ｐゴシック"/>
            <family val="3"/>
            <charset val="128"/>
          </rPr>
          <t>右にあるｂ-1およびｂ-2から、自動的に計算されます。</t>
        </r>
      </text>
    </comment>
    <comment ref="AO18" authorId="0" shapeId="0" xr:uid="{00000000-0006-0000-0B00-000010000000}">
      <text>
        <r>
          <rPr>
            <sz val="11"/>
            <rFont val="ＭＳ Ｐゴシック"/>
            <family val="3"/>
            <charset val="128"/>
          </rPr>
          <t>右側にある3つの委託目的別内訳量から、自動的に計算されます。</t>
        </r>
      </text>
    </comment>
    <comment ref="AU18" authorId="0" shapeId="0" xr:uid="{00000000-0006-0000-0B00-000011000000}">
      <text>
        <r>
          <rPr>
            <sz val="11"/>
            <rFont val="ＭＳ Ｐゴシック"/>
            <family val="3"/>
            <charset val="128"/>
          </rPr>
          <t>同上</t>
        </r>
      </text>
    </comment>
    <comment ref="P21" authorId="0" shapeId="0" xr:uid="{00000000-0006-0000-0B00-000012000000}">
      <text>
        <r>
          <rPr>
            <sz val="1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B00-000013000000}">
      <text>
        <r>
          <rPr>
            <sz val="1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B00-000014000000}">
      <text>
        <r>
          <rPr>
            <sz val="1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B00-000015000000}">
      <text>
        <r>
          <rPr>
            <sz val="11"/>
            <rFont val="ＭＳ Ｐゴシック"/>
            <family val="3"/>
            <charset val="128"/>
          </rPr>
          <t>前年度（令和７年度）に提出した様式２に記載した令和７年度目標値を記入してください。</t>
        </r>
      </text>
    </comment>
    <comment ref="H24" authorId="0" shapeId="0" xr:uid="{00000000-0006-0000-0B00-000016000000}">
      <text>
        <r>
          <rPr>
            <sz val="11"/>
            <rFont val="ＭＳ Ｐゴシック"/>
            <family val="3"/>
            <charset val="128"/>
          </rPr>
          <t>右上のフローから、自動的に計算されます。</t>
        </r>
      </text>
    </comment>
    <comment ref="P24" authorId="0" shapeId="0" xr:uid="{00000000-0006-0000-0B00-000017000000}">
      <text>
        <r>
          <rPr>
            <sz val="11"/>
            <rFont val="ＭＳ Ｐゴシック"/>
            <family val="3"/>
            <charset val="128"/>
          </rPr>
          <t>発生事業場内での処理ではなく、自社の他事業場等で処理を行った量を記載してください。</t>
        </r>
      </text>
    </comment>
    <comment ref="AS24" authorId="0" shapeId="0" xr:uid="{00000000-0006-0000-0B00-000018000000}">
      <text>
        <r>
          <rPr>
            <sz val="11"/>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B00-000019000000}">
      <text>
        <r>
          <rPr>
            <sz val="11"/>
            <rFont val="ＭＳ Ｐゴシック"/>
            <family val="3"/>
            <charset val="128"/>
          </rPr>
          <t>前年度（令和７年度）に提出した様式２に記載した令和７年度目標値を記入してください。</t>
        </r>
      </text>
    </comment>
    <comment ref="H25" authorId="0" shapeId="0" xr:uid="{00000000-0006-0000-0B00-00001A000000}">
      <text>
        <r>
          <rPr>
            <sz val="11"/>
            <rFont val="ＭＳ Ｐゴシック"/>
            <family val="3"/>
            <charset val="128"/>
          </rPr>
          <t>右上のフローから、自動的に計算されます。</t>
        </r>
      </text>
    </comment>
    <comment ref="D26" authorId="0" shapeId="0" xr:uid="{00000000-0006-0000-0B00-00001B000000}">
      <text>
        <r>
          <rPr>
            <sz val="11"/>
            <rFont val="ＭＳ Ｐゴシック"/>
            <family val="3"/>
            <charset val="128"/>
          </rPr>
          <t>前年度（令和７年度）に提出した様式２に記載した令和７年度目標値を記入してください。</t>
        </r>
      </text>
    </comment>
    <comment ref="H26" authorId="0" shapeId="0" xr:uid="{00000000-0006-0000-0B00-00001C000000}">
      <text>
        <r>
          <rPr>
            <sz val="11"/>
            <rFont val="ＭＳ Ｐゴシック"/>
            <family val="3"/>
            <charset val="128"/>
          </rPr>
          <t>右上のフローから、自動的に計算されます。</t>
        </r>
      </text>
    </comment>
    <comment ref="D27" authorId="0" shapeId="0" xr:uid="{00000000-0006-0000-0B00-00001D000000}">
      <text>
        <r>
          <rPr>
            <sz val="11"/>
            <rFont val="ＭＳ Ｐゴシック"/>
            <family val="3"/>
            <charset val="128"/>
          </rPr>
          <t>前年度（令和７年度）に提出した様式２に記載した令和７年度目標値を記入してください。</t>
        </r>
      </text>
    </comment>
    <comment ref="H27" authorId="0" shapeId="0" xr:uid="{00000000-0006-0000-0B00-00001E000000}">
      <text>
        <r>
          <rPr>
            <sz val="11"/>
            <rFont val="ＭＳ Ｐゴシック"/>
            <family val="3"/>
            <charset val="128"/>
          </rPr>
          <t>右上のフローから、自動的に計算されます。</t>
        </r>
      </text>
    </comment>
    <comment ref="P27" authorId="0" shapeId="0" xr:uid="{00000000-0006-0000-0B00-00001F000000}">
      <text>
        <r>
          <rPr>
            <sz val="11"/>
            <rFont val="ＭＳ Ｐゴシック"/>
            <family val="3"/>
            <charset val="128"/>
          </rPr>
          <t>下にあるＢ-1およびＢ-2から、自動的に計算されます。</t>
        </r>
      </text>
    </comment>
    <comment ref="AL27" authorId="0" shapeId="0" xr:uid="{00000000-0006-0000-0B00-000020000000}">
      <text>
        <r>
          <rPr>
            <sz val="11"/>
            <rFont val="ＭＳ Ｐゴシック"/>
            <family val="3"/>
            <charset val="128"/>
          </rPr>
          <t>Ｂとｂの合計が自動的に計算されます。</t>
        </r>
      </text>
    </comment>
    <comment ref="AS27" authorId="0" shapeId="0" xr:uid="{00000000-0006-0000-0B00-000021000000}">
      <text>
        <r>
          <rPr>
            <sz val="1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B00-000022000000}">
      <text>
        <r>
          <rPr>
            <sz val="11"/>
            <rFont val="ＭＳ Ｐゴシック"/>
            <family val="3"/>
            <charset val="128"/>
          </rPr>
          <t>前年度（令和７年度）に提出した様式２に記載した令和７年度目標値を記入してください。</t>
        </r>
      </text>
    </comment>
    <comment ref="H28" authorId="0" shapeId="0" xr:uid="{00000000-0006-0000-0B00-000023000000}">
      <text>
        <r>
          <rPr>
            <sz val="11"/>
            <rFont val="ＭＳ Ｐゴシック"/>
            <family val="3"/>
            <charset val="128"/>
          </rPr>
          <t>右上のフローから、自動的に計算されます。</t>
        </r>
      </text>
    </comment>
    <comment ref="AA28" authorId="0" shapeId="0" xr:uid="{00000000-0006-0000-0B00-000024000000}">
      <text>
        <r>
          <rPr>
            <sz val="1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B00-000025000000}">
      <text>
        <r>
          <rPr>
            <sz val="11"/>
            <rFont val="ＭＳ Ｐゴシック"/>
            <family val="3"/>
            <charset val="128"/>
          </rPr>
          <t>前年度（令和７年度）に提出した様式２に記載した令和７年度目標値を記入してください。</t>
        </r>
      </text>
    </comment>
    <comment ref="H29" authorId="0" shapeId="0" xr:uid="{00000000-0006-0000-0B00-000026000000}">
      <text>
        <r>
          <rPr>
            <sz val="11"/>
            <rFont val="ＭＳ Ｐゴシック"/>
            <family val="3"/>
            <charset val="128"/>
          </rPr>
          <t>右上のフローから、自動的に計算されます。</t>
        </r>
      </text>
    </comment>
    <comment ref="AA29" authorId="0" shapeId="0" xr:uid="{00000000-0006-0000-0B00-000027000000}">
      <text>
        <r>
          <rPr>
            <sz val="11"/>
            <rFont val="ＭＳ Ｐゴシック"/>
            <family val="3"/>
            <charset val="128"/>
          </rPr>
          <t>同上</t>
        </r>
      </text>
    </comment>
    <comment ref="D30" authorId="0" shapeId="0" xr:uid="{00000000-0006-0000-0B00-000028000000}">
      <text>
        <r>
          <rPr>
            <sz val="11"/>
            <rFont val="ＭＳ Ｐゴシック"/>
            <family val="3"/>
            <charset val="128"/>
          </rPr>
          <t>前年度（令和７年度）に提出した様式２に記載した令和７年度目標値を記入してください。</t>
        </r>
      </text>
    </comment>
    <comment ref="H30" authorId="0" shapeId="0" xr:uid="{00000000-0006-0000-0B00-000029000000}">
      <text>
        <r>
          <rPr>
            <sz val="11"/>
            <rFont val="ＭＳ Ｐゴシック"/>
            <family val="3"/>
            <charset val="128"/>
          </rPr>
          <t>右上のフローから、自動的に計算されます。</t>
        </r>
      </text>
    </comment>
    <comment ref="R30" authorId="0" shapeId="0" xr:uid="{00000000-0006-0000-0B00-00002A000000}">
      <text>
        <r>
          <rPr>
            <sz val="11"/>
            <rFont val="ＭＳ Ｐゴシック"/>
            <family val="3"/>
            <charset val="128"/>
          </rPr>
          <t>右側にある3つの委託目的別内訳量から、自動的に計算されます。</t>
        </r>
      </text>
    </comment>
    <comment ref="AA30" authorId="0" shapeId="0" xr:uid="{00000000-0006-0000-0B00-00002B000000}">
      <text>
        <r>
          <rPr>
            <sz val="11"/>
            <rFont val="ＭＳ Ｐゴシック"/>
            <family val="3"/>
            <charset val="128"/>
          </rPr>
          <t>同上</t>
        </r>
      </text>
    </comment>
    <comment ref="AL30" authorId="0" shapeId="0" xr:uid="{00000000-0006-0000-0B00-00002C000000}">
      <text>
        <r>
          <rPr>
            <sz val="1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B00-00002D000000}">
      <text>
        <r>
          <rPr>
            <sz val="11"/>
            <rFont val="ＭＳ Ｐゴシック"/>
            <family val="3"/>
            <charset val="128"/>
          </rPr>
          <t>前年度（令和７年度）に提出した様式２に記載した令和７年度目標値を記入してください。</t>
        </r>
      </text>
    </comment>
    <comment ref="H31" authorId="0" shapeId="0" xr:uid="{00000000-0006-0000-0B00-00002E000000}">
      <text>
        <r>
          <rPr>
            <sz val="11"/>
            <rFont val="ＭＳ Ｐゴシック"/>
            <family val="3"/>
            <charset val="128"/>
          </rPr>
          <t>右上のフローから、自動的に計算されます。</t>
        </r>
      </text>
    </comment>
    <comment ref="AS31" authorId="0" shapeId="0" xr:uid="{00000000-0006-0000-0B00-00002F000000}">
      <text>
        <r>
          <rPr>
            <sz val="1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B00-000030000000}">
      <text>
        <r>
          <rPr>
            <sz val="11"/>
            <rFont val="ＭＳ Ｐゴシック"/>
            <family val="3"/>
            <charset val="128"/>
          </rPr>
          <t>前年度（令和７年度）に提出した様式２に記載した令和７年度目標値を記入してください。</t>
        </r>
      </text>
    </comment>
    <comment ref="H32" authorId="0" shapeId="0" xr:uid="{00000000-0006-0000-0B00-000031000000}">
      <text>
        <r>
          <rPr>
            <sz val="11"/>
            <rFont val="ＭＳ Ｐゴシック"/>
            <family val="3"/>
            <charset val="128"/>
          </rPr>
          <t>右上のフローから、自動的に計算されます。</t>
        </r>
      </text>
    </comment>
    <comment ref="D33" authorId="0" shapeId="0" xr:uid="{00000000-0006-0000-0B00-000032000000}">
      <text>
        <r>
          <rPr>
            <sz val="11"/>
            <rFont val="ＭＳ Ｐゴシック"/>
            <family val="3"/>
            <charset val="128"/>
          </rPr>
          <t>前年度（令和７年度）に提出した様式２に記載した令和７年度目標値を記入してください。</t>
        </r>
      </text>
    </comment>
    <comment ref="H33" authorId="0" shapeId="0" xr:uid="{00000000-0006-0000-0B00-000033000000}">
      <text>
        <r>
          <rPr>
            <sz val="11"/>
            <rFont val="ＭＳ Ｐゴシック"/>
            <family val="3"/>
            <charset val="128"/>
          </rPr>
          <t>右上のフローから、自動的に計算されます。</t>
        </r>
      </text>
    </comment>
    <comment ref="R33" authorId="0" shapeId="0" xr:uid="{00000000-0006-0000-0B00-000034000000}">
      <text>
        <r>
          <rPr>
            <sz val="11"/>
            <rFont val="ＭＳ Ｐゴシック"/>
            <family val="3"/>
            <charset val="128"/>
          </rPr>
          <t>中間処理を経ずに、産業廃棄物を直接、埋立処分や海洋投入処分の委託をした量を記載してください。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C00-000001000000}">
      <text>
        <r>
          <rPr>
            <sz val="11"/>
            <rFont val="ＭＳ Ｐゴシック"/>
            <family val="3"/>
            <charset val="128"/>
          </rPr>
          <t>「表紙」シートで選択された○印が自動的に反映されます。</t>
        </r>
      </text>
    </comment>
    <comment ref="AU4" authorId="0" shapeId="0" xr:uid="{00000000-0006-0000-0C00-000002000000}">
      <text>
        <r>
          <rPr>
            <sz val="11"/>
            <rFont val="ＭＳ Ｐゴシック"/>
            <family val="3"/>
            <charset val="128"/>
          </rPr>
          <t>「表紙」シートで選択された○印が自動的に反映されます。</t>
        </r>
      </text>
    </comment>
    <comment ref="AF5" authorId="0" shapeId="0" xr:uid="{00000000-0006-0000-0C00-000003000000}">
      <text>
        <r>
          <rPr>
            <sz val="11"/>
            <rFont val="ＭＳ Ｐゴシック"/>
            <family val="3"/>
            <charset val="128"/>
          </rPr>
          <t xml:space="preserve"> 「表紙」シートに記入された「事業場の名称」が自動的に反映されます。</t>
        </r>
      </text>
    </comment>
    <comment ref="AH9" authorId="0" shapeId="0" xr:uid="{00000000-0006-0000-0C00-000004000000}">
      <text>
        <r>
          <rPr>
            <sz val="1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C00-000005000000}">
      <text>
        <r>
          <rPr>
            <sz val="1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C00-000006000000}">
      <text>
        <r>
          <rPr>
            <sz val="1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C00-000007000000}">
      <text>
        <r>
          <rPr>
            <sz val="1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C00-000008000000}">
      <text>
        <r>
          <rPr>
            <sz val="1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C00-000009000000}">
      <text>
        <r>
          <rPr>
            <sz val="1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C00-00000A000000}">
      <text>
        <r>
          <rPr>
            <sz val="11"/>
            <rFont val="ＭＳ Ｐゴシック"/>
            <family val="3"/>
            <charset val="128"/>
          </rPr>
          <t>自ら中間処理した後の残さについて、自社の他事業場等で処理を行った量を記載してください。</t>
        </r>
      </text>
    </comment>
    <comment ref="AU16" authorId="0" shapeId="0" xr:uid="{00000000-0006-0000-0C00-00000B000000}">
      <text>
        <r>
          <rPr>
            <sz val="1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C00-00000C000000}">
      <text>
        <r>
          <rPr>
            <sz val="11"/>
            <rFont val="ＭＳ Ｐゴシック"/>
            <family val="3"/>
            <charset val="128"/>
          </rPr>
          <t>同上</t>
        </r>
      </text>
    </comment>
    <comment ref="P18" authorId="0" shapeId="0" xr:uid="{00000000-0006-0000-0C00-00000D000000}">
      <text>
        <r>
          <rPr>
            <sz val="11"/>
            <rFont val="ＭＳ Ｐゴシック"/>
            <family val="3"/>
            <charset val="128"/>
          </rPr>
          <t>発生事業場内で破砕や脱水、焼却などの中間処理を行った量を記載してください。</t>
        </r>
      </text>
    </comment>
    <comment ref="Y18" authorId="0" shapeId="0" xr:uid="{00000000-0006-0000-0C00-00000E000000}">
      <text>
        <r>
          <rPr>
            <sz val="11"/>
            <rFont val="ＭＳ Ｐゴシック"/>
            <family val="3"/>
            <charset val="128"/>
          </rPr>
          <t>⑧、⑨、※3及びｂの合計から自動的に計算されます。</t>
        </r>
      </text>
    </comment>
    <comment ref="AH18" authorId="0" shapeId="0" xr:uid="{00000000-0006-0000-0C00-00000F000000}">
      <text>
        <r>
          <rPr>
            <sz val="11"/>
            <rFont val="ＭＳ Ｐゴシック"/>
            <family val="3"/>
            <charset val="128"/>
          </rPr>
          <t>右にあるｂ-1およびｂ-2から、自動的に計算されます。</t>
        </r>
      </text>
    </comment>
    <comment ref="AO18" authorId="0" shapeId="0" xr:uid="{00000000-0006-0000-0C00-000010000000}">
      <text>
        <r>
          <rPr>
            <sz val="11"/>
            <rFont val="ＭＳ Ｐゴシック"/>
            <family val="3"/>
            <charset val="128"/>
          </rPr>
          <t>右側にある3つの委託目的別内訳量から、自動的に計算されます。</t>
        </r>
      </text>
    </comment>
    <comment ref="AU18" authorId="0" shapeId="0" xr:uid="{00000000-0006-0000-0C00-000011000000}">
      <text>
        <r>
          <rPr>
            <sz val="11"/>
            <rFont val="ＭＳ Ｐゴシック"/>
            <family val="3"/>
            <charset val="128"/>
          </rPr>
          <t>同上</t>
        </r>
      </text>
    </comment>
    <comment ref="P21" authorId="0" shapeId="0" xr:uid="{00000000-0006-0000-0C00-000012000000}">
      <text>
        <r>
          <rPr>
            <sz val="1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C00-000013000000}">
      <text>
        <r>
          <rPr>
            <sz val="1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C00-000014000000}">
      <text>
        <r>
          <rPr>
            <sz val="1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C00-000015000000}">
      <text>
        <r>
          <rPr>
            <sz val="11"/>
            <rFont val="ＭＳ Ｐゴシック"/>
            <family val="3"/>
            <charset val="128"/>
          </rPr>
          <t>前年度（令和７年度）に提出した様式２に記載した令和７年度目標値を記入してください。</t>
        </r>
      </text>
    </comment>
    <comment ref="H24" authorId="0" shapeId="0" xr:uid="{00000000-0006-0000-0C00-000016000000}">
      <text>
        <r>
          <rPr>
            <sz val="11"/>
            <rFont val="ＭＳ Ｐゴシック"/>
            <family val="3"/>
            <charset val="128"/>
          </rPr>
          <t>右上のフローから、自動的に計算されます。</t>
        </r>
      </text>
    </comment>
    <comment ref="P24" authorId="0" shapeId="0" xr:uid="{00000000-0006-0000-0C00-000017000000}">
      <text>
        <r>
          <rPr>
            <sz val="11"/>
            <rFont val="ＭＳ Ｐゴシック"/>
            <family val="3"/>
            <charset val="128"/>
          </rPr>
          <t>発生事業場内での処理ではなく、自社の他事業場等で処理を行った量を記載してください。</t>
        </r>
      </text>
    </comment>
    <comment ref="AS24" authorId="0" shapeId="0" xr:uid="{00000000-0006-0000-0C00-000018000000}">
      <text>
        <r>
          <rPr>
            <sz val="11"/>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C00-000019000000}">
      <text>
        <r>
          <rPr>
            <sz val="11"/>
            <rFont val="ＭＳ Ｐゴシック"/>
            <family val="3"/>
            <charset val="128"/>
          </rPr>
          <t>前年度（令和７年度）に提出した様式２に記載した令和７年度目標値を記入してください。</t>
        </r>
      </text>
    </comment>
    <comment ref="H25" authorId="0" shapeId="0" xr:uid="{00000000-0006-0000-0C00-00001A000000}">
      <text>
        <r>
          <rPr>
            <sz val="11"/>
            <rFont val="ＭＳ Ｐゴシック"/>
            <family val="3"/>
            <charset val="128"/>
          </rPr>
          <t>右上のフローから、自動的に計算されます。</t>
        </r>
      </text>
    </comment>
    <comment ref="D26" authorId="0" shapeId="0" xr:uid="{00000000-0006-0000-0C00-00001B000000}">
      <text>
        <r>
          <rPr>
            <sz val="11"/>
            <rFont val="ＭＳ Ｐゴシック"/>
            <family val="3"/>
            <charset val="128"/>
          </rPr>
          <t>前年度（令和７年度）に提出した様式２に記載した令和７年度目標値を記入してください。</t>
        </r>
      </text>
    </comment>
    <comment ref="H26" authorId="0" shapeId="0" xr:uid="{00000000-0006-0000-0C00-00001C000000}">
      <text>
        <r>
          <rPr>
            <sz val="11"/>
            <rFont val="ＭＳ Ｐゴシック"/>
            <family val="3"/>
            <charset val="128"/>
          </rPr>
          <t>右上のフローから、自動的に計算されます。</t>
        </r>
      </text>
    </comment>
    <comment ref="D27" authorId="0" shapeId="0" xr:uid="{00000000-0006-0000-0C00-00001D000000}">
      <text>
        <r>
          <rPr>
            <sz val="11"/>
            <rFont val="ＭＳ Ｐゴシック"/>
            <family val="3"/>
            <charset val="128"/>
          </rPr>
          <t>前年度（令和７年度）に提出した様式２に記載した令和７年度目標値を記入してください。</t>
        </r>
      </text>
    </comment>
    <comment ref="H27" authorId="0" shapeId="0" xr:uid="{00000000-0006-0000-0C00-00001E000000}">
      <text>
        <r>
          <rPr>
            <sz val="11"/>
            <rFont val="ＭＳ Ｐゴシック"/>
            <family val="3"/>
            <charset val="128"/>
          </rPr>
          <t>右上のフローから、自動的に計算されます。</t>
        </r>
      </text>
    </comment>
    <comment ref="P27" authorId="0" shapeId="0" xr:uid="{00000000-0006-0000-0C00-00001F000000}">
      <text>
        <r>
          <rPr>
            <sz val="11"/>
            <rFont val="ＭＳ Ｐゴシック"/>
            <family val="3"/>
            <charset val="128"/>
          </rPr>
          <t>下にあるＢ-1およびＢ-2から、自動的に計算されます。</t>
        </r>
      </text>
    </comment>
    <comment ref="AL27" authorId="0" shapeId="0" xr:uid="{00000000-0006-0000-0C00-000020000000}">
      <text>
        <r>
          <rPr>
            <sz val="11"/>
            <rFont val="ＭＳ Ｐゴシック"/>
            <family val="3"/>
            <charset val="128"/>
          </rPr>
          <t>Ｂとｂの合計が自動的に計算されます。</t>
        </r>
      </text>
    </comment>
    <comment ref="AS27" authorId="0" shapeId="0" xr:uid="{00000000-0006-0000-0C00-000021000000}">
      <text>
        <r>
          <rPr>
            <sz val="1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C00-000022000000}">
      <text>
        <r>
          <rPr>
            <sz val="11"/>
            <rFont val="ＭＳ Ｐゴシック"/>
            <family val="3"/>
            <charset val="128"/>
          </rPr>
          <t>前年度（令和７年度）に提出した様式２に記載した令和７年度目標値を記入してください。</t>
        </r>
      </text>
    </comment>
    <comment ref="H28" authorId="0" shapeId="0" xr:uid="{00000000-0006-0000-0C00-000023000000}">
      <text>
        <r>
          <rPr>
            <sz val="11"/>
            <rFont val="ＭＳ Ｐゴシック"/>
            <family val="3"/>
            <charset val="128"/>
          </rPr>
          <t>右上のフローから、自動的に計算されます。</t>
        </r>
      </text>
    </comment>
    <comment ref="AA28" authorId="0" shapeId="0" xr:uid="{00000000-0006-0000-0C00-000024000000}">
      <text>
        <r>
          <rPr>
            <sz val="1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C00-000025000000}">
      <text>
        <r>
          <rPr>
            <sz val="11"/>
            <rFont val="ＭＳ Ｐゴシック"/>
            <family val="3"/>
            <charset val="128"/>
          </rPr>
          <t>前年度（令和７年度）に提出した様式２に記載した令和７年度目標値を記入してください。</t>
        </r>
      </text>
    </comment>
    <comment ref="H29" authorId="0" shapeId="0" xr:uid="{00000000-0006-0000-0C00-000026000000}">
      <text>
        <r>
          <rPr>
            <sz val="11"/>
            <rFont val="ＭＳ Ｐゴシック"/>
            <family val="3"/>
            <charset val="128"/>
          </rPr>
          <t>右上のフローから、自動的に計算されます。</t>
        </r>
      </text>
    </comment>
    <comment ref="AA29" authorId="0" shapeId="0" xr:uid="{00000000-0006-0000-0C00-000027000000}">
      <text>
        <r>
          <rPr>
            <sz val="11"/>
            <rFont val="ＭＳ Ｐゴシック"/>
            <family val="3"/>
            <charset val="128"/>
          </rPr>
          <t>同上</t>
        </r>
      </text>
    </comment>
    <comment ref="D30" authorId="0" shapeId="0" xr:uid="{00000000-0006-0000-0C00-000028000000}">
      <text>
        <r>
          <rPr>
            <sz val="11"/>
            <rFont val="ＭＳ Ｐゴシック"/>
            <family val="3"/>
            <charset val="128"/>
          </rPr>
          <t>前年度（令和７年度）に提出した様式２に記載した令和７年度目標値を記入してください。</t>
        </r>
      </text>
    </comment>
    <comment ref="H30" authorId="0" shapeId="0" xr:uid="{00000000-0006-0000-0C00-000029000000}">
      <text>
        <r>
          <rPr>
            <sz val="11"/>
            <rFont val="ＭＳ Ｐゴシック"/>
            <family val="3"/>
            <charset val="128"/>
          </rPr>
          <t>右上のフローから、自動的に計算されます。</t>
        </r>
      </text>
    </comment>
    <comment ref="R30" authorId="0" shapeId="0" xr:uid="{00000000-0006-0000-0C00-00002A000000}">
      <text>
        <r>
          <rPr>
            <sz val="11"/>
            <rFont val="ＭＳ Ｐゴシック"/>
            <family val="3"/>
            <charset val="128"/>
          </rPr>
          <t>右側にある3つの委託目的別内訳量から、自動的に計算されます。</t>
        </r>
      </text>
    </comment>
    <comment ref="AA30" authorId="0" shapeId="0" xr:uid="{00000000-0006-0000-0C00-00002B000000}">
      <text>
        <r>
          <rPr>
            <sz val="11"/>
            <rFont val="ＭＳ Ｐゴシック"/>
            <family val="3"/>
            <charset val="128"/>
          </rPr>
          <t>同上</t>
        </r>
      </text>
    </comment>
    <comment ref="AL30" authorId="0" shapeId="0" xr:uid="{00000000-0006-0000-0C00-00002C000000}">
      <text>
        <r>
          <rPr>
            <sz val="1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C00-00002D000000}">
      <text>
        <r>
          <rPr>
            <sz val="11"/>
            <rFont val="ＭＳ Ｐゴシック"/>
            <family val="3"/>
            <charset val="128"/>
          </rPr>
          <t>前年度（令和７年度）に提出した様式２に記載した令和７年度目標値を記入してください。</t>
        </r>
      </text>
    </comment>
    <comment ref="H31" authorId="0" shapeId="0" xr:uid="{00000000-0006-0000-0C00-00002E000000}">
      <text>
        <r>
          <rPr>
            <sz val="11"/>
            <rFont val="ＭＳ Ｐゴシック"/>
            <family val="3"/>
            <charset val="128"/>
          </rPr>
          <t>右上のフローから、自動的に計算されます。</t>
        </r>
      </text>
    </comment>
    <comment ref="AS31" authorId="0" shapeId="0" xr:uid="{00000000-0006-0000-0C00-00002F000000}">
      <text>
        <r>
          <rPr>
            <sz val="1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C00-000030000000}">
      <text>
        <r>
          <rPr>
            <sz val="11"/>
            <rFont val="ＭＳ Ｐゴシック"/>
            <family val="3"/>
            <charset val="128"/>
          </rPr>
          <t>前年度（令和７年度）に提出した様式２に記載した令和７年度目標値を記入してください。</t>
        </r>
      </text>
    </comment>
    <comment ref="H32" authorId="0" shapeId="0" xr:uid="{00000000-0006-0000-0C00-000031000000}">
      <text>
        <r>
          <rPr>
            <sz val="11"/>
            <rFont val="ＭＳ Ｐゴシック"/>
            <family val="3"/>
            <charset val="128"/>
          </rPr>
          <t>右上のフローから、自動的に計算されます。</t>
        </r>
      </text>
    </comment>
    <comment ref="D33" authorId="0" shapeId="0" xr:uid="{00000000-0006-0000-0C00-000032000000}">
      <text>
        <r>
          <rPr>
            <sz val="11"/>
            <rFont val="ＭＳ Ｐゴシック"/>
            <family val="3"/>
            <charset val="128"/>
          </rPr>
          <t>前年度（令和７年度）に提出した様式２に記載した令和７年度目標値を記入してください。</t>
        </r>
      </text>
    </comment>
    <comment ref="H33" authorId="0" shapeId="0" xr:uid="{00000000-0006-0000-0C00-000033000000}">
      <text>
        <r>
          <rPr>
            <sz val="11"/>
            <rFont val="ＭＳ Ｐゴシック"/>
            <family val="3"/>
            <charset val="128"/>
          </rPr>
          <t>右上のフローから、自動的に計算されます。</t>
        </r>
      </text>
    </comment>
    <comment ref="R33" authorId="0" shapeId="0" xr:uid="{00000000-0006-0000-0C00-000034000000}">
      <text>
        <r>
          <rPr>
            <sz val="11"/>
            <rFont val="ＭＳ Ｐゴシック"/>
            <family val="3"/>
            <charset val="128"/>
          </rPr>
          <t>中間処理を経ずに、産業廃棄物を直接、埋立処分や海洋投入処分の委託をした量を記載してください。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D00-000001000000}">
      <text>
        <r>
          <rPr>
            <sz val="11"/>
            <rFont val="ＭＳ Ｐゴシック"/>
            <family val="3"/>
            <charset val="128"/>
          </rPr>
          <t>「表紙」シートで選択された○印が自動的に反映されます。</t>
        </r>
      </text>
    </comment>
    <comment ref="AU4" authorId="0" shapeId="0" xr:uid="{00000000-0006-0000-0D00-000002000000}">
      <text>
        <r>
          <rPr>
            <sz val="11"/>
            <rFont val="ＭＳ Ｐゴシック"/>
            <family val="3"/>
            <charset val="128"/>
          </rPr>
          <t>「表紙」シートで選択された○印が自動的に反映されます。</t>
        </r>
      </text>
    </comment>
    <comment ref="AF5" authorId="0" shapeId="0" xr:uid="{00000000-0006-0000-0D00-000003000000}">
      <text>
        <r>
          <rPr>
            <sz val="11"/>
            <rFont val="ＭＳ Ｐゴシック"/>
            <family val="3"/>
            <charset val="128"/>
          </rPr>
          <t xml:space="preserve"> 「表紙」シートに記入された「事業場の名称」が自動的に反映されます。</t>
        </r>
      </text>
    </comment>
    <comment ref="AH9" authorId="0" shapeId="0" xr:uid="{00000000-0006-0000-0D00-000004000000}">
      <text>
        <r>
          <rPr>
            <sz val="1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D00-000005000000}">
      <text>
        <r>
          <rPr>
            <sz val="1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D00-000006000000}">
      <text>
        <r>
          <rPr>
            <sz val="1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D00-000007000000}">
      <text>
        <r>
          <rPr>
            <sz val="1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D00-000008000000}">
      <text>
        <r>
          <rPr>
            <sz val="1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D00-000009000000}">
      <text>
        <r>
          <rPr>
            <sz val="1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D00-00000A000000}">
      <text>
        <r>
          <rPr>
            <sz val="11"/>
            <rFont val="ＭＳ Ｐゴシック"/>
            <family val="3"/>
            <charset val="128"/>
          </rPr>
          <t>自ら中間処理した後の残さについて、自社の他事業場等で処理を行った量を記載してください。</t>
        </r>
      </text>
    </comment>
    <comment ref="AU16" authorId="0" shapeId="0" xr:uid="{00000000-0006-0000-0D00-00000B000000}">
      <text>
        <r>
          <rPr>
            <sz val="1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D00-00000C000000}">
      <text>
        <r>
          <rPr>
            <sz val="11"/>
            <rFont val="ＭＳ Ｐゴシック"/>
            <family val="3"/>
            <charset val="128"/>
          </rPr>
          <t>同上</t>
        </r>
      </text>
    </comment>
    <comment ref="P18" authorId="0" shapeId="0" xr:uid="{00000000-0006-0000-0D00-00000D000000}">
      <text>
        <r>
          <rPr>
            <sz val="11"/>
            <rFont val="ＭＳ Ｐゴシック"/>
            <family val="3"/>
            <charset val="128"/>
          </rPr>
          <t>発生事業場内で破砕や脱水、焼却などの中間処理を行った量を記載してください。</t>
        </r>
      </text>
    </comment>
    <comment ref="Y18" authorId="0" shapeId="0" xr:uid="{00000000-0006-0000-0D00-00000E000000}">
      <text>
        <r>
          <rPr>
            <sz val="11"/>
            <rFont val="ＭＳ Ｐゴシック"/>
            <family val="3"/>
            <charset val="128"/>
          </rPr>
          <t>⑧、⑨、※3及びｂの合計から自動的に計算されます。</t>
        </r>
      </text>
    </comment>
    <comment ref="AH18" authorId="0" shapeId="0" xr:uid="{00000000-0006-0000-0D00-00000F000000}">
      <text>
        <r>
          <rPr>
            <sz val="11"/>
            <rFont val="ＭＳ Ｐゴシック"/>
            <family val="3"/>
            <charset val="128"/>
          </rPr>
          <t>右にあるｂ-1およびｂ-2から、自動的に計算されます。</t>
        </r>
      </text>
    </comment>
    <comment ref="AO18" authorId="0" shapeId="0" xr:uid="{00000000-0006-0000-0D00-000010000000}">
      <text>
        <r>
          <rPr>
            <sz val="11"/>
            <rFont val="ＭＳ Ｐゴシック"/>
            <family val="3"/>
            <charset val="128"/>
          </rPr>
          <t>右側にある3つの委託目的別内訳量から、自動的に計算されます。</t>
        </r>
      </text>
    </comment>
    <comment ref="AU18" authorId="0" shapeId="0" xr:uid="{00000000-0006-0000-0D00-000011000000}">
      <text>
        <r>
          <rPr>
            <sz val="11"/>
            <rFont val="ＭＳ Ｐゴシック"/>
            <family val="3"/>
            <charset val="128"/>
          </rPr>
          <t>同上</t>
        </r>
      </text>
    </comment>
    <comment ref="P21" authorId="0" shapeId="0" xr:uid="{00000000-0006-0000-0D00-000012000000}">
      <text>
        <r>
          <rPr>
            <sz val="1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D00-000013000000}">
      <text>
        <r>
          <rPr>
            <sz val="1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D00-000014000000}">
      <text>
        <r>
          <rPr>
            <sz val="1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D00-000015000000}">
      <text>
        <r>
          <rPr>
            <sz val="11"/>
            <rFont val="ＭＳ Ｐゴシック"/>
            <family val="3"/>
            <charset val="128"/>
          </rPr>
          <t>前年度（令和７年度）に提出した様式２に記載した令和７年度目標値を記入してください。</t>
        </r>
      </text>
    </comment>
    <comment ref="H24" authorId="0" shapeId="0" xr:uid="{00000000-0006-0000-0D00-000016000000}">
      <text>
        <r>
          <rPr>
            <sz val="11"/>
            <rFont val="ＭＳ Ｐゴシック"/>
            <family val="3"/>
            <charset val="128"/>
          </rPr>
          <t>右上のフローから、自動的に計算されます。</t>
        </r>
      </text>
    </comment>
    <comment ref="P24" authorId="0" shapeId="0" xr:uid="{00000000-0006-0000-0D00-000017000000}">
      <text>
        <r>
          <rPr>
            <sz val="11"/>
            <rFont val="ＭＳ Ｐゴシック"/>
            <family val="3"/>
            <charset val="128"/>
          </rPr>
          <t>発生事業場内での処理ではなく、自社の他事業場等で処理を行った量を記載してください。</t>
        </r>
      </text>
    </comment>
    <comment ref="AS24" authorId="0" shapeId="0" xr:uid="{00000000-0006-0000-0D00-000018000000}">
      <text>
        <r>
          <rPr>
            <sz val="11"/>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D00-000019000000}">
      <text>
        <r>
          <rPr>
            <sz val="11"/>
            <rFont val="ＭＳ Ｐゴシック"/>
            <family val="3"/>
            <charset val="128"/>
          </rPr>
          <t>前年度（令和７年度）に提出した様式２に記載した令和７年度目標値を記入してください。</t>
        </r>
      </text>
    </comment>
    <comment ref="H25" authorId="0" shapeId="0" xr:uid="{00000000-0006-0000-0D00-00001A000000}">
      <text>
        <r>
          <rPr>
            <sz val="11"/>
            <rFont val="ＭＳ Ｐゴシック"/>
            <family val="3"/>
            <charset val="128"/>
          </rPr>
          <t>右上のフローから、自動的に計算されます。</t>
        </r>
      </text>
    </comment>
    <comment ref="D26" authorId="0" shapeId="0" xr:uid="{00000000-0006-0000-0D00-00001B000000}">
      <text>
        <r>
          <rPr>
            <sz val="11"/>
            <rFont val="ＭＳ Ｐゴシック"/>
            <family val="3"/>
            <charset val="128"/>
          </rPr>
          <t>前年度（令和７年度）に提出した様式２に記載した令和７年度目標値を記入してください。</t>
        </r>
      </text>
    </comment>
    <comment ref="H26" authorId="0" shapeId="0" xr:uid="{00000000-0006-0000-0D00-00001C000000}">
      <text>
        <r>
          <rPr>
            <sz val="11"/>
            <rFont val="ＭＳ Ｐゴシック"/>
            <family val="3"/>
            <charset val="128"/>
          </rPr>
          <t>右上のフローから、自動的に計算されます。</t>
        </r>
      </text>
    </comment>
    <comment ref="D27" authorId="0" shapeId="0" xr:uid="{00000000-0006-0000-0D00-00001D000000}">
      <text>
        <r>
          <rPr>
            <sz val="11"/>
            <rFont val="ＭＳ Ｐゴシック"/>
            <family val="3"/>
            <charset val="128"/>
          </rPr>
          <t>前年度（令和７年度）に提出した様式２に記載した令和７年度目標値を記入してください。</t>
        </r>
      </text>
    </comment>
    <comment ref="H27" authorId="0" shapeId="0" xr:uid="{00000000-0006-0000-0D00-00001E000000}">
      <text>
        <r>
          <rPr>
            <sz val="11"/>
            <rFont val="ＭＳ Ｐゴシック"/>
            <family val="3"/>
            <charset val="128"/>
          </rPr>
          <t>右上のフローから、自動的に計算されます。</t>
        </r>
      </text>
    </comment>
    <comment ref="P27" authorId="0" shapeId="0" xr:uid="{00000000-0006-0000-0D00-00001F000000}">
      <text>
        <r>
          <rPr>
            <sz val="11"/>
            <rFont val="ＭＳ Ｐゴシック"/>
            <family val="3"/>
            <charset val="128"/>
          </rPr>
          <t>下にあるＢ-1およびＢ-2から、自動的に計算されます。</t>
        </r>
      </text>
    </comment>
    <comment ref="AL27" authorId="0" shapeId="0" xr:uid="{00000000-0006-0000-0D00-000020000000}">
      <text>
        <r>
          <rPr>
            <sz val="11"/>
            <rFont val="ＭＳ Ｐゴシック"/>
            <family val="3"/>
            <charset val="128"/>
          </rPr>
          <t>Ｂとｂの合計が自動的に計算されます。</t>
        </r>
      </text>
    </comment>
    <comment ref="AS27" authorId="0" shapeId="0" xr:uid="{00000000-0006-0000-0D00-000021000000}">
      <text>
        <r>
          <rPr>
            <sz val="1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D00-000022000000}">
      <text>
        <r>
          <rPr>
            <sz val="11"/>
            <rFont val="ＭＳ Ｐゴシック"/>
            <family val="3"/>
            <charset val="128"/>
          </rPr>
          <t>前年度（令和７年度）に提出した様式２に記載した令和７年度目標値を記入してください。</t>
        </r>
      </text>
    </comment>
    <comment ref="H28" authorId="0" shapeId="0" xr:uid="{00000000-0006-0000-0D00-000023000000}">
      <text>
        <r>
          <rPr>
            <sz val="11"/>
            <rFont val="ＭＳ Ｐゴシック"/>
            <family val="3"/>
            <charset val="128"/>
          </rPr>
          <t>右上のフローから、自動的に計算されます。</t>
        </r>
      </text>
    </comment>
    <comment ref="AA28" authorId="0" shapeId="0" xr:uid="{00000000-0006-0000-0D00-000024000000}">
      <text>
        <r>
          <rPr>
            <sz val="1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D00-000025000000}">
      <text>
        <r>
          <rPr>
            <sz val="11"/>
            <rFont val="ＭＳ Ｐゴシック"/>
            <family val="3"/>
            <charset val="128"/>
          </rPr>
          <t>前年度（令和７年度）に提出した様式２に記載した令和７年度目標値を記入してください。</t>
        </r>
      </text>
    </comment>
    <comment ref="H29" authorId="0" shapeId="0" xr:uid="{00000000-0006-0000-0D00-000026000000}">
      <text>
        <r>
          <rPr>
            <sz val="11"/>
            <rFont val="ＭＳ Ｐゴシック"/>
            <family val="3"/>
            <charset val="128"/>
          </rPr>
          <t>右上のフローから、自動的に計算されます。</t>
        </r>
      </text>
    </comment>
    <comment ref="AA29" authorId="0" shapeId="0" xr:uid="{00000000-0006-0000-0D00-000027000000}">
      <text>
        <r>
          <rPr>
            <sz val="11"/>
            <rFont val="ＭＳ Ｐゴシック"/>
            <family val="3"/>
            <charset val="128"/>
          </rPr>
          <t>同上</t>
        </r>
      </text>
    </comment>
    <comment ref="D30" authorId="0" shapeId="0" xr:uid="{00000000-0006-0000-0D00-000028000000}">
      <text>
        <r>
          <rPr>
            <sz val="11"/>
            <rFont val="ＭＳ Ｐゴシック"/>
            <family val="3"/>
            <charset val="128"/>
          </rPr>
          <t>前年度（令和７年度）に提出した様式２に記載した令和７年度目標値を記入してください。</t>
        </r>
      </text>
    </comment>
    <comment ref="H30" authorId="0" shapeId="0" xr:uid="{00000000-0006-0000-0D00-000029000000}">
      <text>
        <r>
          <rPr>
            <sz val="11"/>
            <rFont val="ＭＳ Ｐゴシック"/>
            <family val="3"/>
            <charset val="128"/>
          </rPr>
          <t>右上のフローから、自動的に計算されます。</t>
        </r>
      </text>
    </comment>
    <comment ref="R30" authorId="0" shapeId="0" xr:uid="{00000000-0006-0000-0D00-00002A000000}">
      <text>
        <r>
          <rPr>
            <sz val="11"/>
            <rFont val="ＭＳ Ｐゴシック"/>
            <family val="3"/>
            <charset val="128"/>
          </rPr>
          <t>右側にある3つの委託目的別内訳量から、自動的に計算されます。</t>
        </r>
      </text>
    </comment>
    <comment ref="AA30" authorId="0" shapeId="0" xr:uid="{00000000-0006-0000-0D00-00002B000000}">
      <text>
        <r>
          <rPr>
            <sz val="11"/>
            <rFont val="ＭＳ Ｐゴシック"/>
            <family val="3"/>
            <charset val="128"/>
          </rPr>
          <t>同上</t>
        </r>
      </text>
    </comment>
    <comment ref="AL30" authorId="0" shapeId="0" xr:uid="{00000000-0006-0000-0D00-00002C000000}">
      <text>
        <r>
          <rPr>
            <sz val="1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D00-00002D000000}">
      <text>
        <r>
          <rPr>
            <sz val="11"/>
            <rFont val="ＭＳ Ｐゴシック"/>
            <family val="3"/>
            <charset val="128"/>
          </rPr>
          <t>前年度（令和７年度）に提出した様式２に記載した令和７年度目標値を記入してください。</t>
        </r>
      </text>
    </comment>
    <comment ref="H31" authorId="0" shapeId="0" xr:uid="{00000000-0006-0000-0D00-00002E000000}">
      <text>
        <r>
          <rPr>
            <sz val="11"/>
            <rFont val="ＭＳ Ｐゴシック"/>
            <family val="3"/>
            <charset val="128"/>
          </rPr>
          <t>右上のフローから、自動的に計算されます。</t>
        </r>
      </text>
    </comment>
    <comment ref="AS31" authorId="0" shapeId="0" xr:uid="{00000000-0006-0000-0D00-00002F000000}">
      <text>
        <r>
          <rPr>
            <sz val="1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D00-000030000000}">
      <text>
        <r>
          <rPr>
            <sz val="11"/>
            <rFont val="ＭＳ Ｐゴシック"/>
            <family val="3"/>
            <charset val="128"/>
          </rPr>
          <t>前年度（令和７年度）に提出した様式２に記載した令和７年度目標値を記入してください。</t>
        </r>
      </text>
    </comment>
    <comment ref="H32" authorId="0" shapeId="0" xr:uid="{00000000-0006-0000-0D00-000031000000}">
      <text>
        <r>
          <rPr>
            <sz val="11"/>
            <rFont val="ＭＳ Ｐゴシック"/>
            <family val="3"/>
            <charset val="128"/>
          </rPr>
          <t>右上のフローから、自動的に計算されます。</t>
        </r>
      </text>
    </comment>
    <comment ref="D33" authorId="0" shapeId="0" xr:uid="{00000000-0006-0000-0D00-000032000000}">
      <text>
        <r>
          <rPr>
            <sz val="11"/>
            <rFont val="ＭＳ Ｐゴシック"/>
            <family val="3"/>
            <charset val="128"/>
          </rPr>
          <t>前年度（令和７年度）に提出した様式２に記載した令和７年度目標値を記入してください。</t>
        </r>
      </text>
    </comment>
    <comment ref="H33" authorId="0" shapeId="0" xr:uid="{00000000-0006-0000-0D00-000033000000}">
      <text>
        <r>
          <rPr>
            <sz val="11"/>
            <rFont val="ＭＳ Ｐゴシック"/>
            <family val="3"/>
            <charset val="128"/>
          </rPr>
          <t>右上のフローから、自動的に計算されます。</t>
        </r>
      </text>
    </comment>
    <comment ref="R33" authorId="0" shapeId="0" xr:uid="{00000000-0006-0000-0D00-000034000000}">
      <text>
        <r>
          <rPr>
            <sz val="11"/>
            <rFont val="ＭＳ Ｐゴシック"/>
            <family val="3"/>
            <charset val="128"/>
          </rPr>
          <t>中間処理を経ずに、産業廃棄物を直接、埋立処分や海洋投入処分の委託をした量を記載してください。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E00-000001000000}">
      <text>
        <r>
          <rPr>
            <sz val="11"/>
            <rFont val="ＭＳ Ｐゴシック"/>
            <family val="3"/>
            <charset val="128"/>
          </rPr>
          <t>「表紙」シートで選択された○印が自動的に反映されます。</t>
        </r>
      </text>
    </comment>
    <comment ref="AU4" authorId="0" shapeId="0" xr:uid="{00000000-0006-0000-0E00-000002000000}">
      <text>
        <r>
          <rPr>
            <sz val="11"/>
            <rFont val="ＭＳ Ｐゴシック"/>
            <family val="3"/>
            <charset val="128"/>
          </rPr>
          <t>「表紙」シートで選択された○印が自動的に反映されます。</t>
        </r>
      </text>
    </comment>
    <comment ref="AF5" authorId="0" shapeId="0" xr:uid="{00000000-0006-0000-0E00-000003000000}">
      <text>
        <r>
          <rPr>
            <sz val="11"/>
            <rFont val="ＭＳ Ｐゴシック"/>
            <family val="3"/>
            <charset val="128"/>
          </rPr>
          <t xml:space="preserve"> 「表紙」シートに記入された「事業場の名称」が自動的に反映されます。</t>
        </r>
      </text>
    </comment>
    <comment ref="AH9" authorId="0" shapeId="0" xr:uid="{00000000-0006-0000-0E00-000004000000}">
      <text>
        <r>
          <rPr>
            <sz val="1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E00-000005000000}">
      <text>
        <r>
          <rPr>
            <sz val="1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E00-000006000000}">
      <text>
        <r>
          <rPr>
            <sz val="1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E00-000007000000}">
      <text>
        <r>
          <rPr>
            <sz val="1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E00-000008000000}">
      <text>
        <r>
          <rPr>
            <sz val="1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E00-000009000000}">
      <text>
        <r>
          <rPr>
            <sz val="1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E00-00000A000000}">
      <text>
        <r>
          <rPr>
            <sz val="11"/>
            <rFont val="ＭＳ Ｐゴシック"/>
            <family val="3"/>
            <charset val="128"/>
          </rPr>
          <t>自ら中間処理した後の残さについて、自社の他事業場等で処理を行った量を記載してください。</t>
        </r>
      </text>
    </comment>
    <comment ref="AU16" authorId="0" shapeId="0" xr:uid="{00000000-0006-0000-0E00-00000B000000}">
      <text>
        <r>
          <rPr>
            <sz val="1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E00-00000C000000}">
      <text>
        <r>
          <rPr>
            <sz val="11"/>
            <rFont val="ＭＳ Ｐゴシック"/>
            <family val="3"/>
            <charset val="128"/>
          </rPr>
          <t>同上</t>
        </r>
      </text>
    </comment>
    <comment ref="P18" authorId="0" shapeId="0" xr:uid="{00000000-0006-0000-0E00-00000D000000}">
      <text>
        <r>
          <rPr>
            <sz val="11"/>
            <rFont val="ＭＳ Ｐゴシック"/>
            <family val="3"/>
            <charset val="128"/>
          </rPr>
          <t>発生事業場内で破砕や脱水、焼却などの中間処理を行った量を記載してください。</t>
        </r>
      </text>
    </comment>
    <comment ref="Y18" authorId="0" shapeId="0" xr:uid="{00000000-0006-0000-0E00-00000E000000}">
      <text>
        <r>
          <rPr>
            <sz val="11"/>
            <rFont val="ＭＳ Ｐゴシック"/>
            <family val="3"/>
            <charset val="128"/>
          </rPr>
          <t>⑧、⑨、※3及びｂの合計から自動的に計算されます。</t>
        </r>
      </text>
    </comment>
    <comment ref="AH18" authorId="0" shapeId="0" xr:uid="{00000000-0006-0000-0E00-00000F000000}">
      <text>
        <r>
          <rPr>
            <sz val="11"/>
            <rFont val="ＭＳ Ｐゴシック"/>
            <family val="3"/>
            <charset val="128"/>
          </rPr>
          <t>右にあるｂ-1およびｂ-2から、自動的に計算されます。</t>
        </r>
      </text>
    </comment>
    <comment ref="AO18" authorId="0" shapeId="0" xr:uid="{00000000-0006-0000-0E00-000010000000}">
      <text>
        <r>
          <rPr>
            <sz val="11"/>
            <rFont val="ＭＳ Ｐゴシック"/>
            <family val="3"/>
            <charset val="128"/>
          </rPr>
          <t>右側にある3つの委託目的別内訳量から、自動的に計算されます。</t>
        </r>
      </text>
    </comment>
    <comment ref="AU18" authorId="0" shapeId="0" xr:uid="{00000000-0006-0000-0E00-000011000000}">
      <text>
        <r>
          <rPr>
            <sz val="11"/>
            <rFont val="ＭＳ Ｐゴシック"/>
            <family val="3"/>
            <charset val="128"/>
          </rPr>
          <t>同上</t>
        </r>
      </text>
    </comment>
    <comment ref="P21" authorId="0" shapeId="0" xr:uid="{00000000-0006-0000-0E00-000012000000}">
      <text>
        <r>
          <rPr>
            <sz val="1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E00-000013000000}">
      <text>
        <r>
          <rPr>
            <sz val="1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E00-000014000000}">
      <text>
        <r>
          <rPr>
            <sz val="1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E00-000015000000}">
      <text>
        <r>
          <rPr>
            <sz val="11"/>
            <rFont val="ＭＳ Ｐゴシック"/>
            <family val="3"/>
            <charset val="128"/>
          </rPr>
          <t>前年度（令和７年度）に提出した様式２に記載した令和７年度目標値を記入してください。</t>
        </r>
      </text>
    </comment>
    <comment ref="H24" authorId="0" shapeId="0" xr:uid="{00000000-0006-0000-0E00-000016000000}">
      <text>
        <r>
          <rPr>
            <sz val="11"/>
            <rFont val="ＭＳ Ｐゴシック"/>
            <family val="3"/>
            <charset val="128"/>
          </rPr>
          <t>右上のフローから、自動的に計算されます。</t>
        </r>
      </text>
    </comment>
    <comment ref="P24" authorId="0" shapeId="0" xr:uid="{00000000-0006-0000-0E00-000017000000}">
      <text>
        <r>
          <rPr>
            <sz val="11"/>
            <rFont val="ＭＳ Ｐゴシック"/>
            <family val="3"/>
            <charset val="128"/>
          </rPr>
          <t>発生事業場内での処理ではなく、自社の他事業場等で処理を行った量を記載してください。</t>
        </r>
      </text>
    </comment>
    <comment ref="AS24" authorId="0" shapeId="0" xr:uid="{00000000-0006-0000-0E00-000018000000}">
      <text>
        <r>
          <rPr>
            <sz val="11"/>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E00-000019000000}">
      <text>
        <r>
          <rPr>
            <sz val="11"/>
            <rFont val="ＭＳ Ｐゴシック"/>
            <family val="3"/>
            <charset val="128"/>
          </rPr>
          <t>前年度（令和７年度）に提出した様式２に記載した令和７年度目標値を記入してください。</t>
        </r>
      </text>
    </comment>
    <comment ref="H25" authorId="0" shapeId="0" xr:uid="{00000000-0006-0000-0E00-00001A000000}">
      <text>
        <r>
          <rPr>
            <sz val="11"/>
            <rFont val="ＭＳ Ｐゴシック"/>
            <family val="3"/>
            <charset val="128"/>
          </rPr>
          <t>右上のフローから、自動的に計算されます。</t>
        </r>
      </text>
    </comment>
    <comment ref="D26" authorId="0" shapeId="0" xr:uid="{00000000-0006-0000-0E00-00001B000000}">
      <text>
        <r>
          <rPr>
            <sz val="11"/>
            <rFont val="ＭＳ Ｐゴシック"/>
            <family val="3"/>
            <charset val="128"/>
          </rPr>
          <t>前年度（令和７年度）に提出した様式２に記載した令和７年度目標値を記入してください。</t>
        </r>
      </text>
    </comment>
    <comment ref="H26" authorId="0" shapeId="0" xr:uid="{00000000-0006-0000-0E00-00001C000000}">
      <text>
        <r>
          <rPr>
            <sz val="11"/>
            <rFont val="ＭＳ Ｐゴシック"/>
            <family val="3"/>
            <charset val="128"/>
          </rPr>
          <t>右上のフローから、自動的に計算されます。</t>
        </r>
      </text>
    </comment>
    <comment ref="D27" authorId="0" shapeId="0" xr:uid="{00000000-0006-0000-0E00-00001D000000}">
      <text>
        <r>
          <rPr>
            <sz val="11"/>
            <rFont val="ＭＳ Ｐゴシック"/>
            <family val="3"/>
            <charset val="128"/>
          </rPr>
          <t>前年度（令和７年度）に提出した様式２に記載した令和７年度目標値を記入してください。</t>
        </r>
      </text>
    </comment>
    <comment ref="H27" authorId="0" shapeId="0" xr:uid="{00000000-0006-0000-0E00-00001E000000}">
      <text>
        <r>
          <rPr>
            <sz val="11"/>
            <rFont val="ＭＳ Ｐゴシック"/>
            <family val="3"/>
            <charset val="128"/>
          </rPr>
          <t>右上のフローから、自動的に計算されます。</t>
        </r>
      </text>
    </comment>
    <comment ref="P27" authorId="0" shapeId="0" xr:uid="{00000000-0006-0000-0E00-00001F000000}">
      <text>
        <r>
          <rPr>
            <sz val="11"/>
            <rFont val="ＭＳ Ｐゴシック"/>
            <family val="3"/>
            <charset val="128"/>
          </rPr>
          <t>下にあるＢ-1およびＢ-2から、自動的に計算されます。</t>
        </r>
      </text>
    </comment>
    <comment ref="AL27" authorId="0" shapeId="0" xr:uid="{00000000-0006-0000-0E00-000020000000}">
      <text>
        <r>
          <rPr>
            <sz val="11"/>
            <rFont val="ＭＳ Ｐゴシック"/>
            <family val="3"/>
            <charset val="128"/>
          </rPr>
          <t>Ｂとｂの合計が自動的に計算されます。</t>
        </r>
      </text>
    </comment>
    <comment ref="AS27" authorId="0" shapeId="0" xr:uid="{00000000-0006-0000-0E00-000021000000}">
      <text>
        <r>
          <rPr>
            <sz val="1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E00-000022000000}">
      <text>
        <r>
          <rPr>
            <sz val="11"/>
            <rFont val="ＭＳ Ｐゴシック"/>
            <family val="3"/>
            <charset val="128"/>
          </rPr>
          <t>前年度（令和７年度）に提出した様式２に記載した令和７年度目標値を記入してください。</t>
        </r>
      </text>
    </comment>
    <comment ref="H28" authorId="0" shapeId="0" xr:uid="{00000000-0006-0000-0E00-000023000000}">
      <text>
        <r>
          <rPr>
            <sz val="11"/>
            <rFont val="ＭＳ Ｐゴシック"/>
            <family val="3"/>
            <charset val="128"/>
          </rPr>
          <t>右上のフローから、自動的に計算されます。</t>
        </r>
      </text>
    </comment>
    <comment ref="AA28" authorId="0" shapeId="0" xr:uid="{00000000-0006-0000-0E00-000024000000}">
      <text>
        <r>
          <rPr>
            <sz val="1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E00-000025000000}">
      <text>
        <r>
          <rPr>
            <sz val="11"/>
            <rFont val="ＭＳ Ｐゴシック"/>
            <family val="3"/>
            <charset val="128"/>
          </rPr>
          <t>前年度（令和７年度）に提出した様式２に記載した令和７年度目標値を記入してください。</t>
        </r>
      </text>
    </comment>
    <comment ref="H29" authorId="0" shapeId="0" xr:uid="{00000000-0006-0000-0E00-000026000000}">
      <text>
        <r>
          <rPr>
            <sz val="11"/>
            <rFont val="ＭＳ Ｐゴシック"/>
            <family val="3"/>
            <charset val="128"/>
          </rPr>
          <t>右上のフローから、自動的に計算されます。</t>
        </r>
      </text>
    </comment>
    <comment ref="AA29" authorId="0" shapeId="0" xr:uid="{00000000-0006-0000-0E00-000027000000}">
      <text>
        <r>
          <rPr>
            <sz val="11"/>
            <rFont val="ＭＳ Ｐゴシック"/>
            <family val="3"/>
            <charset val="128"/>
          </rPr>
          <t>同上</t>
        </r>
      </text>
    </comment>
    <comment ref="D30" authorId="0" shapeId="0" xr:uid="{00000000-0006-0000-0E00-000028000000}">
      <text>
        <r>
          <rPr>
            <sz val="11"/>
            <rFont val="ＭＳ Ｐゴシック"/>
            <family val="3"/>
            <charset val="128"/>
          </rPr>
          <t>前年度（令和７年度）に提出した様式２に記載した令和７年度目標値を記入してください。</t>
        </r>
      </text>
    </comment>
    <comment ref="H30" authorId="0" shapeId="0" xr:uid="{00000000-0006-0000-0E00-000029000000}">
      <text>
        <r>
          <rPr>
            <sz val="11"/>
            <rFont val="ＭＳ Ｐゴシック"/>
            <family val="3"/>
            <charset val="128"/>
          </rPr>
          <t>右上のフローから、自動的に計算されます。</t>
        </r>
      </text>
    </comment>
    <comment ref="R30" authorId="0" shapeId="0" xr:uid="{00000000-0006-0000-0E00-00002A000000}">
      <text>
        <r>
          <rPr>
            <sz val="11"/>
            <rFont val="ＭＳ Ｐゴシック"/>
            <family val="3"/>
            <charset val="128"/>
          </rPr>
          <t>右側にある3つの委託目的別内訳量から、自動的に計算されます。</t>
        </r>
      </text>
    </comment>
    <comment ref="AA30" authorId="0" shapeId="0" xr:uid="{00000000-0006-0000-0E00-00002B000000}">
      <text>
        <r>
          <rPr>
            <sz val="11"/>
            <rFont val="ＭＳ Ｐゴシック"/>
            <family val="3"/>
            <charset val="128"/>
          </rPr>
          <t>同上</t>
        </r>
      </text>
    </comment>
    <comment ref="AL30" authorId="0" shapeId="0" xr:uid="{00000000-0006-0000-0E00-00002C000000}">
      <text>
        <r>
          <rPr>
            <sz val="1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E00-00002D000000}">
      <text>
        <r>
          <rPr>
            <sz val="11"/>
            <rFont val="ＭＳ Ｐゴシック"/>
            <family val="3"/>
            <charset val="128"/>
          </rPr>
          <t>前年度（令和７年度）に提出した様式２に記載した令和７年度目標値を記入してください。</t>
        </r>
      </text>
    </comment>
    <comment ref="H31" authorId="0" shapeId="0" xr:uid="{00000000-0006-0000-0E00-00002E000000}">
      <text>
        <r>
          <rPr>
            <sz val="11"/>
            <rFont val="ＭＳ Ｐゴシック"/>
            <family val="3"/>
            <charset val="128"/>
          </rPr>
          <t>右上のフローから、自動的に計算されます。</t>
        </r>
      </text>
    </comment>
    <comment ref="AS31" authorId="0" shapeId="0" xr:uid="{00000000-0006-0000-0E00-00002F000000}">
      <text>
        <r>
          <rPr>
            <sz val="1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E00-000030000000}">
      <text>
        <r>
          <rPr>
            <sz val="11"/>
            <rFont val="ＭＳ Ｐゴシック"/>
            <family val="3"/>
            <charset val="128"/>
          </rPr>
          <t>前年度（令和７年度）に提出した様式２に記載した令和７年度目標値を記入してください。</t>
        </r>
      </text>
    </comment>
    <comment ref="H32" authorId="0" shapeId="0" xr:uid="{00000000-0006-0000-0E00-000031000000}">
      <text>
        <r>
          <rPr>
            <sz val="11"/>
            <rFont val="ＭＳ Ｐゴシック"/>
            <family val="3"/>
            <charset val="128"/>
          </rPr>
          <t>右上のフローから、自動的に計算されます。</t>
        </r>
      </text>
    </comment>
    <comment ref="D33" authorId="0" shapeId="0" xr:uid="{00000000-0006-0000-0E00-000032000000}">
      <text>
        <r>
          <rPr>
            <sz val="11"/>
            <rFont val="ＭＳ Ｐゴシック"/>
            <family val="3"/>
            <charset val="128"/>
          </rPr>
          <t>前年度（令和７年度）に提出した様式２に記載した令和７年度目標値を記入してください。</t>
        </r>
      </text>
    </comment>
    <comment ref="H33" authorId="0" shapeId="0" xr:uid="{00000000-0006-0000-0E00-000033000000}">
      <text>
        <r>
          <rPr>
            <sz val="11"/>
            <rFont val="ＭＳ Ｐゴシック"/>
            <family val="3"/>
            <charset val="128"/>
          </rPr>
          <t>右上のフローから、自動的に計算されます。</t>
        </r>
      </text>
    </comment>
    <comment ref="R33" authorId="0" shapeId="0" xr:uid="{00000000-0006-0000-0E00-000034000000}">
      <text>
        <r>
          <rPr>
            <sz val="11"/>
            <rFont val="ＭＳ Ｐゴシック"/>
            <family val="3"/>
            <charset val="128"/>
          </rPr>
          <t>中間処理を経ずに、産業廃棄物を直接、埋立処分や海洋投入処分の委託をした量を記載してください。</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F00-000001000000}">
      <text>
        <r>
          <rPr>
            <sz val="11"/>
            <rFont val="ＭＳ Ｐゴシック"/>
            <family val="3"/>
            <charset val="128"/>
          </rPr>
          <t>「表紙」シートで選択された○印が自動的に反映されます。</t>
        </r>
      </text>
    </comment>
    <comment ref="AU4" authorId="0" shapeId="0" xr:uid="{00000000-0006-0000-0F00-000002000000}">
      <text>
        <r>
          <rPr>
            <sz val="11"/>
            <rFont val="ＭＳ Ｐゴシック"/>
            <family val="3"/>
            <charset val="128"/>
          </rPr>
          <t>「表紙」シートで選択された○印が自動的に反映されます。</t>
        </r>
      </text>
    </comment>
    <comment ref="AF5" authorId="0" shapeId="0" xr:uid="{00000000-0006-0000-0F00-000003000000}">
      <text>
        <r>
          <rPr>
            <sz val="11"/>
            <rFont val="ＭＳ Ｐゴシック"/>
            <family val="3"/>
            <charset val="128"/>
          </rPr>
          <t xml:space="preserve"> 「表紙」シートに記入された「事業場の名称」が自動的に反映されます。</t>
        </r>
      </text>
    </comment>
    <comment ref="AH9" authorId="0" shapeId="0" xr:uid="{00000000-0006-0000-0F00-000004000000}">
      <text>
        <r>
          <rPr>
            <sz val="1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F00-000005000000}">
      <text>
        <r>
          <rPr>
            <sz val="1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F00-000006000000}">
      <text>
        <r>
          <rPr>
            <sz val="1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F00-000007000000}">
      <text>
        <r>
          <rPr>
            <sz val="1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F00-000008000000}">
      <text>
        <r>
          <rPr>
            <sz val="1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F00-000009000000}">
      <text>
        <r>
          <rPr>
            <sz val="1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F00-00000A000000}">
      <text>
        <r>
          <rPr>
            <sz val="11"/>
            <rFont val="ＭＳ Ｐゴシック"/>
            <family val="3"/>
            <charset val="128"/>
          </rPr>
          <t>自ら中間処理した後の残さについて、自社の他事業場等で処理を行った量を記載してください。</t>
        </r>
      </text>
    </comment>
    <comment ref="AU16" authorId="0" shapeId="0" xr:uid="{00000000-0006-0000-0F00-00000B000000}">
      <text>
        <r>
          <rPr>
            <sz val="1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F00-00000C000000}">
      <text>
        <r>
          <rPr>
            <sz val="11"/>
            <rFont val="ＭＳ Ｐゴシック"/>
            <family val="3"/>
            <charset val="128"/>
          </rPr>
          <t>同上</t>
        </r>
      </text>
    </comment>
    <comment ref="P18" authorId="0" shapeId="0" xr:uid="{00000000-0006-0000-0F00-00000D000000}">
      <text>
        <r>
          <rPr>
            <sz val="11"/>
            <rFont val="ＭＳ Ｐゴシック"/>
            <family val="3"/>
            <charset val="128"/>
          </rPr>
          <t>発生事業場内で破砕や脱水、焼却などの中間処理を行った量を記載してください。</t>
        </r>
      </text>
    </comment>
    <comment ref="Y18" authorId="0" shapeId="0" xr:uid="{00000000-0006-0000-0F00-00000E000000}">
      <text>
        <r>
          <rPr>
            <sz val="11"/>
            <rFont val="ＭＳ Ｐゴシック"/>
            <family val="3"/>
            <charset val="128"/>
          </rPr>
          <t>⑧、⑨、※3及びｂの合計から自動的に計算されます。</t>
        </r>
      </text>
    </comment>
    <comment ref="AH18" authorId="0" shapeId="0" xr:uid="{00000000-0006-0000-0F00-00000F000000}">
      <text>
        <r>
          <rPr>
            <sz val="11"/>
            <rFont val="ＭＳ Ｐゴシック"/>
            <family val="3"/>
            <charset val="128"/>
          </rPr>
          <t>右にあるｂ-1およびｂ-2から、自動的に計算されます。</t>
        </r>
      </text>
    </comment>
    <comment ref="AO18" authorId="0" shapeId="0" xr:uid="{00000000-0006-0000-0F00-000010000000}">
      <text>
        <r>
          <rPr>
            <sz val="11"/>
            <rFont val="ＭＳ Ｐゴシック"/>
            <family val="3"/>
            <charset val="128"/>
          </rPr>
          <t>右側にある3つの委託目的別内訳量から、自動的に計算されます。</t>
        </r>
      </text>
    </comment>
    <comment ref="AU18" authorId="0" shapeId="0" xr:uid="{00000000-0006-0000-0F00-000011000000}">
      <text>
        <r>
          <rPr>
            <sz val="11"/>
            <rFont val="ＭＳ Ｐゴシック"/>
            <family val="3"/>
            <charset val="128"/>
          </rPr>
          <t>同上</t>
        </r>
      </text>
    </comment>
    <comment ref="P21" authorId="0" shapeId="0" xr:uid="{00000000-0006-0000-0F00-000012000000}">
      <text>
        <r>
          <rPr>
            <sz val="1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F00-000013000000}">
      <text>
        <r>
          <rPr>
            <sz val="1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F00-000014000000}">
      <text>
        <r>
          <rPr>
            <sz val="1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F00-000015000000}">
      <text>
        <r>
          <rPr>
            <sz val="11"/>
            <rFont val="ＭＳ Ｐゴシック"/>
            <family val="3"/>
            <charset val="128"/>
          </rPr>
          <t>前年度（令和７年度）に提出した様式２に記載した令和７年度目標値を記入してください。</t>
        </r>
      </text>
    </comment>
    <comment ref="H24" authorId="0" shapeId="0" xr:uid="{00000000-0006-0000-0F00-000016000000}">
      <text>
        <r>
          <rPr>
            <sz val="11"/>
            <rFont val="ＭＳ Ｐゴシック"/>
            <family val="3"/>
            <charset val="128"/>
          </rPr>
          <t>右上のフローから、自動的に計算されます。</t>
        </r>
      </text>
    </comment>
    <comment ref="P24" authorId="0" shapeId="0" xr:uid="{00000000-0006-0000-0F00-000017000000}">
      <text>
        <r>
          <rPr>
            <sz val="11"/>
            <rFont val="ＭＳ Ｐゴシック"/>
            <family val="3"/>
            <charset val="128"/>
          </rPr>
          <t>発生事業場内での処理ではなく、自社の他事業場等で処理を行った量を記載してください。</t>
        </r>
      </text>
    </comment>
    <comment ref="AS24" authorId="0" shapeId="0" xr:uid="{00000000-0006-0000-0F00-000018000000}">
      <text>
        <r>
          <rPr>
            <sz val="11"/>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F00-000019000000}">
      <text>
        <r>
          <rPr>
            <sz val="11"/>
            <rFont val="ＭＳ Ｐゴシック"/>
            <family val="3"/>
            <charset val="128"/>
          </rPr>
          <t>前年度（令和７年度）に提出した様式２に記載した令和７年度目標値を記入してください。</t>
        </r>
      </text>
    </comment>
    <comment ref="H25" authorId="0" shapeId="0" xr:uid="{00000000-0006-0000-0F00-00001A000000}">
      <text>
        <r>
          <rPr>
            <sz val="11"/>
            <rFont val="ＭＳ Ｐゴシック"/>
            <family val="3"/>
            <charset val="128"/>
          </rPr>
          <t>右上のフローから、自動的に計算されます。</t>
        </r>
      </text>
    </comment>
    <comment ref="D26" authorId="0" shapeId="0" xr:uid="{00000000-0006-0000-0F00-00001B000000}">
      <text>
        <r>
          <rPr>
            <sz val="11"/>
            <rFont val="ＭＳ Ｐゴシック"/>
            <family val="3"/>
            <charset val="128"/>
          </rPr>
          <t>前年度（令和７年度）に提出した様式２に記載した令和７年度目標値を記入してください。</t>
        </r>
      </text>
    </comment>
    <comment ref="H26" authorId="0" shapeId="0" xr:uid="{00000000-0006-0000-0F00-00001C000000}">
      <text>
        <r>
          <rPr>
            <sz val="11"/>
            <rFont val="ＭＳ Ｐゴシック"/>
            <family val="3"/>
            <charset val="128"/>
          </rPr>
          <t>右上のフローから、自動的に計算されます。</t>
        </r>
      </text>
    </comment>
    <comment ref="D27" authorId="0" shapeId="0" xr:uid="{00000000-0006-0000-0F00-00001D000000}">
      <text>
        <r>
          <rPr>
            <sz val="11"/>
            <rFont val="ＭＳ Ｐゴシック"/>
            <family val="3"/>
            <charset val="128"/>
          </rPr>
          <t>前年度（令和７年度）に提出した様式２に記載した令和７年度目標値を記入してください。</t>
        </r>
      </text>
    </comment>
    <comment ref="H27" authorId="0" shapeId="0" xr:uid="{00000000-0006-0000-0F00-00001E000000}">
      <text>
        <r>
          <rPr>
            <sz val="11"/>
            <rFont val="ＭＳ Ｐゴシック"/>
            <family val="3"/>
            <charset val="128"/>
          </rPr>
          <t>右上のフローから、自動的に計算されます。</t>
        </r>
      </text>
    </comment>
    <comment ref="P27" authorId="0" shapeId="0" xr:uid="{00000000-0006-0000-0F00-00001F000000}">
      <text>
        <r>
          <rPr>
            <sz val="11"/>
            <rFont val="ＭＳ Ｐゴシック"/>
            <family val="3"/>
            <charset val="128"/>
          </rPr>
          <t>下にあるＢ-1およびＢ-2から、自動的に計算されます。</t>
        </r>
      </text>
    </comment>
    <comment ref="AL27" authorId="0" shapeId="0" xr:uid="{00000000-0006-0000-0F00-000020000000}">
      <text>
        <r>
          <rPr>
            <sz val="11"/>
            <rFont val="ＭＳ Ｐゴシック"/>
            <family val="3"/>
            <charset val="128"/>
          </rPr>
          <t>Ｂとｂの合計が自動的に計算されます。</t>
        </r>
      </text>
    </comment>
    <comment ref="AS27" authorId="0" shapeId="0" xr:uid="{00000000-0006-0000-0F00-000021000000}">
      <text>
        <r>
          <rPr>
            <sz val="1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F00-000022000000}">
      <text>
        <r>
          <rPr>
            <sz val="11"/>
            <rFont val="ＭＳ Ｐゴシック"/>
            <family val="3"/>
            <charset val="128"/>
          </rPr>
          <t>前年度（令和７年度）に提出した様式２に記載した令和７年度目標値を記入してください。</t>
        </r>
      </text>
    </comment>
    <comment ref="H28" authorId="0" shapeId="0" xr:uid="{00000000-0006-0000-0F00-000023000000}">
      <text>
        <r>
          <rPr>
            <sz val="11"/>
            <rFont val="ＭＳ Ｐゴシック"/>
            <family val="3"/>
            <charset val="128"/>
          </rPr>
          <t>右上のフローから、自動的に計算されます。</t>
        </r>
      </text>
    </comment>
    <comment ref="AA28" authorId="0" shapeId="0" xr:uid="{00000000-0006-0000-0F00-000024000000}">
      <text>
        <r>
          <rPr>
            <sz val="1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F00-000025000000}">
      <text>
        <r>
          <rPr>
            <sz val="11"/>
            <rFont val="ＭＳ Ｐゴシック"/>
            <family val="3"/>
            <charset val="128"/>
          </rPr>
          <t>前年度（令和７年度）に提出した様式２に記載した令和７年度目標値を記入してください。</t>
        </r>
      </text>
    </comment>
    <comment ref="H29" authorId="0" shapeId="0" xr:uid="{00000000-0006-0000-0F00-000026000000}">
      <text>
        <r>
          <rPr>
            <sz val="11"/>
            <rFont val="ＭＳ Ｐゴシック"/>
            <family val="3"/>
            <charset val="128"/>
          </rPr>
          <t>右上のフローから、自動的に計算されます。</t>
        </r>
      </text>
    </comment>
    <comment ref="AA29" authorId="0" shapeId="0" xr:uid="{00000000-0006-0000-0F00-000027000000}">
      <text>
        <r>
          <rPr>
            <sz val="11"/>
            <rFont val="ＭＳ Ｐゴシック"/>
            <family val="3"/>
            <charset val="128"/>
          </rPr>
          <t>同上</t>
        </r>
      </text>
    </comment>
    <comment ref="D30" authorId="0" shapeId="0" xr:uid="{00000000-0006-0000-0F00-000028000000}">
      <text>
        <r>
          <rPr>
            <sz val="11"/>
            <rFont val="ＭＳ Ｐゴシック"/>
            <family val="3"/>
            <charset val="128"/>
          </rPr>
          <t>前年度（令和７年度）に提出した様式２に記載した令和７年度目標値を記入してください。</t>
        </r>
      </text>
    </comment>
    <comment ref="H30" authorId="0" shapeId="0" xr:uid="{00000000-0006-0000-0F00-000029000000}">
      <text>
        <r>
          <rPr>
            <sz val="11"/>
            <rFont val="ＭＳ Ｐゴシック"/>
            <family val="3"/>
            <charset val="128"/>
          </rPr>
          <t>右上のフローから、自動的に計算されます。</t>
        </r>
      </text>
    </comment>
    <comment ref="R30" authorId="0" shapeId="0" xr:uid="{00000000-0006-0000-0F00-00002A000000}">
      <text>
        <r>
          <rPr>
            <sz val="11"/>
            <rFont val="ＭＳ Ｐゴシック"/>
            <family val="3"/>
            <charset val="128"/>
          </rPr>
          <t>右側にある3つの委託目的別内訳量から、自動的に計算されます。</t>
        </r>
      </text>
    </comment>
    <comment ref="AA30" authorId="0" shapeId="0" xr:uid="{00000000-0006-0000-0F00-00002B000000}">
      <text>
        <r>
          <rPr>
            <sz val="11"/>
            <rFont val="ＭＳ Ｐゴシック"/>
            <family val="3"/>
            <charset val="128"/>
          </rPr>
          <t>同上</t>
        </r>
      </text>
    </comment>
    <comment ref="AL30" authorId="0" shapeId="0" xr:uid="{00000000-0006-0000-0F00-00002C000000}">
      <text>
        <r>
          <rPr>
            <sz val="1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F00-00002D000000}">
      <text>
        <r>
          <rPr>
            <sz val="11"/>
            <rFont val="ＭＳ Ｐゴシック"/>
            <family val="3"/>
            <charset val="128"/>
          </rPr>
          <t>前年度（令和７年度）に提出した様式２に記載した令和７年度目標値を記入してください。</t>
        </r>
      </text>
    </comment>
    <comment ref="H31" authorId="0" shapeId="0" xr:uid="{00000000-0006-0000-0F00-00002E000000}">
      <text>
        <r>
          <rPr>
            <sz val="11"/>
            <rFont val="ＭＳ Ｐゴシック"/>
            <family val="3"/>
            <charset val="128"/>
          </rPr>
          <t>右上のフローから、自動的に計算されます。</t>
        </r>
      </text>
    </comment>
    <comment ref="AS31" authorId="0" shapeId="0" xr:uid="{00000000-0006-0000-0F00-00002F000000}">
      <text>
        <r>
          <rPr>
            <sz val="1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F00-000030000000}">
      <text>
        <r>
          <rPr>
            <sz val="11"/>
            <rFont val="ＭＳ Ｐゴシック"/>
            <family val="3"/>
            <charset val="128"/>
          </rPr>
          <t>前年度（令和７年度）に提出した様式２に記載した令和７年度目標値を記入してください。</t>
        </r>
      </text>
    </comment>
    <comment ref="H32" authorId="0" shapeId="0" xr:uid="{00000000-0006-0000-0F00-000031000000}">
      <text>
        <r>
          <rPr>
            <sz val="11"/>
            <rFont val="ＭＳ Ｐゴシック"/>
            <family val="3"/>
            <charset val="128"/>
          </rPr>
          <t>右上のフローから、自動的に計算されます。</t>
        </r>
      </text>
    </comment>
    <comment ref="D33" authorId="0" shapeId="0" xr:uid="{00000000-0006-0000-0F00-000032000000}">
      <text>
        <r>
          <rPr>
            <sz val="11"/>
            <rFont val="ＭＳ Ｐゴシック"/>
            <family val="3"/>
            <charset val="128"/>
          </rPr>
          <t>前年度（令和７年度）に提出した様式２に記載した令和７年度目標値を記入してください。</t>
        </r>
      </text>
    </comment>
    <comment ref="H33" authorId="0" shapeId="0" xr:uid="{00000000-0006-0000-0F00-000033000000}">
      <text>
        <r>
          <rPr>
            <sz val="11"/>
            <rFont val="ＭＳ Ｐゴシック"/>
            <family val="3"/>
            <charset val="128"/>
          </rPr>
          <t>右上のフローから、自動的に計算されます。</t>
        </r>
      </text>
    </comment>
    <comment ref="R33" authorId="0" shapeId="0" xr:uid="{00000000-0006-0000-0F00-000034000000}">
      <text>
        <r>
          <rPr>
            <sz val="11"/>
            <rFont val="ＭＳ Ｐゴシック"/>
            <family val="3"/>
            <charset val="128"/>
          </rPr>
          <t>中間処理を経ずに、産業廃棄物を直接、埋立処分や海洋投入処分の委託をした量を記載してください。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000-000001000000}">
      <text>
        <r>
          <rPr>
            <sz val="11"/>
            <rFont val="ＭＳ Ｐゴシック"/>
            <family val="3"/>
            <charset val="128"/>
          </rPr>
          <t>「表紙」シートで選択された○印が自動的に反映されます。</t>
        </r>
      </text>
    </comment>
    <comment ref="AU4" authorId="0" shapeId="0" xr:uid="{00000000-0006-0000-1000-000002000000}">
      <text>
        <r>
          <rPr>
            <sz val="11"/>
            <rFont val="ＭＳ Ｐゴシック"/>
            <family val="3"/>
            <charset val="128"/>
          </rPr>
          <t>「表紙」シートで選択された○印が自動的に反映されます。</t>
        </r>
      </text>
    </comment>
    <comment ref="AF5" authorId="0" shapeId="0" xr:uid="{00000000-0006-0000-1000-000003000000}">
      <text>
        <r>
          <rPr>
            <sz val="11"/>
            <rFont val="ＭＳ Ｐゴシック"/>
            <family val="3"/>
            <charset val="128"/>
          </rPr>
          <t xml:space="preserve"> 「表紙」シートに記入された「事業場の名称」が自動的に反映されます。</t>
        </r>
      </text>
    </comment>
    <comment ref="AH9" authorId="0" shapeId="0" xr:uid="{00000000-0006-0000-1000-000004000000}">
      <text>
        <r>
          <rPr>
            <sz val="1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000-000005000000}">
      <text>
        <r>
          <rPr>
            <sz val="1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000-000006000000}">
      <text>
        <r>
          <rPr>
            <sz val="1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000-000007000000}">
      <text>
        <r>
          <rPr>
            <sz val="1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000-000008000000}">
      <text>
        <r>
          <rPr>
            <sz val="1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000-000009000000}">
      <text>
        <r>
          <rPr>
            <sz val="1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000-00000A000000}">
      <text>
        <r>
          <rPr>
            <sz val="11"/>
            <rFont val="ＭＳ Ｐゴシック"/>
            <family val="3"/>
            <charset val="128"/>
          </rPr>
          <t>自ら中間処理した後の残さについて、自社の他事業場等で処理を行った量を記載してください。</t>
        </r>
      </text>
    </comment>
    <comment ref="AU16" authorId="0" shapeId="0" xr:uid="{00000000-0006-0000-1000-00000B000000}">
      <text>
        <r>
          <rPr>
            <sz val="1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000-00000C000000}">
      <text>
        <r>
          <rPr>
            <sz val="11"/>
            <rFont val="ＭＳ Ｐゴシック"/>
            <family val="3"/>
            <charset val="128"/>
          </rPr>
          <t>同上</t>
        </r>
      </text>
    </comment>
    <comment ref="P18" authorId="0" shapeId="0" xr:uid="{00000000-0006-0000-1000-00000D000000}">
      <text>
        <r>
          <rPr>
            <sz val="11"/>
            <rFont val="ＭＳ Ｐゴシック"/>
            <family val="3"/>
            <charset val="128"/>
          </rPr>
          <t>発生事業場内で破砕や脱水、焼却などの中間処理を行った量を記載してください。</t>
        </r>
      </text>
    </comment>
    <comment ref="Y18" authorId="0" shapeId="0" xr:uid="{00000000-0006-0000-1000-00000E000000}">
      <text>
        <r>
          <rPr>
            <sz val="11"/>
            <rFont val="ＭＳ Ｐゴシック"/>
            <family val="3"/>
            <charset val="128"/>
          </rPr>
          <t>⑧、⑨、※3及びｂの合計から自動的に計算されます。</t>
        </r>
      </text>
    </comment>
    <comment ref="AH18" authorId="0" shapeId="0" xr:uid="{00000000-0006-0000-1000-00000F000000}">
      <text>
        <r>
          <rPr>
            <sz val="11"/>
            <rFont val="ＭＳ Ｐゴシック"/>
            <family val="3"/>
            <charset val="128"/>
          </rPr>
          <t>右にあるｂ-1およびｂ-2から、自動的に計算されます。</t>
        </r>
      </text>
    </comment>
    <comment ref="AO18" authorId="0" shapeId="0" xr:uid="{00000000-0006-0000-1000-000010000000}">
      <text>
        <r>
          <rPr>
            <sz val="11"/>
            <rFont val="ＭＳ Ｐゴシック"/>
            <family val="3"/>
            <charset val="128"/>
          </rPr>
          <t>右側にある3つの委託目的別内訳量から、自動的に計算されます。</t>
        </r>
      </text>
    </comment>
    <comment ref="AU18" authorId="0" shapeId="0" xr:uid="{00000000-0006-0000-1000-000011000000}">
      <text>
        <r>
          <rPr>
            <sz val="11"/>
            <rFont val="ＭＳ Ｐゴシック"/>
            <family val="3"/>
            <charset val="128"/>
          </rPr>
          <t>同上</t>
        </r>
      </text>
    </comment>
    <comment ref="P21" authorId="0" shapeId="0" xr:uid="{00000000-0006-0000-1000-000012000000}">
      <text>
        <r>
          <rPr>
            <sz val="1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000-000013000000}">
      <text>
        <r>
          <rPr>
            <sz val="1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000-000014000000}">
      <text>
        <r>
          <rPr>
            <sz val="1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1000-000015000000}">
      <text>
        <r>
          <rPr>
            <sz val="11"/>
            <rFont val="ＭＳ Ｐゴシック"/>
            <family val="3"/>
            <charset val="128"/>
          </rPr>
          <t>前年度（令和７年度）に提出した様式２に記載した令和７年度目標値を記入してください。</t>
        </r>
      </text>
    </comment>
    <comment ref="H24" authorId="0" shapeId="0" xr:uid="{00000000-0006-0000-1000-000016000000}">
      <text>
        <r>
          <rPr>
            <sz val="11"/>
            <rFont val="ＭＳ Ｐゴシック"/>
            <family val="3"/>
            <charset val="128"/>
          </rPr>
          <t>右上のフローから、自動的に計算されます。</t>
        </r>
      </text>
    </comment>
    <comment ref="P24" authorId="0" shapeId="0" xr:uid="{00000000-0006-0000-1000-000017000000}">
      <text>
        <r>
          <rPr>
            <sz val="11"/>
            <rFont val="ＭＳ Ｐゴシック"/>
            <family val="3"/>
            <charset val="128"/>
          </rPr>
          <t>発生事業場内での処理ではなく、自社の他事業場等で処理を行った量を記載してください。</t>
        </r>
      </text>
    </comment>
    <comment ref="AS24" authorId="0" shapeId="0" xr:uid="{00000000-0006-0000-1000-000018000000}">
      <text>
        <r>
          <rPr>
            <sz val="11"/>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1000-000019000000}">
      <text>
        <r>
          <rPr>
            <sz val="11"/>
            <rFont val="ＭＳ Ｐゴシック"/>
            <family val="3"/>
            <charset val="128"/>
          </rPr>
          <t>前年度（令和７年度）に提出した様式２に記載した令和７年度目標値を記入してください。</t>
        </r>
      </text>
    </comment>
    <comment ref="H25" authorId="0" shapeId="0" xr:uid="{00000000-0006-0000-1000-00001A000000}">
      <text>
        <r>
          <rPr>
            <sz val="11"/>
            <rFont val="ＭＳ Ｐゴシック"/>
            <family val="3"/>
            <charset val="128"/>
          </rPr>
          <t>右上のフローから、自動的に計算されます。</t>
        </r>
      </text>
    </comment>
    <comment ref="D26" authorId="0" shapeId="0" xr:uid="{00000000-0006-0000-1000-00001B000000}">
      <text>
        <r>
          <rPr>
            <sz val="11"/>
            <rFont val="ＭＳ Ｐゴシック"/>
            <family val="3"/>
            <charset val="128"/>
          </rPr>
          <t>前年度（令和７年度）に提出した様式２に記載した令和７年度目標値を記入してください。</t>
        </r>
      </text>
    </comment>
    <comment ref="H26" authorId="0" shapeId="0" xr:uid="{00000000-0006-0000-1000-00001C000000}">
      <text>
        <r>
          <rPr>
            <sz val="11"/>
            <rFont val="ＭＳ Ｐゴシック"/>
            <family val="3"/>
            <charset val="128"/>
          </rPr>
          <t>右上のフローから、自動的に計算されます。</t>
        </r>
      </text>
    </comment>
    <comment ref="D27" authorId="0" shapeId="0" xr:uid="{00000000-0006-0000-1000-00001D000000}">
      <text>
        <r>
          <rPr>
            <sz val="11"/>
            <rFont val="ＭＳ Ｐゴシック"/>
            <family val="3"/>
            <charset val="128"/>
          </rPr>
          <t>前年度（令和７年度）に提出した様式２に記載した令和７年度目標値を記入してください。</t>
        </r>
      </text>
    </comment>
    <comment ref="H27" authorId="0" shapeId="0" xr:uid="{00000000-0006-0000-1000-00001E000000}">
      <text>
        <r>
          <rPr>
            <sz val="11"/>
            <rFont val="ＭＳ Ｐゴシック"/>
            <family val="3"/>
            <charset val="128"/>
          </rPr>
          <t>右上のフローから、自動的に計算されます。</t>
        </r>
      </text>
    </comment>
    <comment ref="P27" authorId="0" shapeId="0" xr:uid="{00000000-0006-0000-1000-00001F000000}">
      <text>
        <r>
          <rPr>
            <sz val="11"/>
            <rFont val="ＭＳ Ｐゴシック"/>
            <family val="3"/>
            <charset val="128"/>
          </rPr>
          <t>下にあるＢ-1およびＢ-2から、自動的に計算されます。</t>
        </r>
      </text>
    </comment>
    <comment ref="AL27" authorId="0" shapeId="0" xr:uid="{00000000-0006-0000-1000-000020000000}">
      <text>
        <r>
          <rPr>
            <sz val="11"/>
            <rFont val="ＭＳ Ｐゴシック"/>
            <family val="3"/>
            <charset val="128"/>
          </rPr>
          <t>Ｂとｂの合計が自動的に計算されます。</t>
        </r>
      </text>
    </comment>
    <comment ref="AS27" authorId="0" shapeId="0" xr:uid="{00000000-0006-0000-1000-000021000000}">
      <text>
        <r>
          <rPr>
            <sz val="1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1000-000022000000}">
      <text>
        <r>
          <rPr>
            <sz val="11"/>
            <rFont val="ＭＳ Ｐゴシック"/>
            <family val="3"/>
            <charset val="128"/>
          </rPr>
          <t>前年度（令和７年度）に提出した様式２に記載した令和７年度目標値を記入してください。</t>
        </r>
      </text>
    </comment>
    <comment ref="H28" authorId="0" shapeId="0" xr:uid="{00000000-0006-0000-1000-000023000000}">
      <text>
        <r>
          <rPr>
            <sz val="11"/>
            <rFont val="ＭＳ Ｐゴシック"/>
            <family val="3"/>
            <charset val="128"/>
          </rPr>
          <t>右上のフローから、自動的に計算されます。</t>
        </r>
      </text>
    </comment>
    <comment ref="AA28" authorId="0" shapeId="0" xr:uid="{00000000-0006-0000-1000-000024000000}">
      <text>
        <r>
          <rPr>
            <sz val="1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1000-000025000000}">
      <text>
        <r>
          <rPr>
            <sz val="11"/>
            <rFont val="ＭＳ Ｐゴシック"/>
            <family val="3"/>
            <charset val="128"/>
          </rPr>
          <t>前年度（令和７年度）に提出した様式２に記載した令和７年度目標値を記入してください。</t>
        </r>
      </text>
    </comment>
    <comment ref="H29" authorId="0" shapeId="0" xr:uid="{00000000-0006-0000-1000-000026000000}">
      <text>
        <r>
          <rPr>
            <sz val="11"/>
            <rFont val="ＭＳ Ｐゴシック"/>
            <family val="3"/>
            <charset val="128"/>
          </rPr>
          <t>右上のフローから、自動的に計算されます。</t>
        </r>
      </text>
    </comment>
    <comment ref="AA29" authorId="0" shapeId="0" xr:uid="{00000000-0006-0000-1000-000027000000}">
      <text>
        <r>
          <rPr>
            <sz val="11"/>
            <rFont val="ＭＳ Ｐゴシック"/>
            <family val="3"/>
            <charset val="128"/>
          </rPr>
          <t>同上</t>
        </r>
      </text>
    </comment>
    <comment ref="D30" authorId="0" shapeId="0" xr:uid="{00000000-0006-0000-1000-000028000000}">
      <text>
        <r>
          <rPr>
            <sz val="11"/>
            <rFont val="ＭＳ Ｐゴシック"/>
            <family val="3"/>
            <charset val="128"/>
          </rPr>
          <t>前年度（令和７年度）に提出した様式２に記載した令和７年度目標値を記入してください。</t>
        </r>
      </text>
    </comment>
    <comment ref="H30" authorId="0" shapeId="0" xr:uid="{00000000-0006-0000-1000-000029000000}">
      <text>
        <r>
          <rPr>
            <sz val="11"/>
            <rFont val="ＭＳ Ｐゴシック"/>
            <family val="3"/>
            <charset val="128"/>
          </rPr>
          <t>右上のフローから、自動的に計算されます。</t>
        </r>
      </text>
    </comment>
    <comment ref="R30" authorId="0" shapeId="0" xr:uid="{00000000-0006-0000-1000-00002A000000}">
      <text>
        <r>
          <rPr>
            <sz val="11"/>
            <rFont val="ＭＳ Ｐゴシック"/>
            <family val="3"/>
            <charset val="128"/>
          </rPr>
          <t>右側にある3つの委託目的別内訳量から、自動的に計算されます。</t>
        </r>
      </text>
    </comment>
    <comment ref="AA30" authorId="0" shapeId="0" xr:uid="{00000000-0006-0000-1000-00002B000000}">
      <text>
        <r>
          <rPr>
            <sz val="11"/>
            <rFont val="ＭＳ Ｐゴシック"/>
            <family val="3"/>
            <charset val="128"/>
          </rPr>
          <t>同上</t>
        </r>
      </text>
    </comment>
    <comment ref="AL30" authorId="0" shapeId="0" xr:uid="{00000000-0006-0000-1000-00002C000000}">
      <text>
        <r>
          <rPr>
            <sz val="1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1000-00002D000000}">
      <text>
        <r>
          <rPr>
            <sz val="11"/>
            <rFont val="ＭＳ Ｐゴシック"/>
            <family val="3"/>
            <charset val="128"/>
          </rPr>
          <t>前年度（令和７年度）に提出した様式２に記載した令和７年度目標値を記入してください。</t>
        </r>
      </text>
    </comment>
    <comment ref="H31" authorId="0" shapeId="0" xr:uid="{00000000-0006-0000-1000-00002E000000}">
      <text>
        <r>
          <rPr>
            <sz val="11"/>
            <rFont val="ＭＳ Ｐゴシック"/>
            <family val="3"/>
            <charset val="128"/>
          </rPr>
          <t>右上のフローから、自動的に計算されます。</t>
        </r>
      </text>
    </comment>
    <comment ref="AS31" authorId="0" shapeId="0" xr:uid="{00000000-0006-0000-1000-00002F000000}">
      <text>
        <r>
          <rPr>
            <sz val="1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1000-000030000000}">
      <text>
        <r>
          <rPr>
            <sz val="11"/>
            <rFont val="ＭＳ Ｐゴシック"/>
            <family val="3"/>
            <charset val="128"/>
          </rPr>
          <t>前年度（令和７年度）に提出した様式２に記載した令和７年度目標値を記入してください。</t>
        </r>
      </text>
    </comment>
    <comment ref="H32" authorId="0" shapeId="0" xr:uid="{00000000-0006-0000-1000-000031000000}">
      <text>
        <r>
          <rPr>
            <sz val="11"/>
            <rFont val="ＭＳ Ｐゴシック"/>
            <family val="3"/>
            <charset val="128"/>
          </rPr>
          <t>右上のフローから、自動的に計算されます。</t>
        </r>
      </text>
    </comment>
    <comment ref="D33" authorId="0" shapeId="0" xr:uid="{00000000-0006-0000-1000-000032000000}">
      <text>
        <r>
          <rPr>
            <sz val="11"/>
            <rFont val="ＭＳ Ｐゴシック"/>
            <family val="3"/>
            <charset val="128"/>
          </rPr>
          <t>前年度（令和７年度）に提出した様式２に記載した令和７年度目標値を記入してください。</t>
        </r>
      </text>
    </comment>
    <comment ref="H33" authorId="0" shapeId="0" xr:uid="{00000000-0006-0000-1000-000033000000}">
      <text>
        <r>
          <rPr>
            <sz val="11"/>
            <rFont val="ＭＳ Ｐゴシック"/>
            <family val="3"/>
            <charset val="128"/>
          </rPr>
          <t>右上のフローから、自動的に計算されます。</t>
        </r>
      </text>
    </comment>
    <comment ref="R33" authorId="0" shapeId="0" xr:uid="{00000000-0006-0000-1000-000034000000}">
      <text>
        <r>
          <rPr>
            <sz val="11"/>
            <rFont val="ＭＳ Ｐゴシック"/>
            <family val="3"/>
            <charset val="128"/>
          </rPr>
          <t>中間処理を経ずに、産業廃棄物を直接、埋立処分や海洋投入処分の委託をした量を記載してください。</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100-000001000000}">
      <text>
        <r>
          <rPr>
            <sz val="11"/>
            <rFont val="ＭＳ Ｐゴシック"/>
            <family val="3"/>
            <charset val="128"/>
          </rPr>
          <t>「表紙」シートで選択された○印が自動的に反映されます。</t>
        </r>
      </text>
    </comment>
    <comment ref="AU4" authorId="0" shapeId="0" xr:uid="{00000000-0006-0000-1100-000002000000}">
      <text>
        <r>
          <rPr>
            <sz val="11"/>
            <rFont val="ＭＳ Ｐゴシック"/>
            <family val="3"/>
            <charset val="128"/>
          </rPr>
          <t>「表紙」シートで選択された○印が自動的に反映されます。</t>
        </r>
      </text>
    </comment>
    <comment ref="AF5" authorId="0" shapeId="0" xr:uid="{00000000-0006-0000-1100-000003000000}">
      <text>
        <r>
          <rPr>
            <sz val="11"/>
            <rFont val="ＭＳ Ｐゴシック"/>
            <family val="3"/>
            <charset val="128"/>
          </rPr>
          <t xml:space="preserve"> 「表紙」シートに記入された「事業場の名称」が自動的に反映されます。</t>
        </r>
      </text>
    </comment>
    <comment ref="AH9" authorId="0" shapeId="0" xr:uid="{00000000-0006-0000-1100-000004000000}">
      <text>
        <r>
          <rPr>
            <sz val="1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100-000005000000}">
      <text>
        <r>
          <rPr>
            <sz val="1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100-000006000000}">
      <text>
        <r>
          <rPr>
            <sz val="1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100-000007000000}">
      <text>
        <r>
          <rPr>
            <sz val="1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100-000008000000}">
      <text>
        <r>
          <rPr>
            <sz val="1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100-000009000000}">
      <text>
        <r>
          <rPr>
            <sz val="1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100-00000A000000}">
      <text>
        <r>
          <rPr>
            <sz val="11"/>
            <rFont val="ＭＳ Ｐゴシック"/>
            <family val="3"/>
            <charset val="128"/>
          </rPr>
          <t>自ら中間処理した後の残さについて、自社の他事業場等で処理を行った量を記載してください。</t>
        </r>
      </text>
    </comment>
    <comment ref="AU16" authorId="0" shapeId="0" xr:uid="{00000000-0006-0000-1100-00000B000000}">
      <text>
        <r>
          <rPr>
            <sz val="1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100-00000C000000}">
      <text>
        <r>
          <rPr>
            <sz val="11"/>
            <rFont val="ＭＳ Ｐゴシック"/>
            <family val="3"/>
            <charset val="128"/>
          </rPr>
          <t>同上</t>
        </r>
      </text>
    </comment>
    <comment ref="P18" authorId="0" shapeId="0" xr:uid="{00000000-0006-0000-1100-00000D000000}">
      <text>
        <r>
          <rPr>
            <sz val="11"/>
            <rFont val="ＭＳ Ｐゴシック"/>
            <family val="3"/>
            <charset val="128"/>
          </rPr>
          <t>発生事業場内で破砕や脱水、焼却などの中間処理を行った量を記載してください。</t>
        </r>
      </text>
    </comment>
    <comment ref="Y18" authorId="0" shapeId="0" xr:uid="{00000000-0006-0000-1100-00000E000000}">
      <text>
        <r>
          <rPr>
            <sz val="11"/>
            <rFont val="ＭＳ Ｐゴシック"/>
            <family val="3"/>
            <charset val="128"/>
          </rPr>
          <t>⑧、⑨、※3及びｂの合計から自動的に計算されます。</t>
        </r>
      </text>
    </comment>
    <comment ref="AH18" authorId="0" shapeId="0" xr:uid="{00000000-0006-0000-1100-00000F000000}">
      <text>
        <r>
          <rPr>
            <sz val="11"/>
            <rFont val="ＭＳ Ｐゴシック"/>
            <family val="3"/>
            <charset val="128"/>
          </rPr>
          <t>右にあるｂ-1およびｂ-2から、自動的に計算されます。</t>
        </r>
      </text>
    </comment>
    <comment ref="AO18" authorId="0" shapeId="0" xr:uid="{00000000-0006-0000-1100-000010000000}">
      <text>
        <r>
          <rPr>
            <sz val="11"/>
            <rFont val="ＭＳ Ｐゴシック"/>
            <family val="3"/>
            <charset val="128"/>
          </rPr>
          <t>右側にある3つの委託目的別内訳量から、自動的に計算されます。</t>
        </r>
      </text>
    </comment>
    <comment ref="AU18" authorId="0" shapeId="0" xr:uid="{00000000-0006-0000-1100-000011000000}">
      <text>
        <r>
          <rPr>
            <sz val="11"/>
            <rFont val="ＭＳ Ｐゴシック"/>
            <family val="3"/>
            <charset val="128"/>
          </rPr>
          <t>同上</t>
        </r>
      </text>
    </comment>
    <comment ref="P21" authorId="0" shapeId="0" xr:uid="{00000000-0006-0000-1100-000012000000}">
      <text>
        <r>
          <rPr>
            <sz val="1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100-000013000000}">
      <text>
        <r>
          <rPr>
            <sz val="1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100-000014000000}">
      <text>
        <r>
          <rPr>
            <sz val="1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1100-000015000000}">
      <text>
        <r>
          <rPr>
            <sz val="11"/>
            <rFont val="ＭＳ Ｐゴシック"/>
            <family val="3"/>
            <charset val="128"/>
          </rPr>
          <t>前年度（令和７年度）に提出した様式２に記載した令和７年度目標値を記入してください。</t>
        </r>
      </text>
    </comment>
    <comment ref="H24" authorId="0" shapeId="0" xr:uid="{00000000-0006-0000-1100-000016000000}">
      <text>
        <r>
          <rPr>
            <sz val="11"/>
            <rFont val="ＭＳ Ｐゴシック"/>
            <family val="3"/>
            <charset val="128"/>
          </rPr>
          <t>右上のフローから、自動的に計算されます。</t>
        </r>
      </text>
    </comment>
    <comment ref="P24" authorId="0" shapeId="0" xr:uid="{00000000-0006-0000-1100-000017000000}">
      <text>
        <r>
          <rPr>
            <sz val="11"/>
            <rFont val="ＭＳ Ｐゴシック"/>
            <family val="3"/>
            <charset val="128"/>
          </rPr>
          <t>発生事業場内での処理ではなく、自社の他事業場等で処理を行った量を記載してください。</t>
        </r>
      </text>
    </comment>
    <comment ref="AS24" authorId="0" shapeId="0" xr:uid="{00000000-0006-0000-1100-000018000000}">
      <text>
        <r>
          <rPr>
            <sz val="11"/>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1100-000019000000}">
      <text>
        <r>
          <rPr>
            <sz val="11"/>
            <rFont val="ＭＳ Ｐゴシック"/>
            <family val="3"/>
            <charset val="128"/>
          </rPr>
          <t>前年度（令和７年度）に提出した様式２に記載した令和７年度目標値を記入してください。</t>
        </r>
      </text>
    </comment>
    <comment ref="H25" authorId="0" shapeId="0" xr:uid="{00000000-0006-0000-1100-00001A000000}">
      <text>
        <r>
          <rPr>
            <sz val="11"/>
            <rFont val="ＭＳ Ｐゴシック"/>
            <family val="3"/>
            <charset val="128"/>
          </rPr>
          <t>右上のフローから、自動的に計算されます。</t>
        </r>
      </text>
    </comment>
    <comment ref="D26" authorId="0" shapeId="0" xr:uid="{00000000-0006-0000-1100-00001B000000}">
      <text>
        <r>
          <rPr>
            <sz val="11"/>
            <rFont val="ＭＳ Ｐゴシック"/>
            <family val="3"/>
            <charset val="128"/>
          </rPr>
          <t>前年度（令和７年度）に提出した様式２に記載した令和７年度目標値を記入してください。</t>
        </r>
      </text>
    </comment>
    <comment ref="H26" authorId="0" shapeId="0" xr:uid="{00000000-0006-0000-1100-00001C000000}">
      <text>
        <r>
          <rPr>
            <sz val="11"/>
            <rFont val="ＭＳ Ｐゴシック"/>
            <family val="3"/>
            <charset val="128"/>
          </rPr>
          <t>右上のフローから、自動的に計算されます。</t>
        </r>
      </text>
    </comment>
    <comment ref="D27" authorId="0" shapeId="0" xr:uid="{00000000-0006-0000-1100-00001D000000}">
      <text>
        <r>
          <rPr>
            <sz val="11"/>
            <rFont val="ＭＳ Ｐゴシック"/>
            <family val="3"/>
            <charset val="128"/>
          </rPr>
          <t>前年度（令和７年度）に提出した様式２に記載した令和７年度目標値を記入してください。</t>
        </r>
      </text>
    </comment>
    <comment ref="H27" authorId="0" shapeId="0" xr:uid="{00000000-0006-0000-1100-00001E000000}">
      <text>
        <r>
          <rPr>
            <sz val="11"/>
            <rFont val="ＭＳ Ｐゴシック"/>
            <family val="3"/>
            <charset val="128"/>
          </rPr>
          <t>右上のフローから、自動的に計算されます。</t>
        </r>
      </text>
    </comment>
    <comment ref="P27" authorId="0" shapeId="0" xr:uid="{00000000-0006-0000-1100-00001F000000}">
      <text>
        <r>
          <rPr>
            <sz val="11"/>
            <rFont val="ＭＳ Ｐゴシック"/>
            <family val="3"/>
            <charset val="128"/>
          </rPr>
          <t>下にあるＢ-1およびＢ-2から、自動的に計算されます。</t>
        </r>
      </text>
    </comment>
    <comment ref="AL27" authorId="0" shapeId="0" xr:uid="{00000000-0006-0000-1100-000020000000}">
      <text>
        <r>
          <rPr>
            <sz val="11"/>
            <rFont val="ＭＳ Ｐゴシック"/>
            <family val="3"/>
            <charset val="128"/>
          </rPr>
          <t>Ｂとｂの合計が自動的に計算されます。</t>
        </r>
      </text>
    </comment>
    <comment ref="AS27" authorId="0" shapeId="0" xr:uid="{00000000-0006-0000-1100-000021000000}">
      <text>
        <r>
          <rPr>
            <sz val="1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1100-000022000000}">
      <text>
        <r>
          <rPr>
            <sz val="11"/>
            <rFont val="ＭＳ Ｐゴシック"/>
            <family val="3"/>
            <charset val="128"/>
          </rPr>
          <t>前年度（令和７年度）に提出した様式２に記載した令和７年度目標値を記入してください。</t>
        </r>
      </text>
    </comment>
    <comment ref="H28" authorId="0" shapeId="0" xr:uid="{00000000-0006-0000-1100-000023000000}">
      <text>
        <r>
          <rPr>
            <sz val="11"/>
            <rFont val="ＭＳ Ｐゴシック"/>
            <family val="3"/>
            <charset val="128"/>
          </rPr>
          <t>右上のフローから、自動的に計算されます。</t>
        </r>
      </text>
    </comment>
    <comment ref="AA28" authorId="0" shapeId="0" xr:uid="{00000000-0006-0000-1100-000024000000}">
      <text>
        <r>
          <rPr>
            <sz val="1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1100-000025000000}">
      <text>
        <r>
          <rPr>
            <sz val="11"/>
            <rFont val="ＭＳ Ｐゴシック"/>
            <family val="3"/>
            <charset val="128"/>
          </rPr>
          <t>前年度（令和７年度）に提出した様式２に記載した令和７年度目標値を記入してください。</t>
        </r>
      </text>
    </comment>
    <comment ref="H29" authorId="0" shapeId="0" xr:uid="{00000000-0006-0000-1100-000026000000}">
      <text>
        <r>
          <rPr>
            <sz val="11"/>
            <rFont val="ＭＳ Ｐゴシック"/>
            <family val="3"/>
            <charset val="128"/>
          </rPr>
          <t>右上のフローから、自動的に計算されます。</t>
        </r>
      </text>
    </comment>
    <comment ref="AA29" authorId="0" shapeId="0" xr:uid="{00000000-0006-0000-1100-000027000000}">
      <text>
        <r>
          <rPr>
            <sz val="11"/>
            <rFont val="ＭＳ Ｐゴシック"/>
            <family val="3"/>
            <charset val="128"/>
          </rPr>
          <t>同上</t>
        </r>
      </text>
    </comment>
    <comment ref="D30" authorId="0" shapeId="0" xr:uid="{00000000-0006-0000-1100-000028000000}">
      <text>
        <r>
          <rPr>
            <sz val="11"/>
            <rFont val="ＭＳ Ｐゴシック"/>
            <family val="3"/>
            <charset val="128"/>
          </rPr>
          <t>前年度（令和７年度）に提出した様式２に記載した令和７年度目標値を記入してください。</t>
        </r>
      </text>
    </comment>
    <comment ref="H30" authorId="0" shapeId="0" xr:uid="{00000000-0006-0000-1100-000029000000}">
      <text>
        <r>
          <rPr>
            <sz val="11"/>
            <rFont val="ＭＳ Ｐゴシック"/>
            <family val="3"/>
            <charset val="128"/>
          </rPr>
          <t>右上のフローから、自動的に計算されます。</t>
        </r>
      </text>
    </comment>
    <comment ref="R30" authorId="0" shapeId="0" xr:uid="{00000000-0006-0000-1100-00002A000000}">
      <text>
        <r>
          <rPr>
            <sz val="11"/>
            <rFont val="ＭＳ Ｐゴシック"/>
            <family val="3"/>
            <charset val="128"/>
          </rPr>
          <t>右側にある3つの委託目的別内訳量から、自動的に計算されます。</t>
        </r>
      </text>
    </comment>
    <comment ref="AA30" authorId="0" shapeId="0" xr:uid="{00000000-0006-0000-1100-00002B000000}">
      <text>
        <r>
          <rPr>
            <sz val="11"/>
            <rFont val="ＭＳ Ｐゴシック"/>
            <family val="3"/>
            <charset val="128"/>
          </rPr>
          <t>同上</t>
        </r>
      </text>
    </comment>
    <comment ref="AL30" authorId="0" shapeId="0" xr:uid="{00000000-0006-0000-1100-00002C000000}">
      <text>
        <r>
          <rPr>
            <sz val="1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1100-00002D000000}">
      <text>
        <r>
          <rPr>
            <sz val="11"/>
            <rFont val="ＭＳ Ｐゴシック"/>
            <family val="3"/>
            <charset val="128"/>
          </rPr>
          <t>前年度（令和７年度）に提出した様式２に記載した令和７年度目標値を記入してください。</t>
        </r>
      </text>
    </comment>
    <comment ref="H31" authorId="0" shapeId="0" xr:uid="{00000000-0006-0000-1100-00002E000000}">
      <text>
        <r>
          <rPr>
            <sz val="11"/>
            <rFont val="ＭＳ Ｐゴシック"/>
            <family val="3"/>
            <charset val="128"/>
          </rPr>
          <t>右上のフローから、自動的に計算されます。</t>
        </r>
      </text>
    </comment>
    <comment ref="AS31" authorId="0" shapeId="0" xr:uid="{00000000-0006-0000-1100-00002F000000}">
      <text>
        <r>
          <rPr>
            <sz val="1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1100-000030000000}">
      <text>
        <r>
          <rPr>
            <sz val="11"/>
            <rFont val="ＭＳ Ｐゴシック"/>
            <family val="3"/>
            <charset val="128"/>
          </rPr>
          <t>前年度（令和７年度）に提出した様式２に記載した令和７年度目標値を記入してください。</t>
        </r>
      </text>
    </comment>
    <comment ref="H32" authorId="0" shapeId="0" xr:uid="{00000000-0006-0000-1100-000031000000}">
      <text>
        <r>
          <rPr>
            <sz val="11"/>
            <rFont val="ＭＳ Ｐゴシック"/>
            <family val="3"/>
            <charset val="128"/>
          </rPr>
          <t>右上のフローから、自動的に計算されます。</t>
        </r>
      </text>
    </comment>
    <comment ref="D33" authorId="0" shapeId="0" xr:uid="{00000000-0006-0000-1100-000032000000}">
      <text>
        <r>
          <rPr>
            <sz val="11"/>
            <rFont val="ＭＳ Ｐゴシック"/>
            <family val="3"/>
            <charset val="128"/>
          </rPr>
          <t>前年度（令和７年度）に提出した様式２に記載した令和７年度目標値を記入してください。</t>
        </r>
      </text>
    </comment>
    <comment ref="H33" authorId="0" shapeId="0" xr:uid="{00000000-0006-0000-1100-000033000000}">
      <text>
        <r>
          <rPr>
            <sz val="11"/>
            <rFont val="ＭＳ Ｐゴシック"/>
            <family val="3"/>
            <charset val="128"/>
          </rPr>
          <t>右上のフローから、自動的に計算されます。</t>
        </r>
      </text>
    </comment>
    <comment ref="R33" authorId="0" shapeId="0" xr:uid="{00000000-0006-0000-1100-000034000000}">
      <text>
        <r>
          <rPr>
            <sz val="11"/>
            <rFont val="ＭＳ Ｐゴシック"/>
            <family val="3"/>
            <charset val="128"/>
          </rPr>
          <t>中間処理を経ずに、産業廃棄物を直接、埋立処分や海洋投入処分の委託をした量を記載してください。</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200-000001000000}">
      <text>
        <r>
          <rPr>
            <sz val="11"/>
            <rFont val="ＭＳ Ｐゴシック"/>
            <family val="3"/>
            <charset val="128"/>
          </rPr>
          <t>「表紙」シートで選択された○印が自動的に反映されます。</t>
        </r>
      </text>
    </comment>
    <comment ref="AU4" authorId="0" shapeId="0" xr:uid="{00000000-0006-0000-1200-000002000000}">
      <text>
        <r>
          <rPr>
            <sz val="11"/>
            <rFont val="ＭＳ Ｐゴシック"/>
            <family val="3"/>
            <charset val="128"/>
          </rPr>
          <t>「表紙」シートで選択された○印が自動的に反映されます。</t>
        </r>
      </text>
    </comment>
    <comment ref="AF5" authorId="0" shapeId="0" xr:uid="{00000000-0006-0000-1200-000003000000}">
      <text>
        <r>
          <rPr>
            <sz val="11"/>
            <rFont val="ＭＳ Ｐゴシック"/>
            <family val="3"/>
            <charset val="128"/>
          </rPr>
          <t xml:space="preserve"> 「表紙」シートに記入された「事業場の名称」が自動的に反映されます。</t>
        </r>
      </text>
    </comment>
    <comment ref="AH9" authorId="0" shapeId="0" xr:uid="{00000000-0006-0000-1200-000004000000}">
      <text>
        <r>
          <rPr>
            <sz val="1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200-000005000000}">
      <text>
        <r>
          <rPr>
            <sz val="1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200-000006000000}">
      <text>
        <r>
          <rPr>
            <sz val="1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200-000007000000}">
      <text>
        <r>
          <rPr>
            <sz val="1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200-000008000000}">
      <text>
        <r>
          <rPr>
            <sz val="1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200-000009000000}">
      <text>
        <r>
          <rPr>
            <sz val="1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200-00000A000000}">
      <text>
        <r>
          <rPr>
            <sz val="11"/>
            <rFont val="ＭＳ Ｐゴシック"/>
            <family val="3"/>
            <charset val="128"/>
          </rPr>
          <t>自ら中間処理した後の残さについて、自社の他事業場等で処理を行った量を記載してください。</t>
        </r>
      </text>
    </comment>
    <comment ref="AU16" authorId="0" shapeId="0" xr:uid="{00000000-0006-0000-1200-00000B000000}">
      <text>
        <r>
          <rPr>
            <sz val="1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200-00000C000000}">
      <text>
        <r>
          <rPr>
            <sz val="11"/>
            <rFont val="ＭＳ Ｐゴシック"/>
            <family val="3"/>
            <charset val="128"/>
          </rPr>
          <t>同上</t>
        </r>
      </text>
    </comment>
    <comment ref="P18" authorId="0" shapeId="0" xr:uid="{00000000-0006-0000-1200-00000D000000}">
      <text>
        <r>
          <rPr>
            <sz val="11"/>
            <rFont val="ＭＳ Ｐゴシック"/>
            <family val="3"/>
            <charset val="128"/>
          </rPr>
          <t>発生事業場内で破砕や脱水、焼却などの中間処理を行った量を記載してください。</t>
        </r>
      </text>
    </comment>
    <comment ref="Y18" authorId="0" shapeId="0" xr:uid="{00000000-0006-0000-1200-00000E000000}">
      <text>
        <r>
          <rPr>
            <sz val="11"/>
            <rFont val="ＭＳ Ｐゴシック"/>
            <family val="3"/>
            <charset val="128"/>
          </rPr>
          <t>⑧、⑨、※3及びｂの合計から自動的に計算されます。</t>
        </r>
      </text>
    </comment>
    <comment ref="AH18" authorId="0" shapeId="0" xr:uid="{00000000-0006-0000-1200-00000F000000}">
      <text>
        <r>
          <rPr>
            <sz val="11"/>
            <rFont val="ＭＳ Ｐゴシック"/>
            <family val="3"/>
            <charset val="128"/>
          </rPr>
          <t>右にあるｂ-1およびｂ-2から、自動的に計算されます。</t>
        </r>
      </text>
    </comment>
    <comment ref="AO18" authorId="0" shapeId="0" xr:uid="{00000000-0006-0000-1200-000010000000}">
      <text>
        <r>
          <rPr>
            <sz val="11"/>
            <rFont val="ＭＳ Ｐゴシック"/>
            <family val="3"/>
            <charset val="128"/>
          </rPr>
          <t>右側にある3つの委託目的別内訳量から、自動的に計算されます。</t>
        </r>
      </text>
    </comment>
    <comment ref="AU18" authorId="0" shapeId="0" xr:uid="{00000000-0006-0000-1200-000011000000}">
      <text>
        <r>
          <rPr>
            <sz val="11"/>
            <rFont val="ＭＳ Ｐゴシック"/>
            <family val="3"/>
            <charset val="128"/>
          </rPr>
          <t>同上</t>
        </r>
      </text>
    </comment>
    <comment ref="P21" authorId="0" shapeId="0" xr:uid="{00000000-0006-0000-1200-000012000000}">
      <text>
        <r>
          <rPr>
            <sz val="1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200-000013000000}">
      <text>
        <r>
          <rPr>
            <sz val="1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200-000014000000}">
      <text>
        <r>
          <rPr>
            <sz val="1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1200-000015000000}">
      <text>
        <r>
          <rPr>
            <sz val="11"/>
            <rFont val="ＭＳ Ｐゴシック"/>
            <family val="3"/>
            <charset val="128"/>
          </rPr>
          <t>前年度（令和７年度）に提出した様式２に記載した令和７年度目標値を記入してください。</t>
        </r>
      </text>
    </comment>
    <comment ref="H24" authorId="0" shapeId="0" xr:uid="{00000000-0006-0000-1200-000016000000}">
      <text>
        <r>
          <rPr>
            <sz val="11"/>
            <rFont val="ＭＳ Ｐゴシック"/>
            <family val="3"/>
            <charset val="128"/>
          </rPr>
          <t>右上のフローから、自動的に計算されます。</t>
        </r>
      </text>
    </comment>
    <comment ref="P24" authorId="0" shapeId="0" xr:uid="{00000000-0006-0000-1200-000017000000}">
      <text>
        <r>
          <rPr>
            <sz val="11"/>
            <rFont val="ＭＳ Ｐゴシック"/>
            <family val="3"/>
            <charset val="128"/>
          </rPr>
          <t>発生事業場内での処理ではなく、自社の他事業場等で処理を行った量を記載してください。</t>
        </r>
      </text>
    </comment>
    <comment ref="AS24" authorId="0" shapeId="0" xr:uid="{00000000-0006-0000-1200-000018000000}">
      <text>
        <r>
          <rPr>
            <sz val="11"/>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1200-000019000000}">
      <text>
        <r>
          <rPr>
            <sz val="11"/>
            <rFont val="ＭＳ Ｐゴシック"/>
            <family val="3"/>
            <charset val="128"/>
          </rPr>
          <t>前年度（令和７年度）に提出した様式２に記載した令和７年度目標値を記入してください。</t>
        </r>
      </text>
    </comment>
    <comment ref="H25" authorId="0" shapeId="0" xr:uid="{00000000-0006-0000-1200-00001A000000}">
      <text>
        <r>
          <rPr>
            <sz val="11"/>
            <rFont val="ＭＳ Ｐゴシック"/>
            <family val="3"/>
            <charset val="128"/>
          </rPr>
          <t>右上のフローから、自動的に計算されます。</t>
        </r>
      </text>
    </comment>
    <comment ref="D26" authorId="0" shapeId="0" xr:uid="{00000000-0006-0000-1200-00001B000000}">
      <text>
        <r>
          <rPr>
            <sz val="11"/>
            <rFont val="ＭＳ Ｐゴシック"/>
            <family val="3"/>
            <charset val="128"/>
          </rPr>
          <t>前年度（令和７年度）に提出した様式２に記載した令和７年度目標値を記入してください。</t>
        </r>
      </text>
    </comment>
    <comment ref="H26" authorId="0" shapeId="0" xr:uid="{00000000-0006-0000-1200-00001C000000}">
      <text>
        <r>
          <rPr>
            <sz val="11"/>
            <rFont val="ＭＳ Ｐゴシック"/>
            <family val="3"/>
            <charset val="128"/>
          </rPr>
          <t>右上のフローから、自動的に計算されます。</t>
        </r>
      </text>
    </comment>
    <comment ref="D27" authorId="0" shapeId="0" xr:uid="{00000000-0006-0000-1200-00001D000000}">
      <text>
        <r>
          <rPr>
            <sz val="11"/>
            <rFont val="ＭＳ Ｐゴシック"/>
            <family val="3"/>
            <charset val="128"/>
          </rPr>
          <t>前年度（令和７年度）に提出した様式２に記載した令和７年度目標値を記入してください。</t>
        </r>
      </text>
    </comment>
    <comment ref="H27" authorId="0" shapeId="0" xr:uid="{00000000-0006-0000-1200-00001E000000}">
      <text>
        <r>
          <rPr>
            <sz val="11"/>
            <rFont val="ＭＳ Ｐゴシック"/>
            <family val="3"/>
            <charset val="128"/>
          </rPr>
          <t>右上のフローから、自動的に計算されます。</t>
        </r>
      </text>
    </comment>
    <comment ref="P27" authorId="0" shapeId="0" xr:uid="{00000000-0006-0000-1200-00001F000000}">
      <text>
        <r>
          <rPr>
            <sz val="11"/>
            <rFont val="ＭＳ Ｐゴシック"/>
            <family val="3"/>
            <charset val="128"/>
          </rPr>
          <t>下にあるＢ-1およびＢ-2から、自動的に計算されます。</t>
        </r>
      </text>
    </comment>
    <comment ref="AL27" authorId="0" shapeId="0" xr:uid="{00000000-0006-0000-1200-000020000000}">
      <text>
        <r>
          <rPr>
            <sz val="11"/>
            <rFont val="ＭＳ Ｐゴシック"/>
            <family val="3"/>
            <charset val="128"/>
          </rPr>
          <t>Ｂとｂの合計が自動的に計算されます。</t>
        </r>
      </text>
    </comment>
    <comment ref="AS27" authorId="0" shapeId="0" xr:uid="{00000000-0006-0000-1200-000021000000}">
      <text>
        <r>
          <rPr>
            <sz val="1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1200-000022000000}">
      <text>
        <r>
          <rPr>
            <sz val="11"/>
            <rFont val="ＭＳ Ｐゴシック"/>
            <family val="3"/>
            <charset val="128"/>
          </rPr>
          <t>前年度（令和７年度）に提出した様式２に記載した令和７年度目標値を記入してください。</t>
        </r>
      </text>
    </comment>
    <comment ref="H28" authorId="0" shapeId="0" xr:uid="{00000000-0006-0000-1200-000023000000}">
      <text>
        <r>
          <rPr>
            <sz val="11"/>
            <rFont val="ＭＳ Ｐゴシック"/>
            <family val="3"/>
            <charset val="128"/>
          </rPr>
          <t>右上のフローから、自動的に計算されます。</t>
        </r>
      </text>
    </comment>
    <comment ref="AA28" authorId="0" shapeId="0" xr:uid="{00000000-0006-0000-1200-000024000000}">
      <text>
        <r>
          <rPr>
            <sz val="1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1200-000025000000}">
      <text>
        <r>
          <rPr>
            <sz val="11"/>
            <rFont val="ＭＳ Ｐゴシック"/>
            <family val="3"/>
            <charset val="128"/>
          </rPr>
          <t>前年度（令和７年度）に提出した様式２に記載した令和７年度目標値を記入してください。</t>
        </r>
      </text>
    </comment>
    <comment ref="H29" authorId="0" shapeId="0" xr:uid="{00000000-0006-0000-1200-000026000000}">
      <text>
        <r>
          <rPr>
            <sz val="11"/>
            <rFont val="ＭＳ Ｐゴシック"/>
            <family val="3"/>
            <charset val="128"/>
          </rPr>
          <t>右上のフローから、自動的に計算されます。</t>
        </r>
      </text>
    </comment>
    <comment ref="AA29" authorId="0" shapeId="0" xr:uid="{00000000-0006-0000-1200-000027000000}">
      <text>
        <r>
          <rPr>
            <sz val="11"/>
            <rFont val="ＭＳ Ｐゴシック"/>
            <family val="3"/>
            <charset val="128"/>
          </rPr>
          <t>同上</t>
        </r>
      </text>
    </comment>
    <comment ref="D30" authorId="0" shapeId="0" xr:uid="{00000000-0006-0000-1200-000028000000}">
      <text>
        <r>
          <rPr>
            <sz val="11"/>
            <rFont val="ＭＳ Ｐゴシック"/>
            <family val="3"/>
            <charset val="128"/>
          </rPr>
          <t>前年度（令和７年度）に提出した様式２に記載した令和７年度目標値を記入してください。</t>
        </r>
      </text>
    </comment>
    <comment ref="H30" authorId="0" shapeId="0" xr:uid="{00000000-0006-0000-1200-000029000000}">
      <text>
        <r>
          <rPr>
            <sz val="11"/>
            <rFont val="ＭＳ Ｐゴシック"/>
            <family val="3"/>
            <charset val="128"/>
          </rPr>
          <t>右上のフローから、自動的に計算されます。</t>
        </r>
      </text>
    </comment>
    <comment ref="R30" authorId="0" shapeId="0" xr:uid="{00000000-0006-0000-1200-00002A000000}">
      <text>
        <r>
          <rPr>
            <sz val="11"/>
            <rFont val="ＭＳ Ｐゴシック"/>
            <family val="3"/>
            <charset val="128"/>
          </rPr>
          <t>右側にある3つの委託目的別内訳量から、自動的に計算されます。</t>
        </r>
      </text>
    </comment>
    <comment ref="AA30" authorId="0" shapeId="0" xr:uid="{00000000-0006-0000-1200-00002B000000}">
      <text>
        <r>
          <rPr>
            <sz val="11"/>
            <rFont val="ＭＳ Ｐゴシック"/>
            <family val="3"/>
            <charset val="128"/>
          </rPr>
          <t>同上</t>
        </r>
      </text>
    </comment>
    <comment ref="AL30" authorId="0" shapeId="0" xr:uid="{00000000-0006-0000-1200-00002C000000}">
      <text>
        <r>
          <rPr>
            <sz val="1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1200-00002D000000}">
      <text>
        <r>
          <rPr>
            <sz val="11"/>
            <rFont val="ＭＳ Ｐゴシック"/>
            <family val="3"/>
            <charset val="128"/>
          </rPr>
          <t>前年度（令和７年度）に提出した様式２に記載した令和７年度目標値を記入してください。</t>
        </r>
      </text>
    </comment>
    <comment ref="H31" authorId="0" shapeId="0" xr:uid="{00000000-0006-0000-1200-00002E000000}">
      <text>
        <r>
          <rPr>
            <sz val="11"/>
            <rFont val="ＭＳ Ｐゴシック"/>
            <family val="3"/>
            <charset val="128"/>
          </rPr>
          <t>右上のフローから、自動的に計算されます。</t>
        </r>
      </text>
    </comment>
    <comment ref="AS31" authorId="0" shapeId="0" xr:uid="{00000000-0006-0000-1200-00002F000000}">
      <text>
        <r>
          <rPr>
            <sz val="1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1200-000030000000}">
      <text>
        <r>
          <rPr>
            <sz val="11"/>
            <rFont val="ＭＳ Ｐゴシック"/>
            <family val="3"/>
            <charset val="128"/>
          </rPr>
          <t>前年度（令和７年度）に提出した様式２に記載した令和７年度目標値を記入してください。</t>
        </r>
      </text>
    </comment>
    <comment ref="H32" authorId="0" shapeId="0" xr:uid="{00000000-0006-0000-1200-000031000000}">
      <text>
        <r>
          <rPr>
            <sz val="11"/>
            <rFont val="ＭＳ Ｐゴシック"/>
            <family val="3"/>
            <charset val="128"/>
          </rPr>
          <t>右上のフローから、自動的に計算されます。</t>
        </r>
      </text>
    </comment>
    <comment ref="D33" authorId="0" shapeId="0" xr:uid="{00000000-0006-0000-1200-000032000000}">
      <text>
        <r>
          <rPr>
            <sz val="11"/>
            <rFont val="ＭＳ Ｐゴシック"/>
            <family val="3"/>
            <charset val="128"/>
          </rPr>
          <t>前年度（令和７年度）に提出した様式２に記載した令和７年度目標値を記入してください。</t>
        </r>
      </text>
    </comment>
    <comment ref="H33" authorId="0" shapeId="0" xr:uid="{00000000-0006-0000-1200-000033000000}">
      <text>
        <r>
          <rPr>
            <sz val="11"/>
            <rFont val="ＭＳ Ｐゴシック"/>
            <family val="3"/>
            <charset val="128"/>
          </rPr>
          <t>右上のフローから、自動的に計算されます。</t>
        </r>
      </text>
    </comment>
    <comment ref="R33" authorId="0" shapeId="0" xr:uid="{00000000-0006-0000-1200-000034000000}">
      <text>
        <r>
          <rPr>
            <sz val="11"/>
            <rFont val="ＭＳ Ｐゴシック"/>
            <family val="3"/>
            <charset val="128"/>
          </rPr>
          <t>中間処理を経ずに、産業廃棄物を直接、埋立処分や海洋投入処分の委託をした量を記載してください。</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300-000001000000}">
      <text>
        <r>
          <rPr>
            <sz val="11"/>
            <rFont val="ＭＳ Ｐゴシック"/>
            <family val="3"/>
            <charset val="128"/>
          </rPr>
          <t>「表紙」シートで選択された○印が自動的に反映されます。</t>
        </r>
      </text>
    </comment>
    <comment ref="AU4" authorId="0" shapeId="0" xr:uid="{00000000-0006-0000-1300-000002000000}">
      <text>
        <r>
          <rPr>
            <sz val="11"/>
            <rFont val="ＭＳ Ｐゴシック"/>
            <family val="3"/>
            <charset val="128"/>
          </rPr>
          <t>「表紙」シートで選択された○印が自動的に反映されます。</t>
        </r>
      </text>
    </comment>
    <comment ref="AF5" authorId="0" shapeId="0" xr:uid="{00000000-0006-0000-1300-000003000000}">
      <text>
        <r>
          <rPr>
            <sz val="11"/>
            <rFont val="ＭＳ Ｐゴシック"/>
            <family val="3"/>
            <charset val="128"/>
          </rPr>
          <t xml:space="preserve"> 「表紙」シートに記入された「事業場の名称」が自動的に反映されます。</t>
        </r>
      </text>
    </comment>
    <comment ref="AH9" authorId="0" shapeId="0" xr:uid="{00000000-0006-0000-1300-000004000000}">
      <text>
        <r>
          <rPr>
            <sz val="1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300-000005000000}">
      <text>
        <r>
          <rPr>
            <sz val="1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300-000006000000}">
      <text>
        <r>
          <rPr>
            <sz val="1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300-000007000000}">
      <text>
        <r>
          <rPr>
            <sz val="1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300-000008000000}">
      <text>
        <r>
          <rPr>
            <sz val="1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300-000009000000}">
      <text>
        <r>
          <rPr>
            <sz val="1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300-00000A000000}">
      <text>
        <r>
          <rPr>
            <sz val="11"/>
            <rFont val="ＭＳ Ｐゴシック"/>
            <family val="3"/>
            <charset val="128"/>
          </rPr>
          <t>自ら中間処理した後の残さについて、自社の他事業場等で処理を行った量を記載してください。</t>
        </r>
      </text>
    </comment>
    <comment ref="AU16" authorId="0" shapeId="0" xr:uid="{00000000-0006-0000-1300-00000B000000}">
      <text>
        <r>
          <rPr>
            <sz val="1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300-00000C000000}">
      <text>
        <r>
          <rPr>
            <sz val="11"/>
            <rFont val="ＭＳ Ｐゴシック"/>
            <family val="3"/>
            <charset val="128"/>
          </rPr>
          <t>同上</t>
        </r>
      </text>
    </comment>
    <comment ref="P18" authorId="0" shapeId="0" xr:uid="{00000000-0006-0000-1300-00000D000000}">
      <text>
        <r>
          <rPr>
            <sz val="11"/>
            <rFont val="ＭＳ Ｐゴシック"/>
            <family val="3"/>
            <charset val="128"/>
          </rPr>
          <t>発生事業場内で破砕や脱水、焼却などの中間処理を行った量を記載してください。</t>
        </r>
      </text>
    </comment>
    <comment ref="Y18" authorId="0" shapeId="0" xr:uid="{00000000-0006-0000-1300-00000E000000}">
      <text>
        <r>
          <rPr>
            <sz val="11"/>
            <rFont val="ＭＳ Ｐゴシック"/>
            <family val="3"/>
            <charset val="128"/>
          </rPr>
          <t>⑧、⑨、※3及びｂの合計から自動的に計算されます。</t>
        </r>
      </text>
    </comment>
    <comment ref="AH18" authorId="0" shapeId="0" xr:uid="{00000000-0006-0000-1300-00000F000000}">
      <text>
        <r>
          <rPr>
            <sz val="11"/>
            <rFont val="ＭＳ Ｐゴシック"/>
            <family val="3"/>
            <charset val="128"/>
          </rPr>
          <t>右にあるｂ-1およびｂ-2から、自動的に計算されます。</t>
        </r>
      </text>
    </comment>
    <comment ref="AO18" authorId="0" shapeId="0" xr:uid="{00000000-0006-0000-1300-000010000000}">
      <text>
        <r>
          <rPr>
            <sz val="11"/>
            <rFont val="ＭＳ Ｐゴシック"/>
            <family val="3"/>
            <charset val="128"/>
          </rPr>
          <t>右側にある3つの委託目的別内訳量から、自動的に計算されます。</t>
        </r>
      </text>
    </comment>
    <comment ref="AU18" authorId="0" shapeId="0" xr:uid="{00000000-0006-0000-1300-000011000000}">
      <text>
        <r>
          <rPr>
            <sz val="11"/>
            <rFont val="ＭＳ Ｐゴシック"/>
            <family val="3"/>
            <charset val="128"/>
          </rPr>
          <t>同上</t>
        </r>
      </text>
    </comment>
    <comment ref="P21" authorId="0" shapeId="0" xr:uid="{00000000-0006-0000-1300-000012000000}">
      <text>
        <r>
          <rPr>
            <sz val="1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300-000013000000}">
      <text>
        <r>
          <rPr>
            <sz val="1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300-000014000000}">
      <text>
        <r>
          <rPr>
            <sz val="1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1300-000015000000}">
      <text>
        <r>
          <rPr>
            <sz val="11"/>
            <rFont val="ＭＳ Ｐゴシック"/>
            <family val="3"/>
            <charset val="128"/>
          </rPr>
          <t>前年度（令和７年度）に提出した様式２に記載した令和７年度目標値を記入してください。</t>
        </r>
      </text>
    </comment>
    <comment ref="H24" authorId="0" shapeId="0" xr:uid="{00000000-0006-0000-1300-000016000000}">
      <text>
        <r>
          <rPr>
            <sz val="11"/>
            <rFont val="ＭＳ Ｐゴシック"/>
            <family val="3"/>
            <charset val="128"/>
          </rPr>
          <t>右上のフローから、自動的に計算されます。</t>
        </r>
      </text>
    </comment>
    <comment ref="P24" authorId="0" shapeId="0" xr:uid="{00000000-0006-0000-1300-000017000000}">
      <text>
        <r>
          <rPr>
            <sz val="11"/>
            <rFont val="ＭＳ Ｐゴシック"/>
            <family val="3"/>
            <charset val="128"/>
          </rPr>
          <t>発生事業場内での処理ではなく、自社の他事業場等で処理を行った量を記載してください。</t>
        </r>
      </text>
    </comment>
    <comment ref="AS24" authorId="0" shapeId="0" xr:uid="{00000000-0006-0000-1300-000018000000}">
      <text>
        <r>
          <rPr>
            <sz val="11"/>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1300-000019000000}">
      <text>
        <r>
          <rPr>
            <sz val="11"/>
            <rFont val="ＭＳ Ｐゴシック"/>
            <family val="3"/>
            <charset val="128"/>
          </rPr>
          <t>前年度（令和７年度）に提出した様式２に記載した令和７年度目標値を記入してください。</t>
        </r>
      </text>
    </comment>
    <comment ref="H25" authorId="0" shapeId="0" xr:uid="{00000000-0006-0000-1300-00001A000000}">
      <text>
        <r>
          <rPr>
            <sz val="11"/>
            <rFont val="ＭＳ Ｐゴシック"/>
            <family val="3"/>
            <charset val="128"/>
          </rPr>
          <t>右上のフローから、自動的に計算されます。</t>
        </r>
      </text>
    </comment>
    <comment ref="D26" authorId="0" shapeId="0" xr:uid="{00000000-0006-0000-1300-00001B000000}">
      <text>
        <r>
          <rPr>
            <sz val="11"/>
            <rFont val="ＭＳ Ｐゴシック"/>
            <family val="3"/>
            <charset val="128"/>
          </rPr>
          <t>前年度（令和７年度）に提出した様式２に記載した令和７年度目標値を記入してください。</t>
        </r>
      </text>
    </comment>
    <comment ref="H26" authorId="0" shapeId="0" xr:uid="{00000000-0006-0000-1300-00001C000000}">
      <text>
        <r>
          <rPr>
            <sz val="11"/>
            <rFont val="ＭＳ Ｐゴシック"/>
            <family val="3"/>
            <charset val="128"/>
          </rPr>
          <t>右上のフローから、自動的に計算されます。</t>
        </r>
      </text>
    </comment>
    <comment ref="D27" authorId="0" shapeId="0" xr:uid="{00000000-0006-0000-1300-00001D000000}">
      <text>
        <r>
          <rPr>
            <sz val="11"/>
            <rFont val="ＭＳ Ｐゴシック"/>
            <family val="3"/>
            <charset val="128"/>
          </rPr>
          <t>前年度（令和７年度）に提出した様式２に記載した令和７年度目標値を記入してください。</t>
        </r>
      </text>
    </comment>
    <comment ref="H27" authorId="0" shapeId="0" xr:uid="{00000000-0006-0000-1300-00001E000000}">
      <text>
        <r>
          <rPr>
            <sz val="11"/>
            <rFont val="ＭＳ Ｐゴシック"/>
            <family val="3"/>
            <charset val="128"/>
          </rPr>
          <t>右上のフローから、自動的に計算されます。</t>
        </r>
      </text>
    </comment>
    <comment ref="P27" authorId="0" shapeId="0" xr:uid="{00000000-0006-0000-1300-00001F000000}">
      <text>
        <r>
          <rPr>
            <sz val="11"/>
            <rFont val="ＭＳ Ｐゴシック"/>
            <family val="3"/>
            <charset val="128"/>
          </rPr>
          <t>下にあるＢ-1およびＢ-2から、自動的に計算されます。</t>
        </r>
      </text>
    </comment>
    <comment ref="AL27" authorId="0" shapeId="0" xr:uid="{00000000-0006-0000-1300-000020000000}">
      <text>
        <r>
          <rPr>
            <sz val="11"/>
            <rFont val="ＭＳ Ｐゴシック"/>
            <family val="3"/>
            <charset val="128"/>
          </rPr>
          <t>Ｂとｂの合計が自動的に計算されます。</t>
        </r>
      </text>
    </comment>
    <comment ref="AS27" authorId="0" shapeId="0" xr:uid="{00000000-0006-0000-1300-000021000000}">
      <text>
        <r>
          <rPr>
            <sz val="1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1300-000022000000}">
      <text>
        <r>
          <rPr>
            <sz val="11"/>
            <rFont val="ＭＳ Ｐゴシック"/>
            <family val="3"/>
            <charset val="128"/>
          </rPr>
          <t>前年度（令和７年度）に提出した様式２に記載した令和７年度目標値を記入してください。</t>
        </r>
      </text>
    </comment>
    <comment ref="H28" authorId="0" shapeId="0" xr:uid="{00000000-0006-0000-1300-000023000000}">
      <text>
        <r>
          <rPr>
            <sz val="11"/>
            <rFont val="ＭＳ Ｐゴシック"/>
            <family val="3"/>
            <charset val="128"/>
          </rPr>
          <t>右上のフローから、自動的に計算されます。</t>
        </r>
      </text>
    </comment>
    <comment ref="AA28" authorId="0" shapeId="0" xr:uid="{00000000-0006-0000-1300-000024000000}">
      <text>
        <r>
          <rPr>
            <sz val="1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1300-000025000000}">
      <text>
        <r>
          <rPr>
            <sz val="11"/>
            <rFont val="ＭＳ Ｐゴシック"/>
            <family val="3"/>
            <charset val="128"/>
          </rPr>
          <t>前年度（令和７年度）に提出した様式２に記載した令和７年度目標値を記入してください。</t>
        </r>
      </text>
    </comment>
    <comment ref="H29" authorId="0" shapeId="0" xr:uid="{00000000-0006-0000-1300-000026000000}">
      <text>
        <r>
          <rPr>
            <sz val="11"/>
            <rFont val="ＭＳ Ｐゴシック"/>
            <family val="3"/>
            <charset val="128"/>
          </rPr>
          <t>右上のフローから、自動的に計算されます。</t>
        </r>
      </text>
    </comment>
    <comment ref="AA29" authorId="0" shapeId="0" xr:uid="{00000000-0006-0000-1300-000027000000}">
      <text>
        <r>
          <rPr>
            <sz val="11"/>
            <rFont val="ＭＳ Ｐゴシック"/>
            <family val="3"/>
            <charset val="128"/>
          </rPr>
          <t>同上</t>
        </r>
      </text>
    </comment>
    <comment ref="D30" authorId="0" shapeId="0" xr:uid="{00000000-0006-0000-1300-000028000000}">
      <text>
        <r>
          <rPr>
            <sz val="11"/>
            <rFont val="ＭＳ Ｐゴシック"/>
            <family val="3"/>
            <charset val="128"/>
          </rPr>
          <t>前年度（令和７年度）に提出した様式２に記載した令和７年度目標値を記入してください。</t>
        </r>
      </text>
    </comment>
    <comment ref="H30" authorId="0" shapeId="0" xr:uid="{00000000-0006-0000-1300-000029000000}">
      <text>
        <r>
          <rPr>
            <sz val="11"/>
            <rFont val="ＭＳ Ｐゴシック"/>
            <family val="3"/>
            <charset val="128"/>
          </rPr>
          <t>右上のフローから、自動的に計算されます。</t>
        </r>
      </text>
    </comment>
    <comment ref="R30" authorId="0" shapeId="0" xr:uid="{00000000-0006-0000-1300-00002A000000}">
      <text>
        <r>
          <rPr>
            <sz val="11"/>
            <rFont val="ＭＳ Ｐゴシック"/>
            <family val="3"/>
            <charset val="128"/>
          </rPr>
          <t>右側にある3つの委託目的別内訳量から、自動的に計算されます。</t>
        </r>
      </text>
    </comment>
    <comment ref="AA30" authorId="0" shapeId="0" xr:uid="{00000000-0006-0000-1300-00002B000000}">
      <text>
        <r>
          <rPr>
            <sz val="11"/>
            <rFont val="ＭＳ Ｐゴシック"/>
            <family val="3"/>
            <charset val="128"/>
          </rPr>
          <t>同上</t>
        </r>
      </text>
    </comment>
    <comment ref="AL30" authorId="0" shapeId="0" xr:uid="{00000000-0006-0000-1300-00002C000000}">
      <text>
        <r>
          <rPr>
            <sz val="1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1300-00002D000000}">
      <text>
        <r>
          <rPr>
            <sz val="11"/>
            <rFont val="ＭＳ Ｐゴシック"/>
            <family val="3"/>
            <charset val="128"/>
          </rPr>
          <t>前年度（令和７年度）に提出した様式２に記載した令和７年度目標値を記入してください。</t>
        </r>
      </text>
    </comment>
    <comment ref="H31" authorId="0" shapeId="0" xr:uid="{00000000-0006-0000-1300-00002E000000}">
      <text>
        <r>
          <rPr>
            <sz val="11"/>
            <rFont val="ＭＳ Ｐゴシック"/>
            <family val="3"/>
            <charset val="128"/>
          </rPr>
          <t>右上のフローから、自動的に計算されます。</t>
        </r>
      </text>
    </comment>
    <comment ref="AS31" authorId="0" shapeId="0" xr:uid="{00000000-0006-0000-1300-00002F000000}">
      <text>
        <r>
          <rPr>
            <sz val="1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1300-000030000000}">
      <text>
        <r>
          <rPr>
            <sz val="11"/>
            <rFont val="ＭＳ Ｐゴシック"/>
            <family val="3"/>
            <charset val="128"/>
          </rPr>
          <t>前年度（令和７年度）に提出した様式２に記載した令和７年度目標値を記入してください。</t>
        </r>
      </text>
    </comment>
    <comment ref="H32" authorId="0" shapeId="0" xr:uid="{00000000-0006-0000-1300-000031000000}">
      <text>
        <r>
          <rPr>
            <sz val="11"/>
            <rFont val="ＭＳ Ｐゴシック"/>
            <family val="3"/>
            <charset val="128"/>
          </rPr>
          <t>右上のフローから、自動的に計算されます。</t>
        </r>
      </text>
    </comment>
    <comment ref="D33" authorId="0" shapeId="0" xr:uid="{00000000-0006-0000-1300-000032000000}">
      <text>
        <r>
          <rPr>
            <sz val="11"/>
            <rFont val="ＭＳ Ｐゴシック"/>
            <family val="3"/>
            <charset val="128"/>
          </rPr>
          <t>前年度（令和７年度）に提出した様式２に記載した令和７年度目標値を記入してください。</t>
        </r>
      </text>
    </comment>
    <comment ref="H33" authorId="0" shapeId="0" xr:uid="{00000000-0006-0000-1300-000033000000}">
      <text>
        <r>
          <rPr>
            <sz val="11"/>
            <rFont val="ＭＳ Ｐゴシック"/>
            <family val="3"/>
            <charset val="128"/>
          </rPr>
          <t>右上のフローから、自動的に計算されます。</t>
        </r>
      </text>
    </comment>
    <comment ref="R33" authorId="0" shapeId="0" xr:uid="{00000000-0006-0000-1300-000034000000}">
      <text>
        <r>
          <rPr>
            <sz val="11"/>
            <rFont val="ＭＳ Ｐゴシック"/>
            <family val="3"/>
            <charset val="128"/>
          </rPr>
          <t>中間処理を経ずに、産業廃棄物を直接、埋立処分や海洋投入処分の委託をした量を記載してください。</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400-000001000000}">
      <text>
        <r>
          <rPr>
            <sz val="11"/>
            <rFont val="ＭＳ Ｐゴシック"/>
            <family val="3"/>
            <charset val="128"/>
          </rPr>
          <t>「表紙」シートで選択された○印が自動的に反映されます。</t>
        </r>
      </text>
    </comment>
    <comment ref="AU4" authorId="0" shapeId="0" xr:uid="{00000000-0006-0000-1400-000002000000}">
      <text>
        <r>
          <rPr>
            <sz val="11"/>
            <rFont val="ＭＳ Ｐゴシック"/>
            <family val="3"/>
            <charset val="128"/>
          </rPr>
          <t>「表紙」シートで選択された○印が自動的に反映されます。</t>
        </r>
      </text>
    </comment>
    <comment ref="AF5" authorId="0" shapeId="0" xr:uid="{00000000-0006-0000-1400-000003000000}">
      <text>
        <r>
          <rPr>
            <sz val="11"/>
            <rFont val="ＭＳ Ｐゴシック"/>
            <family val="3"/>
            <charset val="128"/>
          </rPr>
          <t xml:space="preserve"> 「表紙」シートに記入された「事業場の名称」が自動的に反映されます。</t>
        </r>
      </text>
    </comment>
    <comment ref="AH9" authorId="0" shapeId="0" xr:uid="{00000000-0006-0000-1400-000004000000}">
      <text>
        <r>
          <rPr>
            <sz val="1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400-000005000000}">
      <text>
        <r>
          <rPr>
            <sz val="1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400-000006000000}">
      <text>
        <r>
          <rPr>
            <sz val="1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400-000007000000}">
      <text>
        <r>
          <rPr>
            <sz val="1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400-000008000000}">
      <text>
        <r>
          <rPr>
            <sz val="1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400-000009000000}">
      <text>
        <r>
          <rPr>
            <sz val="1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400-00000A000000}">
      <text>
        <r>
          <rPr>
            <sz val="11"/>
            <rFont val="ＭＳ Ｐゴシック"/>
            <family val="3"/>
            <charset val="128"/>
          </rPr>
          <t>自ら中間処理した後の残さについて、自社の他事業場等で処理を行った量を記載してください。</t>
        </r>
      </text>
    </comment>
    <comment ref="AU16" authorId="0" shapeId="0" xr:uid="{00000000-0006-0000-1400-00000B000000}">
      <text>
        <r>
          <rPr>
            <sz val="1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400-00000C000000}">
      <text>
        <r>
          <rPr>
            <sz val="11"/>
            <rFont val="ＭＳ Ｐゴシック"/>
            <family val="3"/>
            <charset val="128"/>
          </rPr>
          <t>同上</t>
        </r>
      </text>
    </comment>
    <comment ref="P18" authorId="0" shapeId="0" xr:uid="{00000000-0006-0000-1400-00000D000000}">
      <text>
        <r>
          <rPr>
            <sz val="11"/>
            <rFont val="ＭＳ Ｐゴシック"/>
            <family val="3"/>
            <charset val="128"/>
          </rPr>
          <t>発生事業場内で破砕や脱水、焼却などの中間処理を行った量を記載してください。</t>
        </r>
      </text>
    </comment>
    <comment ref="Y18" authorId="0" shapeId="0" xr:uid="{00000000-0006-0000-1400-00000E000000}">
      <text>
        <r>
          <rPr>
            <sz val="11"/>
            <rFont val="ＭＳ Ｐゴシック"/>
            <family val="3"/>
            <charset val="128"/>
          </rPr>
          <t>⑧、⑨、※3及びｂの合計から自動的に計算されます。</t>
        </r>
      </text>
    </comment>
    <comment ref="AH18" authorId="0" shapeId="0" xr:uid="{00000000-0006-0000-1400-00000F000000}">
      <text>
        <r>
          <rPr>
            <sz val="11"/>
            <rFont val="ＭＳ Ｐゴシック"/>
            <family val="3"/>
            <charset val="128"/>
          </rPr>
          <t>右にあるｂ-1およびｂ-2から、自動的に計算されます。</t>
        </r>
      </text>
    </comment>
    <comment ref="AO18" authorId="0" shapeId="0" xr:uid="{00000000-0006-0000-1400-000010000000}">
      <text>
        <r>
          <rPr>
            <sz val="11"/>
            <rFont val="ＭＳ Ｐゴシック"/>
            <family val="3"/>
            <charset val="128"/>
          </rPr>
          <t>右側にある3つの委託目的別内訳量から、自動的に計算されます。</t>
        </r>
      </text>
    </comment>
    <comment ref="AU18" authorId="0" shapeId="0" xr:uid="{00000000-0006-0000-1400-000011000000}">
      <text>
        <r>
          <rPr>
            <sz val="11"/>
            <rFont val="ＭＳ Ｐゴシック"/>
            <family val="3"/>
            <charset val="128"/>
          </rPr>
          <t>同上</t>
        </r>
      </text>
    </comment>
    <comment ref="P21" authorId="0" shapeId="0" xr:uid="{00000000-0006-0000-1400-000012000000}">
      <text>
        <r>
          <rPr>
            <sz val="1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400-000013000000}">
      <text>
        <r>
          <rPr>
            <sz val="1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400-000014000000}">
      <text>
        <r>
          <rPr>
            <sz val="1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1400-000015000000}">
      <text>
        <r>
          <rPr>
            <sz val="11"/>
            <rFont val="ＭＳ Ｐゴシック"/>
            <family val="3"/>
            <charset val="128"/>
          </rPr>
          <t>前年度（令和７年度）に提出した様式２に記載した令和７年度目標値を記入してください。</t>
        </r>
      </text>
    </comment>
    <comment ref="H24" authorId="0" shapeId="0" xr:uid="{00000000-0006-0000-1400-000016000000}">
      <text>
        <r>
          <rPr>
            <sz val="11"/>
            <rFont val="ＭＳ Ｐゴシック"/>
            <family val="3"/>
            <charset val="128"/>
          </rPr>
          <t>右上のフローから、自動的に計算されます。</t>
        </r>
      </text>
    </comment>
    <comment ref="P24" authorId="0" shapeId="0" xr:uid="{00000000-0006-0000-1400-000017000000}">
      <text>
        <r>
          <rPr>
            <sz val="11"/>
            <rFont val="ＭＳ Ｐゴシック"/>
            <family val="3"/>
            <charset val="128"/>
          </rPr>
          <t>発生事業場内での処理ではなく、自社の他事業場等で処理を行った量を記載してください。</t>
        </r>
      </text>
    </comment>
    <comment ref="AS24" authorId="0" shapeId="0" xr:uid="{00000000-0006-0000-1400-000018000000}">
      <text>
        <r>
          <rPr>
            <sz val="11"/>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1400-000019000000}">
      <text>
        <r>
          <rPr>
            <sz val="11"/>
            <rFont val="ＭＳ Ｐゴシック"/>
            <family val="3"/>
            <charset val="128"/>
          </rPr>
          <t>前年度（令和７年度）に提出した様式２に記載した令和７年度目標値を記入してください。</t>
        </r>
      </text>
    </comment>
    <comment ref="H25" authorId="0" shapeId="0" xr:uid="{00000000-0006-0000-1400-00001A000000}">
      <text>
        <r>
          <rPr>
            <sz val="11"/>
            <rFont val="ＭＳ Ｐゴシック"/>
            <family val="3"/>
            <charset val="128"/>
          </rPr>
          <t>右上のフローから、自動的に計算されます。</t>
        </r>
      </text>
    </comment>
    <comment ref="D26" authorId="0" shapeId="0" xr:uid="{00000000-0006-0000-1400-00001B000000}">
      <text>
        <r>
          <rPr>
            <sz val="11"/>
            <rFont val="ＭＳ Ｐゴシック"/>
            <family val="3"/>
            <charset val="128"/>
          </rPr>
          <t>前年度（令和７年度）に提出した様式２に記載した令和７年度目標値を記入してください。</t>
        </r>
      </text>
    </comment>
    <comment ref="H26" authorId="0" shapeId="0" xr:uid="{00000000-0006-0000-1400-00001C000000}">
      <text>
        <r>
          <rPr>
            <sz val="11"/>
            <rFont val="ＭＳ Ｐゴシック"/>
            <family val="3"/>
            <charset val="128"/>
          </rPr>
          <t>右上のフローから、自動的に計算されます。</t>
        </r>
      </text>
    </comment>
    <comment ref="D27" authorId="0" shapeId="0" xr:uid="{00000000-0006-0000-1400-00001D000000}">
      <text>
        <r>
          <rPr>
            <sz val="11"/>
            <rFont val="ＭＳ Ｐゴシック"/>
            <family val="3"/>
            <charset val="128"/>
          </rPr>
          <t>前年度（令和７年度）に提出した様式２に記載した令和７年度目標値を記入してください。</t>
        </r>
      </text>
    </comment>
    <comment ref="H27" authorId="0" shapeId="0" xr:uid="{00000000-0006-0000-1400-00001E000000}">
      <text>
        <r>
          <rPr>
            <sz val="11"/>
            <rFont val="ＭＳ Ｐゴシック"/>
            <family val="3"/>
            <charset val="128"/>
          </rPr>
          <t>右上のフローから、自動的に計算されます。</t>
        </r>
      </text>
    </comment>
    <comment ref="P27" authorId="0" shapeId="0" xr:uid="{00000000-0006-0000-1400-00001F000000}">
      <text>
        <r>
          <rPr>
            <sz val="11"/>
            <rFont val="ＭＳ Ｐゴシック"/>
            <family val="3"/>
            <charset val="128"/>
          </rPr>
          <t>下にあるＢ-1およびＢ-2から、自動的に計算されます。</t>
        </r>
      </text>
    </comment>
    <comment ref="AL27" authorId="0" shapeId="0" xr:uid="{00000000-0006-0000-1400-000020000000}">
      <text>
        <r>
          <rPr>
            <sz val="11"/>
            <rFont val="ＭＳ Ｐゴシック"/>
            <family val="3"/>
            <charset val="128"/>
          </rPr>
          <t>Ｂとｂの合計が自動的に計算されます。</t>
        </r>
      </text>
    </comment>
    <comment ref="AS27" authorId="0" shapeId="0" xr:uid="{00000000-0006-0000-1400-000021000000}">
      <text>
        <r>
          <rPr>
            <sz val="1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1400-000022000000}">
      <text>
        <r>
          <rPr>
            <sz val="11"/>
            <rFont val="ＭＳ Ｐゴシック"/>
            <family val="3"/>
            <charset val="128"/>
          </rPr>
          <t>前年度（令和７年度）に提出した様式２に記載した令和７年度目標値を記入してください。</t>
        </r>
      </text>
    </comment>
    <comment ref="H28" authorId="0" shapeId="0" xr:uid="{00000000-0006-0000-1400-000023000000}">
      <text>
        <r>
          <rPr>
            <sz val="11"/>
            <rFont val="ＭＳ Ｐゴシック"/>
            <family val="3"/>
            <charset val="128"/>
          </rPr>
          <t>右上のフローから、自動的に計算されます。</t>
        </r>
      </text>
    </comment>
    <comment ref="AA28" authorId="0" shapeId="0" xr:uid="{00000000-0006-0000-1400-000024000000}">
      <text>
        <r>
          <rPr>
            <sz val="1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1400-000025000000}">
      <text>
        <r>
          <rPr>
            <sz val="11"/>
            <rFont val="ＭＳ Ｐゴシック"/>
            <family val="3"/>
            <charset val="128"/>
          </rPr>
          <t>前年度（令和７年度）に提出した様式２に記載した令和７年度目標値を記入してください。</t>
        </r>
      </text>
    </comment>
    <comment ref="H29" authorId="0" shapeId="0" xr:uid="{00000000-0006-0000-1400-000026000000}">
      <text>
        <r>
          <rPr>
            <sz val="11"/>
            <rFont val="ＭＳ Ｐゴシック"/>
            <family val="3"/>
            <charset val="128"/>
          </rPr>
          <t>右上のフローから、自動的に計算されます。</t>
        </r>
      </text>
    </comment>
    <comment ref="AA29" authorId="0" shapeId="0" xr:uid="{00000000-0006-0000-1400-000027000000}">
      <text>
        <r>
          <rPr>
            <sz val="11"/>
            <rFont val="ＭＳ Ｐゴシック"/>
            <family val="3"/>
            <charset val="128"/>
          </rPr>
          <t>同上</t>
        </r>
      </text>
    </comment>
    <comment ref="D30" authorId="0" shapeId="0" xr:uid="{00000000-0006-0000-1400-000028000000}">
      <text>
        <r>
          <rPr>
            <sz val="11"/>
            <rFont val="ＭＳ Ｐゴシック"/>
            <family val="3"/>
            <charset val="128"/>
          </rPr>
          <t>前年度（令和７年度）に提出した様式２に記載した令和７年度目標値を記入してください。</t>
        </r>
      </text>
    </comment>
    <comment ref="H30" authorId="0" shapeId="0" xr:uid="{00000000-0006-0000-1400-000029000000}">
      <text>
        <r>
          <rPr>
            <sz val="11"/>
            <rFont val="ＭＳ Ｐゴシック"/>
            <family val="3"/>
            <charset val="128"/>
          </rPr>
          <t>右上のフローから、自動的に計算されます。</t>
        </r>
      </text>
    </comment>
    <comment ref="R30" authorId="0" shapeId="0" xr:uid="{00000000-0006-0000-1400-00002A000000}">
      <text>
        <r>
          <rPr>
            <sz val="11"/>
            <rFont val="ＭＳ Ｐゴシック"/>
            <family val="3"/>
            <charset val="128"/>
          </rPr>
          <t>右側にある3つの委託目的別内訳量から、自動的に計算されます。</t>
        </r>
      </text>
    </comment>
    <comment ref="AA30" authorId="0" shapeId="0" xr:uid="{00000000-0006-0000-1400-00002B000000}">
      <text>
        <r>
          <rPr>
            <sz val="11"/>
            <rFont val="ＭＳ Ｐゴシック"/>
            <family val="3"/>
            <charset val="128"/>
          </rPr>
          <t>同上</t>
        </r>
      </text>
    </comment>
    <comment ref="AL30" authorId="0" shapeId="0" xr:uid="{00000000-0006-0000-1400-00002C000000}">
      <text>
        <r>
          <rPr>
            <sz val="1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1400-00002D000000}">
      <text>
        <r>
          <rPr>
            <sz val="11"/>
            <rFont val="ＭＳ Ｐゴシック"/>
            <family val="3"/>
            <charset val="128"/>
          </rPr>
          <t>前年度（令和７年度）に提出した様式２に記載した令和７年度目標値を記入してください。</t>
        </r>
      </text>
    </comment>
    <comment ref="H31" authorId="0" shapeId="0" xr:uid="{00000000-0006-0000-1400-00002E000000}">
      <text>
        <r>
          <rPr>
            <sz val="11"/>
            <rFont val="ＭＳ Ｐゴシック"/>
            <family val="3"/>
            <charset val="128"/>
          </rPr>
          <t>右上のフローから、自動的に計算されます。</t>
        </r>
      </text>
    </comment>
    <comment ref="AS31" authorId="0" shapeId="0" xr:uid="{00000000-0006-0000-1400-00002F000000}">
      <text>
        <r>
          <rPr>
            <sz val="1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1400-000030000000}">
      <text>
        <r>
          <rPr>
            <sz val="11"/>
            <rFont val="ＭＳ Ｐゴシック"/>
            <family val="3"/>
            <charset val="128"/>
          </rPr>
          <t>前年度（令和７年度）に提出した様式２に記載した令和７年度目標値を記入してください。</t>
        </r>
      </text>
    </comment>
    <comment ref="H32" authorId="0" shapeId="0" xr:uid="{00000000-0006-0000-1400-000031000000}">
      <text>
        <r>
          <rPr>
            <sz val="11"/>
            <rFont val="ＭＳ Ｐゴシック"/>
            <family val="3"/>
            <charset val="128"/>
          </rPr>
          <t>右上のフローから、自動的に計算されます。</t>
        </r>
      </text>
    </comment>
    <comment ref="D33" authorId="0" shapeId="0" xr:uid="{00000000-0006-0000-1400-000032000000}">
      <text>
        <r>
          <rPr>
            <sz val="11"/>
            <rFont val="ＭＳ Ｐゴシック"/>
            <family val="3"/>
            <charset val="128"/>
          </rPr>
          <t>前年度（令和７年度）に提出した様式２に記載した令和７年度目標値を記入してください。</t>
        </r>
      </text>
    </comment>
    <comment ref="H33" authorId="0" shapeId="0" xr:uid="{00000000-0006-0000-1400-000033000000}">
      <text>
        <r>
          <rPr>
            <sz val="11"/>
            <rFont val="ＭＳ Ｐゴシック"/>
            <family val="3"/>
            <charset val="128"/>
          </rPr>
          <t>右上のフローから、自動的に計算されます。</t>
        </r>
      </text>
    </comment>
    <comment ref="R33" authorId="0" shapeId="0" xr:uid="{00000000-0006-0000-1400-000034000000}">
      <text>
        <r>
          <rPr>
            <sz val="11"/>
            <rFont val="ＭＳ Ｐゴシック"/>
            <family val="3"/>
            <charset val="128"/>
          </rPr>
          <t>中間処理を経ずに、産業廃棄物を直接、埋立処分や海洋投入処分の委託をした量を記載してください。</t>
        </r>
      </text>
    </comment>
  </commentList>
</comments>
</file>

<file path=xl/sharedStrings.xml><?xml version="1.0" encoding="utf-8"?>
<sst xmlns="http://schemas.openxmlformats.org/spreadsheetml/2006/main" count="3680" uniqueCount="538">
  <si>
    <t>【注　意】</t>
  </si>
  <si>
    <t>　①　このファイルは、産業廃棄物用の法定と自主管理の共通様式です。</t>
  </si>
  <si>
    <t>　　　法定様式として提出する場合はN28セルの「○」を選択し、自主管理様式として提出する場合はO28セルの「○」を選択してください。</t>
  </si>
  <si>
    <t>　②　様式２と様式３の両方を提出する場合は、先に様式３を入力してください。様式３の情報を様式２へ反映させることができます。</t>
  </si>
  <si>
    <t>【手　順】</t>
  </si>
  <si>
    <t>　①　様式１の情報を反映させることができます。</t>
  </si>
  <si>
    <t xml:space="preserve">   本ファイルは閉じ、2026form6.xlsmを開き、「④事業場情報等の反映」をクリックして下さい。</t>
  </si>
  <si>
    <t>（様式１から反映→提出先、提出者情報、事業場情報、事業の種類、事業規模）</t>
  </si>
  <si>
    <t>　②　表紙シートの黄色、水色のセルで、入力されていないセルを入力あるいは選択してください。</t>
  </si>
  <si>
    <t>　③　次に、廃棄物の種類ごとの処理フローを、シート「ア.燃え殻」から順番に各シートに記載してください。</t>
  </si>
  <si>
    <t>　④　記載したデータに誤りがないか、別紙（一括表）などを見て再確認をお願いいたします。</t>
  </si>
  <si>
    <t>　＊　印刷を行いたい場合は、本ファイルを閉じ、2026form6.xlsmを開き「印刷ボタン（様式3）」をクリックしてください。</t>
  </si>
  <si>
    <t>　　　提出に必要な表紙、別紙(一括表）および各フロー図が自動的にプリントされます。</t>
  </si>
  <si>
    <t>※マクロが使用できない場合は、本ファイルのシート名「印刷用表紙」「別紙」及び該当する廃棄物のシートを　「ファイル」→「印刷」の手順で印刷をしてください。</t>
  </si>
  <si>
    <t>【セル色の説明】</t>
  </si>
  <si>
    <t>：セルの右上に▼がある場合、ポインタをそのセルにあわせると、説明文が表示されます</t>
  </si>
  <si>
    <t>薄黄色</t>
  </si>
  <si>
    <t>：プルダウン・メニューから選択してください。セルを選択して右側に現れる▼をクリックすると選択肢のリストが出てきます。</t>
  </si>
  <si>
    <t>薄水色</t>
  </si>
  <si>
    <t>：内容・データ等を入力してください</t>
  </si>
  <si>
    <t>薄橙色</t>
  </si>
  <si>
    <t>：自動処理されるので、変更できません。</t>
  </si>
  <si>
    <t>薄黄緑</t>
  </si>
  <si>
    <t>：他様式の情報を反映させることができます。</t>
  </si>
  <si>
    <t xml:space="preserve">  直接入力することも可能です。</t>
  </si>
  <si>
    <t>該当する欄に○印を記入してください。</t>
  </si>
  <si>
    <t>３</t>
  </si>
  <si>
    <t>法定</t>
  </si>
  <si>
    <t>自主</t>
  </si>
  <si>
    <t>様式第二号の九（第八条の四の六関係）</t>
  </si>
  <si>
    <t>○</t>
  </si>
  <si>
    <t>（第１面）</t>
  </si>
  <si>
    <t>産業廃棄物処理計画実施状況報告書</t>
  </si>
  <si>
    <t>令和 8 年 6 月 18 日</t>
  </si>
  <si>
    <t>横浜市長</t>
  </si>
  <si>
    <t>殿</t>
  </si>
  <si>
    <t>提出者</t>
  </si>
  <si>
    <t>　住　所</t>
  </si>
  <si>
    <t>　氏　名</t>
  </si>
  <si>
    <t>（法人にあっては、名称及び代表者の氏名）</t>
  </si>
  <si>
    <t>電話番号</t>
  </si>
  <si>
    <t>　廃棄物の処理及び清掃に関する法律第12条第10項の規定に基づき、令和７年度の産業廃棄物処理計画の実施状況を報告します。</t>
  </si>
  <si>
    <t>事業場の名称</t>
  </si>
  <si>
    <t>自主管理事業登録番号</t>
  </si>
  <si>
    <t>事業場の所在地</t>
  </si>
  <si>
    <t>ＴＥＬ（連絡先）：</t>
  </si>
  <si>
    <t>当該事業場に関する事項</t>
  </si>
  <si>
    <t>①</t>
  </si>
  <si>
    <t>事業の種類</t>
  </si>
  <si>
    <t>(具体的には）</t>
  </si>
  <si>
    <t>②</t>
  </si>
  <si>
    <t>事業の規模</t>
  </si>
  <si>
    <t>製造業</t>
  </si>
  <si>
    <t>製造品出荷額</t>
  </si>
  <si>
    <t>百万円／年</t>
  </si>
  <si>
    <t>建設業</t>
  </si>
  <si>
    <t>エリア内元請完成工事高</t>
  </si>
  <si>
    <t>※　前年度実績を記入、医療機関は前年度末時点の病床数を記入。</t>
  </si>
  <si>
    <t>医療機関</t>
  </si>
  <si>
    <t>病床数</t>
  </si>
  <si>
    <t>床</t>
  </si>
  <si>
    <t>その他の業種</t>
  </si>
  <si>
    <t>売上高</t>
  </si>
  <si>
    <t>（上記項目に該当しない場合にはこちらに記載をしてください。）</t>
  </si>
  <si>
    <t>③</t>
  </si>
  <si>
    <t>従業員数</t>
  </si>
  <si>
    <t>産業廃棄物処理計画における計画期間</t>
  </si>
  <si>
    <t>令和 ７ 年 ４ 月 １ 日 ～ 令和 ８ 年 ３ 月 31 日（ １ 年間）</t>
  </si>
  <si>
    <t>産業廃棄物処理計画における目標値</t>
  </si>
  <si>
    <t>項目</t>
  </si>
  <si>
    <t>目標値</t>
  </si>
  <si>
    <t>排出量</t>
  </si>
  <si>
    <t>ｔ</t>
  </si>
  <si>
    <t>全処理委託量</t>
  </si>
  <si>
    <t>自ら再生利用を行う産業廃棄物の量</t>
  </si>
  <si>
    <t>優良認定処理業者への処理委託量</t>
  </si>
  <si>
    <t>自ら熱回収を行う産業廃棄物の量</t>
  </si>
  <si>
    <t>再生利用業者への処理委託量</t>
  </si>
  <si>
    <t>自ら中間処理により減量する産業廃棄物の量</t>
  </si>
  <si>
    <t>認定熱回収業者への処理委託量</t>
  </si>
  <si>
    <t>自ら埋立処分又は海洋投入処分を行う産業廃棄物の量</t>
  </si>
  <si>
    <t>認定熱回収業者以外の熱回収を行う業者への処理委託量</t>
  </si>
  <si>
    <t>※　事務処理欄</t>
  </si>
  <si>
    <t>（第３面）</t>
  </si>
  <si>
    <t>備考</t>
  </si>
  <si>
    <t>　当該年度（令和８年度）の６月30日までに提出してください。</t>
  </si>
  <si>
    <t>　「当該事業場において現に行っている事業に関する事項」の欄は、以下に従って記入してください。</t>
  </si>
  <si>
    <t>(1) 　①欄には、日本標準産業分類（中分類）の区分を記入してください。</t>
  </si>
  <si>
    <t>(2) 　②欄には、製造業の場合における製造品出荷額（前年度実績）、建設業の場合における元請完成工事高
　　　（前年度実績）、医療機関の場合における病床数（前年度末時点）等の業種に応じ事業規模が分かるよう
　　　な前年度の実績を記入してください。</t>
  </si>
  <si>
    <t>　「産業廃棄物処理計画における目標値」の欄には、前年度（令和７年度）提出の産業廃棄物処理計画に記載した目標量を記入してください。</t>
  </si>
  <si>
    <t>　第２面（様式３-２）には、前年度（令和７年度）の産業廃棄物処理実績に関して①～⑭の欄のそれぞれに、(1)から(14)に掲げる量を記入してください。</t>
  </si>
  <si>
    <t>(1)</t>
  </si>
  <si>
    <t>　①欄　当該事業場において生じた産業廃棄物の量</t>
  </si>
  <si>
    <t>(2)</t>
  </si>
  <si>
    <t>　②欄　(1)の量のうち、中間処理をせず直接自ら再生利用した量</t>
  </si>
  <si>
    <t>神奈川県知事</t>
  </si>
  <si>
    <t>(3)</t>
  </si>
  <si>
    <t>　③欄　(1)の量のうち、中間処理をせず直接自ら埋立処分した量又は海洋投入処分した量</t>
  </si>
  <si>
    <t>(4)</t>
  </si>
  <si>
    <t>　④欄　(1)の量のうち、自ら中間処理をした産業廃棄物の当該中間処理前の量</t>
  </si>
  <si>
    <t>川崎市長</t>
  </si>
  <si>
    <t>(5)</t>
  </si>
  <si>
    <t>　⑤欄　(4)の量のうち、熱回収を行った量</t>
  </si>
  <si>
    <t>相模原市長</t>
  </si>
  <si>
    <t>(6)</t>
  </si>
  <si>
    <t>　⑥欄　自ら中間処理をした後の量</t>
  </si>
  <si>
    <t>横須賀市長</t>
  </si>
  <si>
    <t>(7)</t>
  </si>
  <si>
    <t>　⑦欄　(4)の量から(6)の量を差し引いた量</t>
  </si>
  <si>
    <t>(8)</t>
  </si>
  <si>
    <t>　⑧欄　(6)の量のうち、自ら利用し、又は他人に売却した量</t>
  </si>
  <si>
    <t>(9)</t>
  </si>
  <si>
    <t>　⑨欄　(6)の量のうち、自ら埋立処分及び海洋投入処分した量</t>
  </si>
  <si>
    <t>(10)</t>
  </si>
  <si>
    <t>　⑩欄　中間処理及び最終処分を委託した量</t>
  </si>
  <si>
    <t>(11)</t>
  </si>
  <si>
    <t>　⑪欄　(10)の量のうち、優良認定処理業者（廃棄物の処理及び清掃に関する法律施行令第６条の11第２号に該当する者）への処理委託量</t>
  </si>
  <si>
    <t>(12)</t>
  </si>
  <si>
    <t>　⑫欄　(10)の量のうち、処理業者への再生利用委託量</t>
  </si>
  <si>
    <t>(13)</t>
  </si>
  <si>
    <t>　⑬欄　(10)の量のうち、認定熱回収施設設置者（廃棄物の処理及び清掃に関する法律第15条の３の３第１項の認定を受けた者）である処理業者への焼却処理委託量</t>
  </si>
  <si>
    <t>(14)</t>
  </si>
  <si>
    <t>　⑭欄　(10)の量のうち、認定熱回収施設設置者以外の熱回収を行っている処理業者への焼却処理委託量</t>
  </si>
  <si>
    <t>　第２面（様式３-２）の左下の表には、項目ごとに、産業廃棄物処理計画に記載したそれぞれの実績値を記入してください。</t>
  </si>
  <si>
    <t>　第１面の※欄には、何も記入しないでください。</t>
  </si>
  <si>
    <t>フロー様式</t>
  </si>
  <si>
    <t>産業廃棄物処理計画書</t>
  </si>
  <si>
    <t>フローアラビア数字</t>
  </si>
  <si>
    <t>3－１</t>
  </si>
  <si>
    <t>Ａ－農業、林業</t>
  </si>
  <si>
    <t>Ｂ－漁業</t>
  </si>
  <si>
    <t>Ｃ－鉱業、採石業、砂利採取業</t>
  </si>
  <si>
    <t>Ｄ－建設業</t>
  </si>
  <si>
    <t>Ｅ09－食料品製造業</t>
  </si>
  <si>
    <t>Ｅ10－飲料・たばこ・飼料製造業</t>
  </si>
  <si>
    <t>Ｅ11－繊維工業</t>
  </si>
  <si>
    <t>Ｅ12－木材・木製品製造業（家具を除く）</t>
  </si>
  <si>
    <t>Ｅ13－家具・装備品製造業</t>
  </si>
  <si>
    <t>Ｅ14－パルプ・紙・紙加工品製造業</t>
  </si>
  <si>
    <t>Ｅ15－印刷・同関連業</t>
  </si>
  <si>
    <t>Ｅ16－化学工業</t>
  </si>
  <si>
    <t>Ｅ17－石油製品・石炭製品製造業</t>
  </si>
  <si>
    <t>Ｅ18－プラスチック製品製造業</t>
  </si>
  <si>
    <t>Ｅ19－ゴム製品製造業</t>
  </si>
  <si>
    <t>Ｅ20－なめし革・同製品・毛皮製造業</t>
  </si>
  <si>
    <t>Ｅ21－窯業・土石製品製造業</t>
  </si>
  <si>
    <t>Ｅ22－鉄鋼業</t>
  </si>
  <si>
    <t>Ｅ23－非鉄金属製造業</t>
  </si>
  <si>
    <t>Ｅ24－金属製品製造業</t>
  </si>
  <si>
    <t>Ｅ25－はん用機械器具製造業</t>
  </si>
  <si>
    <t>Ｅ26－生産用機械器具製造業</t>
  </si>
  <si>
    <t>Ｅ27－業務用機械器具製造業</t>
  </si>
  <si>
    <t>Ｅ28－電子部品・デバイス・電子回路製造業</t>
  </si>
  <si>
    <t>Ｅ29－電気機械器具製造業</t>
  </si>
  <si>
    <t>Ｅ30－情報通信機械器具製造業</t>
  </si>
  <si>
    <t>Ｅ31－輸送用機械器具製造業</t>
  </si>
  <si>
    <t>Ｅ32－その他の製造業</t>
  </si>
  <si>
    <t>Ｆ－電気・ガス・熱供給・水道業</t>
  </si>
  <si>
    <t>Ｇ－情報通信業</t>
  </si>
  <si>
    <t>Ｈ－運輸業、郵便業</t>
  </si>
  <si>
    <t>Ｉ－卸売業・小売業</t>
  </si>
  <si>
    <t>Ｊ－金融業、保険業</t>
  </si>
  <si>
    <t>Ｋ－不動産業、物品賃貸業</t>
  </si>
  <si>
    <t>Ｌ－学術研究、専門・技術サービス業</t>
  </si>
  <si>
    <t>Ｍ－宿泊業、飲食サービス業</t>
  </si>
  <si>
    <t>Ｎ－生活関連サービス業、娯楽業</t>
  </si>
  <si>
    <t>O－教育、学習支援業</t>
  </si>
  <si>
    <t>Ｐ－医療、福祉</t>
  </si>
  <si>
    <t>Ｑ－複合サービス業</t>
  </si>
  <si>
    <t>Ｒ－サービス業（他に分類されないもの）</t>
  </si>
  <si>
    <t>Ｓ－公務（他に分類されるものを除く）</t>
  </si>
  <si>
    <t>Ｔ－分類不能の産業</t>
  </si>
  <si>
    <t>様式選択</t>
  </si>
  <si>
    <t>　</t>
  </si>
  <si>
    <t>↓</t>
  </si>
  <si>
    <t>注意：本年度の目標量のみでフロー図の実績データがない場合にも、本年度目標データを該当欄に入力してください</t>
  </si>
  <si>
    <t>３－２</t>
  </si>
  <si>
    <t>別紙処理フロー</t>
  </si>
  <si>
    <t>事業場名称</t>
  </si>
  <si>
    <t>：</t>
  </si>
  <si>
    <t>令和７年度に発生した産業廃棄物ごとの量と処理計画の実施結果</t>
  </si>
  <si>
    <t>フローに記載した産業廃棄物の種類</t>
  </si>
  <si>
    <t>ア.　燃え殻</t>
  </si>
  <si>
    <t>※</t>
  </si>
  <si>
    <t>本用紙は廃棄物の種類ごとに1枚の記載となります。異なる廃棄物の処理フローは別シートに記載してください。　　　　　　　　　　　　　　　　　　　　　　　　　　　　　　　　　　　　　　　　　　　　　　　　　　　　　　　　　　　　　　　　　　　　　</t>
  </si>
  <si>
    <t>⑧</t>
  </si>
  <si>
    <t>自ら中間処理した後再生利用した量</t>
  </si>
  <si>
    <t>（単位：t/年）</t>
  </si>
  <si>
    <t>有償物量</t>
  </si>
  <si>
    <t>ａ残さ物の自己処理</t>
  </si>
  <si>
    <t>不要物等発生量</t>
  </si>
  <si>
    <t>当該事業場における排出量</t>
  </si>
  <si>
    <t>Ａ　自己処理</t>
  </si>
  <si>
    <t>自ら直接再生利用した量</t>
  </si>
  <si>
    <t>⑨</t>
  </si>
  <si>
    <t>自ら中間処理した後自ら埋立処分又は海洋投入処分した量</t>
  </si>
  <si>
    <t>※１</t>
  </si>
  <si>
    <t>自社の他事業場からの搬入量</t>
  </si>
  <si>
    <t>自ら直接埋立処分又は海洋投入処分した量</t>
  </si>
  <si>
    <t>※3</t>
  </si>
  <si>
    <t>自ら中間処理した後自社の他事業場での処理量</t>
  </si>
  <si>
    <t>（目的別内訳）</t>
  </si>
  <si>
    <t>再生利用前
委託量</t>
  </si>
  <si>
    <t>④</t>
  </si>
  <si>
    <t>自ら中間処理した量</t>
  </si>
  <si>
    <t>⑥</t>
  </si>
  <si>
    <t>自ら中間処理した後の残さ量</t>
  </si>
  <si>
    <t>ｂ残さ物の委託処理</t>
  </si>
  <si>
    <t>ｂ</t>
  </si>
  <si>
    <t>自ら中間処理した後の処理委託量</t>
  </si>
  <si>
    <t>ｂ-1　中間処理委託量</t>
  </si>
  <si>
    <t>最終処分前
委託量</t>
  </si>
  <si>
    <t>下水等放流前委託量</t>
  </si>
  <si>
    <t>（第2面）</t>
  </si>
  <si>
    <t>⑤</t>
  </si>
  <si>
    <t>④のうち熱回収を行った量</t>
  </si>
  <si>
    <t>⑦</t>
  </si>
  <si>
    <t>自ら中間処理により減量した量</t>
  </si>
  <si>
    <t>ｂ-2　最終処分委託量</t>
  </si>
  <si>
    <t>注）右上のフローには、令和７年度の実績値を記載してください。下表の中央列には、令和７年度目標値を記載してください。下表の右列は、右上フローに記載された令和７年度実績値が自動的に計算されます。</t>
  </si>
  <si>
    <t>項　目</t>
  </si>
  <si>
    <t>令和７年度
目標値</t>
  </si>
  <si>
    <t>令和７年度
実績値</t>
  </si>
  <si>
    <t>※２</t>
  </si>
  <si>
    <t>自社の他事業場での処理量</t>
  </si>
  <si>
    <t>⑫</t>
  </si>
  <si>
    <t>⑩のうち再生利用業者への処理委託量</t>
  </si>
  <si>
    <t>①　排出量</t>
  </si>
  <si>
    <t>t</t>
  </si>
  <si>
    <t>②＋⑧　自ら再生利用を行った量</t>
  </si>
  <si>
    <t>⑤　自ら熱回収を行った量</t>
  </si>
  <si>
    <t>Ｂ　直接委託処理</t>
  </si>
  <si>
    <t>Ｂ</t>
  </si>
  <si>
    <t>直接処理委託量</t>
  </si>
  <si>
    <t>⑩</t>
  </si>
  <si>
    <t>直接及び自ら中間処理した後の処理委託量</t>
  </si>
  <si>
    <t>⑬</t>
  </si>
  <si>
    <t>⑩のうち認定熱回収業者への処理委託量</t>
  </si>
  <si>
    <t>⑦　自ら中間処理により減量した量</t>
  </si>
  <si>
    <t>③＋⑨　自ら埋立処分又は海洋投入処分を行った量</t>
  </si>
  <si>
    <t>再生利用前委託量</t>
  </si>
  <si>
    <t>⑩　全処理委託量</t>
  </si>
  <si>
    <t>B-1</t>
  </si>
  <si>
    <t>中間処理委託量</t>
  </si>
  <si>
    <t>最終処分前委託量</t>
  </si>
  <si>
    <t>⑪</t>
  </si>
  <si>
    <t>⑩のうち優良認定処理業者への処理委託量</t>
  </si>
  <si>
    <t>⑭</t>
  </si>
  <si>
    <t>⑩のうち認定熱回収業者以外の熱回収を行う業者への処理委託量</t>
  </si>
  <si>
    <t>⑪　優良認定処理業者への処理委託量</t>
  </si>
  <si>
    <t>⑫　再生利用業者への処理委託量</t>
  </si>
  <si>
    <t>【産業廃棄物の種類　（ア～ト）】</t>
  </si>
  <si>
    <t>⑬　認定熱回収業者への処理委託量</t>
  </si>
  <si>
    <t>B-2</t>
  </si>
  <si>
    <t>最終処分委託量</t>
  </si>
  <si>
    <t>ｱ.　燃え殻
ｲ.　汚泥
ｳ.　廃油
ｴ.　廃酸
ｵ.　廃アルカリ
ｶ.　廃ﾌﾟﾗｽﾁｯｸ類
ｷ.　紙くず</t>
  </si>
  <si>
    <t>ｸ.　木くず
ｹ.　繊維くず
ｺ.　動植物性残さ
ｻ.　動物系固形不要物
ｼ.　ゴムくず
ｽ.　金属くず
ｾ.　ｶﾞﾗｽ・ｺﾝｸﾘｰﾄ・陶磁器くず</t>
  </si>
  <si>
    <t>ｿ.　鉱さい
ﾀ.　がれき類
ﾁ.　動物のふん尿
ﾂ.　動物の死体
ﾃ.　ばいじん
ト.　混合廃棄物その他</t>
  </si>
  <si>
    <t>⑭　認定熱回収業者以外の熱回収を行う業者への処理委託量</t>
  </si>
  <si>
    <t>イ.　汚泥</t>
  </si>
  <si>
    <t>ウ.　廃油</t>
  </si>
  <si>
    <t>エ.　廃酸</t>
  </si>
  <si>
    <t>オ.　廃アルカリ</t>
  </si>
  <si>
    <t>カ.　廃ﾌﾟﾗｽﾁｯｸ類</t>
  </si>
  <si>
    <t>ア マテリアル</t>
  </si>
  <si>
    <t>イ ケミカル</t>
  </si>
  <si>
    <t>ウ 燃料化</t>
  </si>
  <si>
    <t>エ その他</t>
  </si>
  <si>
    <t>参考</t>
  </si>
  <si>
    <t>排出量等のうち有効利用の割合</t>
  </si>
  <si>
    <t>％</t>
  </si>
  <si>
    <t>（内訳）サーマルリカバリーの割合</t>
  </si>
  <si>
    <t>キ.　紙くず</t>
  </si>
  <si>
    <t>「紙くず」には業種指定があり、該当業種以外では一般廃棄物となり、報告対象外です。
【該当業種】パルプ、紙又は紙加工品の製造業、新聞業（新聞巻取紙を使用して印刷発行を行うもの）、出版業（印刷出版を行うもの）、製本業、印刷物加工業、建設業（工作物の新築､改築､除去に伴って生じたもの）</t>
  </si>
  <si>
    <t>ク.　木くず</t>
  </si>
  <si>
    <t>「木くず」には業種指定等があり、該当業種以外では一般廃棄物となり、報告対象外です。
【該当業種】木材又は木製品の製造業（家具製造業を含む）、パルプ製造業、輸入木材の卸売業及び物品賃貸業に係るもの、建設業（工作物の新築､改築､除去に伴って生じたもの）。
【全業種対象】貨物の流通のために使用したパレット（パレットへの貨物の積付けのために使用したこん包用の木材を含む。）</t>
  </si>
  <si>
    <t>ケ.　繊維くず</t>
  </si>
  <si>
    <t>「繊維くず」には業種指定があり、該当業種以外では一般廃棄物となり、報告対象外です。
【該当業種】繊維工業（衣服その他の繊維製品製造業を除く）、建設業（工作物の新築､改築､除去に伴って生じたもの）</t>
  </si>
  <si>
    <t>コ.　動植物性残さ</t>
  </si>
  <si>
    <t>「動植物性残さ」には業種指定があり、該当業種以外では一般廃棄物となり、報告対象外です。
【該当業種】食料品製造業、医薬品製造業、香料製造業において原料として使用した動物又は植物の固形状の不要物</t>
  </si>
  <si>
    <t>サ.　動物系固形不要物</t>
  </si>
  <si>
    <t>「動物系固形不要物」には業種指定があり、該当業種以外では一般廃棄物となり、報告対象外です。
【該当業種】と畜場においてとさつし、又は解体した獣畜及び食鳥処理場において食鳥処理をした食鳥に係る固形状の不要物</t>
  </si>
  <si>
    <t>シ.　ゴムくず</t>
  </si>
  <si>
    <t>ス.　金属くず</t>
  </si>
  <si>
    <t>セ.　ｶﾞﾗｽ・ｺﾝｸﾘｰﾄ・陶磁器くず</t>
  </si>
  <si>
    <t>ソ.　鉱さい</t>
  </si>
  <si>
    <t>タ.　がれき類</t>
  </si>
  <si>
    <t>チ.　動物のふん尿</t>
  </si>
  <si>
    <t>「動物のふん尿」には業種指定があり、該当業種以外では一般廃棄物となり、報告対象外です。　
【該当業種】畜産農業</t>
  </si>
  <si>
    <t>ツ.　動物の死体</t>
  </si>
  <si>
    <t>「動物の死体」には業種指定があり、該当業種以外では一般廃棄物となり、報告対象外です。
【該当業種】畜産農業</t>
  </si>
  <si>
    <t>テ.　ばいじん</t>
  </si>
  <si>
    <t>ト.　混合廃棄物その他</t>
  </si>
  <si>
    <t>このページは、印刷用のページですので、一切入力できません。入力は各廃棄物のフローシート「ア.燃え殻～ト.混合廃棄物その他」にしてください。</t>
  </si>
  <si>
    <t>は訂正が必要ですので、該当の処理フローを訂正してください。</t>
  </si>
  <si>
    <t>３－１</t>
  </si>
  <si>
    <t>別紙一括表</t>
  </si>
  <si>
    <t>事業場名称：</t>
  </si>
  <si>
    <t>（単位：トン）</t>
  </si>
  <si>
    <t>ア</t>
  </si>
  <si>
    <t>イ</t>
  </si>
  <si>
    <t>ウ</t>
  </si>
  <si>
    <t>エ</t>
  </si>
  <si>
    <t>オ</t>
  </si>
  <si>
    <t>カ</t>
  </si>
  <si>
    <t>キ</t>
  </si>
  <si>
    <t>ク</t>
  </si>
  <si>
    <t>ケ</t>
  </si>
  <si>
    <t>コ</t>
  </si>
  <si>
    <t>サ</t>
  </si>
  <si>
    <t>シ</t>
  </si>
  <si>
    <t>ス</t>
  </si>
  <si>
    <t>セ</t>
  </si>
  <si>
    <t>ソ</t>
  </si>
  <si>
    <t>タ</t>
  </si>
  <si>
    <t>チ</t>
  </si>
  <si>
    <t>ツ</t>
  </si>
  <si>
    <t>テ</t>
  </si>
  <si>
    <t>ト</t>
  </si>
  <si>
    <t>燃え殻</t>
  </si>
  <si>
    <t>汚泥</t>
  </si>
  <si>
    <t>廃油</t>
  </si>
  <si>
    <t>廃酸</t>
  </si>
  <si>
    <t>廃アルカリ</t>
  </si>
  <si>
    <t>廃
ﾌﾟﾗｽﾁｯｸ</t>
  </si>
  <si>
    <t>紙くず</t>
  </si>
  <si>
    <t>木くず</t>
  </si>
  <si>
    <t>繊維くず</t>
  </si>
  <si>
    <t>動植物性
残さ</t>
  </si>
  <si>
    <t>動物系
固形不要物</t>
  </si>
  <si>
    <t>ゴムくず</t>
  </si>
  <si>
    <t>金属くず</t>
  </si>
  <si>
    <t>ｶﾞﾗｽ・ｺﾝｸﾘｰﾄ・陶磁器くず</t>
  </si>
  <si>
    <t>鉱さい</t>
  </si>
  <si>
    <t>がれき類</t>
  </si>
  <si>
    <t>動物の
ふん尿</t>
  </si>
  <si>
    <t>動物の
死体</t>
  </si>
  <si>
    <t>ばいじん</t>
  </si>
  <si>
    <t>混合廃棄物
その他</t>
  </si>
  <si>
    <t>合計</t>
  </si>
  <si>
    <t>令</t>
  </si>
  <si>
    <t>②＋⑧　自ら再生利用を行う量</t>
  </si>
  <si>
    <t>和</t>
  </si>
  <si>
    <t>⑤　自ら熱回収を行う量</t>
  </si>
  <si>
    <t>⑦　自ら中間処理により減量する量</t>
  </si>
  <si>
    <t>年</t>
  </si>
  <si>
    <t>③＋⑨　自ら埋立処分又は海洋投入処分を行う量</t>
  </si>
  <si>
    <t>度</t>
  </si>
  <si>
    <t>目</t>
  </si>
  <si>
    <t>標</t>
  </si>
  <si>
    <t>Ａ自己処理</t>
  </si>
  <si>
    <t>ア　マテリアル</t>
  </si>
  <si>
    <t>イ　ケミカル</t>
  </si>
  <si>
    <t>ウ　燃料化</t>
  </si>
  <si>
    <t>エ　その他</t>
  </si>
  <si>
    <t>※３</t>
  </si>
  <si>
    <t>実</t>
  </si>
  <si>
    <t>績</t>
  </si>
  <si>
    <t>Ｂ直接委託処理</t>
  </si>
  <si>
    <t>Ｂ-1　中間処理委託量</t>
  </si>
  <si>
    <t>Ｂ-2　最終処分委託量</t>
  </si>
  <si>
    <t>※この一括表には、産業廃棄物の種類ごとの処理フローに入力した量が表示されます。</t>
  </si>
  <si>
    <t>このページは、印刷用ページですので、入力できません。入力はシート「表紙」にしてください。</t>
  </si>
  <si>
    <t>　第２面（様式３-２）には、前年度（令和７年度）の産業廃棄物処理実績に関して①～⑭の欄のそれぞれに、(１)から(14)に掲げる量を記入してください。</t>
  </si>
  <si>
    <t>(１)</t>
  </si>
  <si>
    <t>(２)</t>
  </si>
  <si>
    <t>　②欄　(１)の量のうち、中間処理をせず直接自ら再生利用した量</t>
  </si>
  <si>
    <t>(３)</t>
  </si>
  <si>
    <t>　③欄　(１)の量のうち、中間処理をせず直接自ら埋立処分した量又は海洋投入処分した量</t>
  </si>
  <si>
    <t>(４)</t>
  </si>
  <si>
    <t>　④欄　(１)の量のうち、自ら中間処理をした産業廃棄物の当該中間処理前の量</t>
  </si>
  <si>
    <t>(５)</t>
  </si>
  <si>
    <t>　⑤欄　(４)の量のうち、熱回収を行った量</t>
  </si>
  <si>
    <t>(６)</t>
  </si>
  <si>
    <t>(７)</t>
  </si>
  <si>
    <t>　⑦欄　(４)の量から(６)の量を差し引いた量</t>
  </si>
  <si>
    <t>(８)</t>
  </si>
  <si>
    <t>　⑧欄　(６)の量のうち、自ら利用し、又は他人に売却した量</t>
  </si>
  <si>
    <t>(９)</t>
  </si>
  <si>
    <t>　⑨欄　(６)の量のうち、自ら埋立処分及び海洋投入処分した量</t>
  </si>
  <si>
    <t>＜業種限定がある産業廃棄物一覧＞</t>
  </si>
  <si>
    <t>　本事業の報告対象となる廃棄物は、産業廃棄物と特別管理産業廃棄物です。一部の産業廃棄物は業種が限定されています。下表に示す種類は、業種が限定された産業廃棄物です。同じ種類であっても限定業種以外の事業場から発生したものは一般廃棄物になるため、本事業での報告対象にはなりませんので、ご注意ください。</t>
  </si>
  <si>
    <t>産業廃棄物の種類</t>
  </si>
  <si>
    <t>限定業種</t>
  </si>
  <si>
    <t>　紙 く ず</t>
  </si>
  <si>
    <t>①　建設業に係るもの（工作物の新築、改築又は除去に伴って生じたものに限る。）
②　パルプ、紙又は紙加工品の製造業に係るもの
③　新聞業に係るもの（新聞巻取紙を使用して印刷発行を行うものに限る。）
④　出版業に係るもの（印刷出版を行うものに限る。）
⑤　製本業及び印刷物加工業に係るもの
⑥　ポリ塩化ビフェニル(ＰＣＢ)が塗布され、又は染み込んだもの</t>
  </si>
  <si>
    <t>　木 く ず</t>
  </si>
  <si>
    <t>①　建設業に係るもの（工作物の新築、改築又は除去に伴って生じたものに限る。）
②　木材又は木製品の製造業（家具の製造業を含む。）に係るもの
③　パルプ製造業に係るもの
④　輸入木材の卸売業に係るもの
⑤　物品賃貸業に係るもの
⑥　貨物の流通のために使用したパレットに係るもの（パレットへの貨物の積付けのために使用したこん包用の木材を含む。）
⑦　ＰＣＢが染み込んだもの</t>
  </si>
  <si>
    <t xml:space="preserve"> 繊維くず</t>
  </si>
  <si>
    <t>①　建設業に係るもの（工作物の新築、改築又は除去に伴って生じたものに限る。）
②　繊維工業（衣服その他の繊維製品製造業を除く。）に係るものであって木綿くず、羊毛くず等の天然繊維
③　ＰＣＢが染み込んだもの</t>
  </si>
  <si>
    <t xml:space="preserve"> 動植物性残さ</t>
  </si>
  <si>
    <t>　食料品製造業、飲料・たばこ・飼料製造業（たばこ製造業を除く。）、医薬品製造業又は香料製造業において原料として使用した動物又は植物に係る固形状の不要物（あめかす、のりかす、醸造かす、発酵かす、魚及び獣のあら等）</t>
  </si>
  <si>
    <t xml:space="preserve"> 動物系固形不要物</t>
  </si>
  <si>
    <t>　と畜場において処分した獣畜、食鳥処理場において処理した食鳥に係る固形状の不要物</t>
  </si>
  <si>
    <t xml:space="preserve"> 動物のふん尿</t>
  </si>
  <si>
    <t>　畜産農業に係るものであって畜舎廃水を含む。</t>
  </si>
  <si>
    <t xml:space="preserve"> 動物の死体</t>
  </si>
  <si>
    <t>　畜産農業に係るものに限る。</t>
  </si>
  <si>
    <t>※　「木くず」は、政令改正に伴い、平成20年4月1日から限定業種に「物品賃貸業」が加わり、全業種を対象とした「貨物の流通のために使用したパレットに係る木くず」も加わりました。</t>
  </si>
  <si>
    <t>2026form3 産業廃棄物処理計画実施状況報告書 入力根拠・提出前確認</t>
  </si>
  <si>
    <t>入力対象</t>
  </si>
  <si>
    <t>横浜市分のみ（マニ交付日：2025/4/1〜2026/3/31）</t>
  </si>
  <si>
    <t>参照元</t>
  </si>
  <si>
    <t>産業廃棄物_2025年度_自治体別品目別集計_優良判定済.xlsx / 07_分割後明細・08_優良処分場_明細</t>
  </si>
  <si>
    <t>重要</t>
  </si>
  <si>
    <t>会社情報、事業場情報、令和7年度処理計画の目標値は元資料に無いため未入力です。提出前に必ず入力してください。</t>
  </si>
  <si>
    <t>数値反映方法</t>
  </si>
  <si>
    <t>各品目シートの P27（直接処理委託量）へ排出量、AL30（優良認定処理業者委託量）へ優良数量を入力。自ら処理・熱回収等は元資料で確認できないため未入力/0扱い。</t>
  </si>
  <si>
    <t>未反映の可能性</t>
  </si>
  <si>
    <t>横浜市分に換算不可・要確認が 7 明細あります。数量又は単位が不明なため、提出前に原票確認が必要です。</t>
  </si>
  <si>
    <t>横浜市：様式3転記済み数値</t>
  </si>
  <si>
    <t>様式シート</t>
  </si>
  <si>
    <t>法定品目</t>
  </si>
  <si>
    <t>P27入力：排出量/全処理委託量(t)</t>
  </si>
  <si>
    <t>AL30入力：優良認定処理業者委託量(t)</t>
  </si>
  <si>
    <t>H24表示目安</t>
  </si>
  <si>
    <t>H29表示目安</t>
  </si>
  <si>
    <t>H30表示目安</t>
  </si>
  <si>
    <t>ｶ.廃ﾌﾟﾗ類</t>
  </si>
  <si>
    <t>カ. 廃プラスチック類</t>
  </si>
  <si>
    <t>入力済み</t>
  </si>
  <si>
    <t>ｷ.紙くず</t>
  </si>
  <si>
    <t>キ. 紙くず</t>
  </si>
  <si>
    <t>ｸ.木くず</t>
  </si>
  <si>
    <t>ク. 木くず</t>
  </si>
  <si>
    <t>ｹ.繊維くず</t>
  </si>
  <si>
    <t>ケ. 繊維くず</t>
  </si>
  <si>
    <t>ｽ.金属くず</t>
  </si>
  <si>
    <t>ス. 金属くず</t>
  </si>
  <si>
    <t>ｾ.ｶﾞﾗｽ･ｺﾝｸﾘ･陶磁器くず</t>
  </si>
  <si>
    <t>セ. ガラス・コンクリート・陶磁器くず</t>
  </si>
  <si>
    <t>ﾀ.がれき類</t>
  </si>
  <si>
    <t>タ. がれき類</t>
  </si>
  <si>
    <t>ﾄ.混合廃棄物その他</t>
  </si>
  <si>
    <t>ト. 混合廃棄物その他</t>
  </si>
  <si>
    <t>自治体別：報告書転記用集計（参考）</t>
  </si>
  <si>
    <t>自治体</t>
  </si>
  <si>
    <t>排出量/全処理委託量(t)</t>
  </si>
  <si>
    <t>優良認定処理業者委託量(t)</t>
  </si>
  <si>
    <t>横浜市</t>
  </si>
  <si>
    <t>横須賀市</t>
  </si>
  <si>
    <t>神奈川県</t>
  </si>
  <si>
    <t>川崎市</t>
  </si>
  <si>
    <t>相模原市</t>
  </si>
  <si>
    <t>対象外・その他</t>
  </si>
  <si>
    <t>横浜市：訂正後品目別内訳（参考）</t>
  </si>
  <si>
    <t>訂正後品目</t>
  </si>
  <si>
    <t>様式上の転記先</t>
  </si>
  <si>
    <t>数量_t</t>
  </si>
  <si>
    <t>その他がれき類</t>
  </si>
  <si>
    <t>アスコンがら</t>
  </si>
  <si>
    <t>ガラス・陶磁器くず</t>
  </si>
  <si>
    <t>コンクリート</t>
  </si>
  <si>
    <t>品目不明</t>
  </si>
  <si>
    <t>廃プラスチック類</t>
  </si>
  <si>
    <t>廃石綿等</t>
  </si>
  <si>
    <t>廃石膏ボード</t>
  </si>
  <si>
    <t>建設混合廃棄物</t>
  </si>
  <si>
    <t>混合（安定型のみ）</t>
  </si>
  <si>
    <t>混合（管理型含む）</t>
  </si>
  <si>
    <t>石綿含有産業廃棄物（安定型）</t>
  </si>
  <si>
    <t>石綿含有産業廃棄物（管理型）</t>
  </si>
  <si>
    <t>横浜市：換算不可・要確認明細（提出前確認）</t>
  </si>
  <si>
    <t>元行</t>
  </si>
  <si>
    <t>マニ交付日</t>
  </si>
  <si>
    <t>交付番号</t>
  </si>
  <si>
    <t>工事場所</t>
  </si>
  <si>
    <t>処分会社</t>
  </si>
  <si>
    <t>元数量</t>
  </si>
  <si>
    <t>単位</t>
  </si>
  <si>
    <t>換算メモ</t>
  </si>
  <si>
    <t>2025-06-11</t>
  </si>
  <si>
    <t>08147861293</t>
  </si>
  <si>
    <t>横浜市南区南太田1-47-1</t>
  </si>
  <si>
    <t>ウッドフューエル綾瀬株式会社アヤセカブシキガイシャ</t>
  </si>
  <si>
    <t>kg</t>
  </si>
  <si>
    <t>数量不明</t>
  </si>
  <si>
    <t>2025-06-16</t>
  </si>
  <si>
    <t>08154770702</t>
  </si>
  <si>
    <t>横浜市南区大岡1-56-21</t>
  </si>
  <si>
    <t>木材開発株式会社_川崎工場カワサキコウジョウ</t>
  </si>
  <si>
    <t>単位不明</t>
  </si>
  <si>
    <t>2025-07-11</t>
  </si>
  <si>
    <t>08155310984</t>
  </si>
  <si>
    <t>横浜市港北区篠原北2-17-14</t>
  </si>
  <si>
    <t>株式会社アイダスト_横須賀リサイクルセンター(幸浦積替)ヨコスカサチウラツミカ</t>
  </si>
  <si>
    <t>2026-01-20</t>
  </si>
  <si>
    <t>08160604185</t>
  </si>
  <si>
    <t>横浜市戸塚区深谷町947-19</t>
  </si>
  <si>
    <t>ウッドフューエル綾瀬株式会社</t>
  </si>
  <si>
    <t>2026-01-31</t>
  </si>
  <si>
    <t>08163968820</t>
  </si>
  <si>
    <t>横浜市神奈川区斎藤分町50-14</t>
  </si>
  <si>
    <t>神奈川美研工業株式会社</t>
  </si>
  <si>
    <t>2026-01-16</t>
  </si>
  <si>
    <t>08163969236</t>
  </si>
  <si>
    <t>横浜市磯子区広地町5-8</t>
  </si>
  <si>
    <t>横浜エコロジー株式会社ヨコハマカブ</t>
  </si>
  <si>
    <t>横浜市：事業の規模（エリア内元請完成工事高）</t>
  </si>
  <si>
    <t>算定対象</t>
  </si>
  <si>
    <t>2025年現場一覧：4月〜11月、2026年度現場一覧：12月〜3月</t>
  </si>
  <si>
    <t>抽出条件</t>
  </si>
  <si>
    <t>現場住所に「横浜市」を含む工番ヘッダー行の請負総額を集計</t>
  </si>
  <si>
    <t>横浜市該当件数</t>
  </si>
  <si>
    <t>件</t>
  </si>
  <si>
    <t>横浜市 元請完成工事高</t>
  </si>
  <si>
    <t>円</t>
  </si>
  <si>
    <t>様式入力値</t>
  </si>
  <si>
    <t>表紙 L54／印刷用表紙 L31 に反映</t>
  </si>
  <si>
    <t>参考：完了日が2025/4/1〜2026/3/31で確認できた分</t>
  </si>
  <si>
    <t>百万円</t>
  </si>
  <si>
    <t>参考：完了日空欄の横浜市分</t>
  </si>
  <si>
    <t>参考：完了日が期間外の横浜市分</t>
  </si>
  <si>
    <t>月別内訳</t>
  </si>
  <si>
    <t>ファイル</t>
  </si>
  <si>
    <t>シート</t>
  </si>
  <si>
    <t>件数</t>
  </si>
  <si>
    <t>請負総額(円)</t>
  </si>
  <si>
    <t>2025年現場一覧</t>
  </si>
  <si>
    <t>4月</t>
  </si>
  <si>
    <t>5月</t>
  </si>
  <si>
    <t>6月</t>
  </si>
  <si>
    <t>7月</t>
  </si>
  <si>
    <t>8月</t>
  </si>
  <si>
    <t>9月</t>
  </si>
  <si>
    <t>10月</t>
  </si>
  <si>
    <t>11月</t>
  </si>
  <si>
    <t>2026年度現場一覧</t>
  </si>
  <si>
    <t>12月</t>
  </si>
  <si>
    <t>1月</t>
  </si>
  <si>
    <t>2月</t>
  </si>
  <si>
    <t>3月</t>
  </si>
  <si>
    <t>横浜市中区蓬莱町2-4-2-1F</t>
    <phoneticPr fontId="3"/>
  </si>
  <si>
    <t>株式会社ハマーズ　　代表取締役　間瀬　涼太</t>
    <phoneticPr fontId="3"/>
  </si>
  <si>
    <t>045-264-3170</t>
    <phoneticPr fontId="3"/>
  </si>
  <si>
    <t>株式会社ハマーズ</t>
    <phoneticPr fontId="3"/>
  </si>
  <si>
    <t>解体工事業</t>
    <phoneticPr fontId="3"/>
  </si>
  <si>
    <t>34人</t>
    <rPh sb="2" eb="3">
      <t>ニン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</si>
</sst>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0_ ;[Red]\-#,##0.0\ "/>
    <numFmt numFmtId="177" formatCode="#,##0.0;[Red]\-#,##0.0"/>
    <numFmt numFmtId="178" formatCode="_ * #,###.0_ ;_ * \-#,###.0_ ;_ * &quot;&quot;_ ;_ @_ "/>
    <numFmt numFmtId="179" formatCode="_ * #,##0.0_ ;_ * \-#,##0.0_ ;_ * &quot;&quot;_ ;_ @_ "/>
    <numFmt numFmtId="180" formatCode="#,##0_ "/>
    <numFmt numFmtId="181" formatCode="\(\ \ \ \ \ ###\ \ \ \ \ \)"/>
    <numFmt numFmtId="182" formatCode="0;0;"/>
    <numFmt numFmtId="183" formatCode="0.000"/>
  </numFmts>
  <fonts count="45" x14ac:knownFonts="1">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sz val="10.5"/>
      <name val="ＭＳ 明朝"/>
      <family val="1"/>
      <charset val="128"/>
    </font>
    <font>
      <sz val="9"/>
      <name val="ＭＳ Ｐ明朝"/>
      <family val="1"/>
      <charset val="128"/>
    </font>
    <font>
      <b/>
      <sz val="11"/>
      <color indexed="10"/>
      <name val="ＭＳ Ｐゴシック"/>
      <family val="3"/>
      <charset val="128"/>
    </font>
    <font>
      <b/>
      <sz val="10"/>
      <color indexed="10"/>
      <name val="ＭＳ Ｐゴシック"/>
      <family val="3"/>
      <charset val="128"/>
    </font>
    <font>
      <b/>
      <sz val="12"/>
      <color indexed="10"/>
      <name val="ＭＳ Ｐゴシック"/>
      <family val="3"/>
      <charset val="128"/>
    </font>
    <font>
      <sz val="11"/>
      <color indexed="10"/>
      <name val="ＭＳ Ｐゴシック"/>
      <family val="3"/>
      <charset val="128"/>
    </font>
    <font>
      <sz val="10.5"/>
      <name val="ＭＳ Ｐ明朝"/>
      <family val="1"/>
      <charset val="128"/>
    </font>
    <font>
      <b/>
      <sz val="18"/>
      <color indexed="10"/>
      <name val="ＭＳ Ｐゴシック"/>
      <family val="3"/>
      <charset val="128"/>
    </font>
    <font>
      <b/>
      <sz val="11"/>
      <color indexed="12"/>
      <name val="ＭＳ Ｐゴシック"/>
      <family val="3"/>
      <charset val="128"/>
    </font>
    <font>
      <b/>
      <sz val="11"/>
      <color indexed="48"/>
      <name val="ＭＳ Ｐゴシック"/>
      <family val="3"/>
      <charset val="128"/>
    </font>
    <font>
      <sz val="9"/>
      <color indexed="48"/>
      <name val="ＭＳ Ｐゴシック"/>
      <family val="3"/>
      <charset val="128"/>
    </font>
    <font>
      <sz val="16"/>
      <name val="ＭＳ Ｐゴシック"/>
      <family val="3"/>
      <charset val="128"/>
    </font>
    <font>
      <sz val="12"/>
      <color indexed="10"/>
      <name val="HG創英角ﾎﾟｯﾌﾟ体"/>
      <family val="3"/>
      <charset val="128"/>
    </font>
    <font>
      <sz val="11"/>
      <color indexed="10"/>
      <name val="ＭＳ 明朝"/>
      <family val="1"/>
      <charset val="128"/>
    </font>
    <font>
      <sz val="11"/>
      <color indexed="10"/>
      <name val="ＭＳ ゴシック"/>
      <family val="3"/>
      <charset val="128"/>
    </font>
    <font>
      <sz val="8"/>
      <color indexed="48"/>
      <name val="ＭＳ Ｐゴシック"/>
      <family val="3"/>
      <charset val="128"/>
    </font>
    <font>
      <b/>
      <sz val="10"/>
      <color indexed="10"/>
      <name val="ＭＳ Ｐゴシック"/>
      <family val="3"/>
      <charset val="128"/>
    </font>
    <font>
      <sz val="10"/>
      <color indexed="9"/>
      <name val="ＭＳ Ｐゴシック"/>
      <family val="3"/>
      <charset val="128"/>
    </font>
    <font>
      <sz val="11"/>
      <color indexed="9"/>
      <name val="ＭＳ Ｐゴシック"/>
      <family val="3"/>
      <charset val="128"/>
    </font>
    <font>
      <sz val="10"/>
      <color rgb="FFFF33CC"/>
      <name val="ＭＳ Ｐゴシック"/>
      <family val="3"/>
      <charset val="128"/>
    </font>
    <font>
      <b/>
      <sz val="11"/>
      <color rgb="FFFF33CC"/>
      <name val="ＭＳ Ｐゴシック"/>
      <family val="3"/>
      <charset val="128"/>
    </font>
    <font>
      <b/>
      <sz val="10"/>
      <color rgb="FFFF33CC"/>
      <name val="ＭＳ Ｐゴシック"/>
      <family val="3"/>
      <charset val="128"/>
    </font>
    <font>
      <sz val="11"/>
      <color rgb="FFFF33CC"/>
      <name val="ＭＳ Ｐゴシック"/>
      <family val="3"/>
      <charset val="128"/>
    </font>
    <font>
      <b/>
      <sz val="11"/>
      <color rgb="FFFF0000"/>
      <name val="ＭＳ Ｐゴシック"/>
      <family val="3"/>
      <charset val="128"/>
    </font>
    <font>
      <sz val="11"/>
      <color rgb="FFFF0000"/>
      <name val="ＭＳ Ｐゴシック"/>
      <family val="3"/>
      <charset val="128"/>
    </font>
    <font>
      <sz val="10"/>
      <color rgb="FFFF0000"/>
      <name val="ＭＳ Ｐゴシック"/>
      <family val="3"/>
      <charset val="128"/>
    </font>
    <font>
      <b/>
      <u/>
      <sz val="11"/>
      <color rgb="FFFF0000"/>
      <name val="ＭＳ Ｐゴシック"/>
      <family val="3"/>
      <charset val="128"/>
    </font>
    <font>
      <sz val="9.5"/>
      <name val="ＭＳ Ｐゴシック"/>
      <family val="3"/>
      <charset val="128"/>
    </font>
    <font>
      <b/>
      <sz val="11"/>
      <name val="ＭＳ Ｐゴシック"/>
      <family val="3"/>
      <charset val="128"/>
    </font>
    <font>
      <sz val="9"/>
      <color theme="0"/>
      <name val="ＭＳ Ｐゴシック"/>
      <family val="3"/>
      <charset val="128"/>
    </font>
    <font>
      <sz val="11"/>
      <color theme="0"/>
      <name val="ＭＳ Ｐゴシック"/>
      <family val="3"/>
      <charset val="128"/>
    </font>
    <font>
      <b/>
      <sz val="10"/>
      <color rgb="FFFF0000"/>
      <name val="ＭＳ Ｐゴシック"/>
      <family val="3"/>
      <charset val="128"/>
    </font>
    <font>
      <u/>
      <sz val="12"/>
      <name val="ＭＳ Ｐゴシック"/>
      <family val="3"/>
      <charset val="128"/>
    </font>
    <font>
      <b/>
      <sz val="14"/>
      <color rgb="FF1F4E78"/>
      <name val="ＭＳ Ｐゴシック"/>
      <family val="3"/>
      <charset val="128"/>
    </font>
    <font>
      <b/>
      <sz val="11"/>
      <name val="ＭＳ Ｐゴシック"/>
      <family val="3"/>
      <charset val="128"/>
    </font>
    <font>
      <b/>
      <sz val="11"/>
      <color rgb="FFFFFFFF"/>
      <name val="ＭＳ Ｐゴシック"/>
      <family val="3"/>
      <charset val="128"/>
    </font>
  </fonts>
  <fills count="16">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47"/>
        <bgColor indexed="64"/>
      </patternFill>
    </fill>
    <fill>
      <patternFill patternType="solid">
        <fgColor indexed="42"/>
        <bgColor indexed="64"/>
      </patternFill>
    </fill>
    <fill>
      <patternFill patternType="solid">
        <fgColor indexed="22"/>
        <bgColor indexed="64"/>
      </patternFill>
    </fill>
    <fill>
      <patternFill patternType="solid">
        <fgColor rgb="FFCCFFCC"/>
        <bgColor indexed="64"/>
      </patternFill>
    </fill>
    <fill>
      <patternFill patternType="solid">
        <fgColor rgb="FFCCFFFF"/>
        <bgColor indexed="64"/>
      </patternFill>
    </fill>
    <fill>
      <patternFill patternType="solid">
        <fgColor theme="2" tint="-0.499984740745262"/>
        <bgColor indexed="64"/>
      </patternFill>
    </fill>
    <fill>
      <patternFill patternType="solid">
        <fgColor theme="9" tint="0.39997558519241921"/>
        <bgColor indexed="64"/>
      </patternFill>
    </fill>
    <fill>
      <patternFill patternType="solid">
        <fgColor rgb="FFFFF2CC"/>
      </patternFill>
    </fill>
    <fill>
      <patternFill patternType="solid">
        <fgColor rgb="FFD9EAF7"/>
      </patternFill>
    </fill>
    <fill>
      <patternFill patternType="solid">
        <fgColor rgb="FF1F4E78"/>
      </patternFill>
    </fill>
    <fill>
      <patternFill patternType="solid">
        <fgColor rgb="FFE2F0D9"/>
      </patternFill>
    </fill>
    <fill>
      <patternFill patternType="solid">
        <fgColor rgb="FFC00000"/>
      </patternFill>
    </fill>
  </fills>
  <borders count="177">
    <border>
      <left/>
      <right/>
      <top/>
      <bottom/>
      <diagonal/>
    </border>
    <border>
      <left/>
      <right/>
      <top style="thin">
        <color indexed="64"/>
      </top>
      <bottom/>
      <diagonal/>
    </border>
    <border>
      <left style="thin">
        <color indexed="8"/>
      </left>
      <right style="medium">
        <color indexed="8"/>
      </right>
      <top style="medium">
        <color indexed="8"/>
      </top>
      <bottom style="thin">
        <color indexed="8"/>
      </bottom>
      <diagonal/>
    </border>
    <border>
      <left style="thin">
        <color indexed="8"/>
      </left>
      <right style="medium">
        <color indexed="8"/>
      </right>
      <top style="thin">
        <color indexed="8"/>
      </top>
      <bottom style="thin">
        <color indexed="8"/>
      </bottom>
      <diagonal/>
    </border>
    <border>
      <left style="thin">
        <color indexed="8"/>
      </left>
      <right style="medium">
        <color indexed="8"/>
      </right>
      <top style="thin">
        <color indexed="8"/>
      </top>
      <bottom style="medium">
        <color indexed="8"/>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uble">
        <color indexed="64"/>
      </left>
      <right/>
      <top style="double">
        <color indexed="64"/>
      </top>
      <bottom style="thin">
        <color indexed="64"/>
      </bottom>
      <diagonal/>
    </border>
    <border>
      <left style="double">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thin">
        <color indexed="64"/>
      </left>
      <right/>
      <top style="thin">
        <color indexed="64"/>
      </top>
      <bottom style="thin">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right style="dotted">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8"/>
      </left>
      <right style="thin">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medium">
        <color indexed="8"/>
      </left>
      <right/>
      <top/>
      <bottom/>
      <diagonal/>
    </border>
    <border>
      <left style="medium">
        <color indexed="64"/>
      </left>
      <right style="medium">
        <color indexed="64"/>
      </right>
      <top/>
      <bottom style="medium">
        <color indexed="64"/>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style="medium">
        <color indexed="64"/>
      </left>
      <right/>
      <top/>
      <bottom/>
      <diagonal/>
    </border>
    <border>
      <left style="medium">
        <color indexed="64"/>
      </left>
      <right/>
      <top/>
      <bottom style="medium">
        <color indexed="64"/>
      </bottom>
      <diagonal/>
    </border>
    <border>
      <left/>
      <right style="double">
        <color indexed="64"/>
      </right>
      <top/>
      <bottom/>
      <diagonal/>
    </border>
    <border>
      <left style="double">
        <color indexed="64"/>
      </left>
      <right style="medium">
        <color indexed="64"/>
      </right>
      <top/>
      <bottom style="medium">
        <color indexed="64"/>
      </bottom>
      <diagonal/>
    </border>
    <border>
      <left style="thin">
        <color indexed="64"/>
      </left>
      <right/>
      <top/>
      <bottom/>
      <diagonal/>
    </border>
    <border>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medium">
        <color indexed="64"/>
      </right>
      <top style="hair">
        <color indexed="64"/>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double">
        <color indexed="64"/>
      </bottom>
      <diagonal/>
    </border>
    <border>
      <left style="medium">
        <color indexed="64"/>
      </left>
      <right/>
      <top/>
      <bottom style="thin">
        <color indexed="64"/>
      </bottom>
      <diagonal/>
    </border>
    <border>
      <left/>
      <right/>
      <top style="hair">
        <color indexed="64"/>
      </top>
      <bottom style="hair">
        <color indexed="64"/>
      </bottom>
      <diagonal/>
    </border>
    <border>
      <left/>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medium">
        <color indexed="64"/>
      </right>
      <top/>
      <bottom style="hair">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hair">
        <color indexed="64"/>
      </bottom>
      <diagonal/>
    </border>
    <border>
      <left style="thin">
        <color indexed="64"/>
      </left>
      <right/>
      <top style="thin">
        <color indexed="64"/>
      </top>
      <bottom/>
      <diagonal/>
    </border>
    <border>
      <left/>
      <right style="thin">
        <color indexed="64"/>
      </right>
      <top style="thin">
        <color indexed="64"/>
      </top>
      <bottom style="hair">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right style="medium">
        <color indexed="64"/>
      </right>
      <top style="thin">
        <color indexed="64"/>
      </top>
      <bottom style="dashed">
        <color indexed="64"/>
      </bottom>
      <diagonal/>
    </border>
    <border>
      <left style="double">
        <color indexed="64"/>
      </left>
      <right/>
      <top/>
      <bottom/>
      <diagonal/>
    </border>
    <border>
      <left/>
      <right style="dashed">
        <color indexed="64"/>
      </right>
      <top style="medium">
        <color indexed="64"/>
      </top>
      <bottom/>
      <diagonal/>
    </border>
    <border>
      <left/>
      <right style="medium">
        <color indexed="64"/>
      </right>
      <top style="thin">
        <color indexed="64"/>
      </top>
      <bottom style="medium">
        <color indexed="64"/>
      </bottom>
      <diagonal/>
    </border>
    <border>
      <left/>
      <right/>
      <top style="double">
        <color indexed="64"/>
      </top>
      <bottom style="double">
        <color indexed="64"/>
      </bottom>
      <diagonal/>
    </border>
    <border>
      <left style="medium">
        <color indexed="64"/>
      </left>
      <right/>
      <top style="hair">
        <color indexed="64"/>
      </top>
      <bottom style="double">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right style="medium">
        <color indexed="64"/>
      </right>
      <top style="dotted">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hair">
        <color indexed="64"/>
      </top>
      <bottom style="double">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double">
        <color indexed="64"/>
      </top>
      <bottom style="double">
        <color indexed="64"/>
      </bottom>
      <diagonal/>
    </border>
    <border>
      <left style="double">
        <color indexed="64"/>
      </left>
      <right style="medium">
        <color indexed="64"/>
      </right>
      <top/>
      <bottom/>
      <diagonal/>
    </border>
    <border>
      <left style="medium">
        <color indexed="64"/>
      </left>
      <right style="double">
        <color indexed="64"/>
      </right>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medium">
        <color indexed="64"/>
      </right>
      <top style="double">
        <color indexed="64"/>
      </top>
      <bottom style="thin">
        <color indexed="64"/>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medium">
        <color indexed="64"/>
      </left>
      <right/>
      <top style="thin">
        <color indexed="64"/>
      </top>
      <bottom style="thin">
        <color indexed="64"/>
      </bottom>
      <diagonal/>
    </border>
    <border>
      <left/>
      <right/>
      <top style="medium">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top style="double">
        <color indexed="64"/>
      </top>
      <bottom/>
      <diagonal/>
    </border>
    <border>
      <left style="double">
        <color indexed="64"/>
      </left>
      <right/>
      <top/>
      <bottom style="thin">
        <color indexed="64"/>
      </bottom>
      <diagonal/>
    </border>
    <border>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double">
        <color indexed="64"/>
      </right>
      <top style="double">
        <color indexed="64"/>
      </top>
      <bottom style="double">
        <color indexed="64"/>
      </bottom>
      <diagonal/>
    </border>
    <border>
      <left/>
      <right style="thin">
        <color indexed="64"/>
      </right>
      <top style="double">
        <color indexed="64"/>
      </top>
      <bottom style="thin">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bottom style="hair">
        <color indexed="64"/>
      </bottom>
      <diagonal/>
    </border>
    <border>
      <left/>
      <right style="thin">
        <color indexed="64"/>
      </right>
      <top style="thin">
        <color indexed="64"/>
      </top>
      <bottom style="dotted">
        <color indexed="64"/>
      </bottom>
      <diagonal/>
    </border>
    <border>
      <left/>
      <right style="thin">
        <color indexed="64"/>
      </right>
      <top style="medium">
        <color indexed="64"/>
      </top>
      <bottom style="thin">
        <color indexed="64"/>
      </bottom>
      <diagonal/>
    </border>
    <border>
      <left/>
      <right/>
      <top style="medium">
        <color indexed="8"/>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top style="medium">
        <color indexed="64"/>
      </top>
      <bottom style="thin">
        <color indexed="64"/>
      </bottom>
      <diagonal/>
    </border>
    <border>
      <left style="double">
        <color indexed="64"/>
      </left>
      <right/>
      <top style="medium">
        <color indexed="64"/>
      </top>
      <bottom/>
      <diagonal/>
    </border>
    <border>
      <left style="medium">
        <color indexed="64"/>
      </left>
      <right style="thin">
        <color indexed="64"/>
      </right>
      <top style="medium">
        <color indexed="64"/>
      </top>
      <bottom/>
      <diagonal/>
    </border>
    <border>
      <left/>
      <right/>
      <top style="medium">
        <color auto="1"/>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dotted">
        <color indexed="64"/>
      </left>
      <right style="dotted">
        <color indexed="64"/>
      </right>
      <top/>
      <bottom/>
      <diagonal/>
    </border>
    <border>
      <left style="thin">
        <color indexed="64"/>
      </left>
      <right style="hair">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dotted">
        <color indexed="64"/>
      </left>
      <right style="dotted">
        <color indexed="64"/>
      </right>
      <top style="dotted">
        <color indexed="64"/>
      </top>
      <bottom style="dotted">
        <color indexed="64"/>
      </bottom>
      <diagonal/>
    </border>
    <border>
      <left style="medium">
        <color indexed="64"/>
      </left>
      <right style="thin">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thin">
        <color rgb="FFD9E2F3"/>
      </left>
      <right style="thin">
        <color rgb="FFD9E2F3"/>
      </right>
      <top style="thin">
        <color rgb="FFD9E2F3"/>
      </top>
      <bottom style="thin">
        <color rgb="FFD9E2F3"/>
      </bottom>
      <diagonal/>
    </border>
  </borders>
  <cellStyleXfs count="5">
    <xf numFmtId="0" fontId="0" fillId="0" borderId="0">
      <alignment vertical="center"/>
    </xf>
    <xf numFmtId="38" fontId="2" fillId="0" borderId="0">
      <alignment vertical="center"/>
    </xf>
    <xf numFmtId="0" fontId="2" fillId="0" borderId="0"/>
    <xf numFmtId="0" fontId="2" fillId="0" borderId="0"/>
    <xf numFmtId="0" fontId="2" fillId="0" borderId="0"/>
  </cellStyleXfs>
  <cellXfs count="665">
    <xf numFmtId="0" fontId="0" fillId="0" borderId="0" xfId="0">
      <alignment vertical="center"/>
    </xf>
    <xf numFmtId="0" fontId="4" fillId="0" borderId="0" xfId="0" applyFont="1" applyAlignment="1">
      <alignment horizontal="right" vertical="center"/>
    </xf>
    <xf numFmtId="0" fontId="9" fillId="0" borderId="0" xfId="0" applyFont="1" applyAlignment="1">
      <alignment vertical="top"/>
    </xf>
    <xf numFmtId="0" fontId="4" fillId="0" borderId="0" xfId="0" applyFont="1">
      <alignment vertical="center"/>
    </xf>
    <xf numFmtId="0" fontId="0" fillId="0" borderId="1" xfId="0" applyBorder="1" applyAlignment="1">
      <alignment vertical="center" wrapText="1"/>
    </xf>
    <xf numFmtId="0" fontId="14" fillId="0" borderId="0" xfId="0" applyFont="1">
      <alignment vertical="center"/>
    </xf>
    <xf numFmtId="0" fontId="9" fillId="0" borderId="2" xfId="0" applyFont="1" applyBorder="1" applyAlignment="1">
      <alignment horizontal="center" vertical="top" wrapText="1"/>
    </xf>
    <xf numFmtId="0" fontId="9" fillId="0" borderId="3" xfId="0" applyFont="1" applyBorder="1" applyAlignment="1">
      <alignment vertical="top" wrapText="1"/>
    </xf>
    <xf numFmtId="0" fontId="9" fillId="0" borderId="4" xfId="0" applyFont="1" applyBorder="1" applyAlignment="1">
      <alignment vertical="top" wrapText="1"/>
    </xf>
    <xf numFmtId="0" fontId="7" fillId="0" borderId="0" xfId="0" applyFont="1">
      <alignment vertical="center"/>
    </xf>
    <xf numFmtId="0" fontId="5" fillId="0" borderId="0" xfId="0" applyFont="1">
      <alignment vertical="center"/>
    </xf>
    <xf numFmtId="0" fontId="5" fillId="0" borderId="5" xfId="0" applyFont="1" applyBorder="1">
      <alignment vertical="center"/>
    </xf>
    <xf numFmtId="0" fontId="5" fillId="0" borderId="6" xfId="0" applyFont="1" applyBorder="1">
      <alignment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lignment vertical="center"/>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16" fillId="0" borderId="0" xfId="2" applyFont="1" applyAlignment="1">
      <alignment horizontal="left"/>
    </xf>
    <xf numFmtId="0" fontId="11" fillId="0" borderId="0" xfId="4" applyFont="1"/>
    <xf numFmtId="0" fontId="4" fillId="0" borderId="0" xfId="4" applyFont="1"/>
    <xf numFmtId="0" fontId="4" fillId="0" borderId="0" xfId="4" applyFont="1" applyProtection="1">
      <protection hidden="1"/>
    </xf>
    <xf numFmtId="0" fontId="4" fillId="0" borderId="0" xfId="4" applyFont="1" applyAlignment="1">
      <alignment horizontal="right" vertical="center"/>
    </xf>
    <xf numFmtId="0" fontId="4" fillId="0" borderId="0" xfId="4" applyFont="1" applyAlignment="1">
      <alignment horizontal="left"/>
    </xf>
    <xf numFmtId="0" fontId="4" fillId="0" borderId="13" xfId="4" applyFont="1" applyBorder="1"/>
    <xf numFmtId="0" fontId="13" fillId="0" borderId="0" xfId="4" applyFont="1"/>
    <xf numFmtId="0" fontId="4" fillId="0" borderId="14" xfId="4" applyFont="1" applyBorder="1"/>
    <xf numFmtId="0" fontId="4" fillId="0" borderId="14" xfId="4" applyFont="1" applyBorder="1" applyAlignment="1">
      <alignment horizontal="left" vertical="center"/>
    </xf>
    <xf numFmtId="0" fontId="4" fillId="0" borderId="14" xfId="4" applyFont="1" applyBorder="1" applyAlignment="1">
      <alignment horizontal="right" vertical="center"/>
    </xf>
    <xf numFmtId="0" fontId="4" fillId="0" borderId="14" xfId="4" applyFont="1" applyBorder="1" applyAlignment="1">
      <alignment vertical="center"/>
    </xf>
    <xf numFmtId="0" fontId="4" fillId="0" borderId="15" xfId="4" applyFont="1" applyBorder="1" applyAlignment="1">
      <alignment horizontal="left" vertical="center"/>
    </xf>
    <xf numFmtId="0" fontId="4" fillId="0" borderId="1" xfId="4" applyFont="1" applyBorder="1"/>
    <xf numFmtId="0" fontId="4" fillId="0" borderId="1" xfId="4" applyFont="1" applyBorder="1" applyAlignment="1">
      <alignment horizontal="left" vertical="center"/>
    </xf>
    <xf numFmtId="0" fontId="4" fillId="0" borderId="1" xfId="4" applyFont="1" applyBorder="1" applyAlignment="1">
      <alignment horizontal="right" vertical="center"/>
    </xf>
    <xf numFmtId="0" fontId="4" fillId="0" borderId="1" xfId="4" applyFont="1" applyBorder="1" applyAlignment="1">
      <alignment vertical="center"/>
    </xf>
    <xf numFmtId="0" fontId="4" fillId="0" borderId="13" xfId="4" applyFont="1" applyBorder="1" applyAlignment="1">
      <alignment vertical="top"/>
    </xf>
    <xf numFmtId="0" fontId="4" fillId="0" borderId="18" xfId="4" applyFont="1" applyBorder="1" applyAlignment="1">
      <alignment vertical="top"/>
    </xf>
    <xf numFmtId="0" fontId="4" fillId="0" borderId="0" xfId="4" applyFont="1" applyAlignment="1">
      <alignment horizontal="right"/>
    </xf>
    <xf numFmtId="38" fontId="17" fillId="0" borderId="0" xfId="1" applyFont="1" applyAlignment="1">
      <alignment horizontal="left" vertical="center"/>
    </xf>
    <xf numFmtId="38" fontId="4" fillId="0" borderId="0" xfId="1" applyFont="1" applyAlignment="1">
      <alignment vertical="center" wrapText="1"/>
    </xf>
    <xf numFmtId="38" fontId="4" fillId="0" borderId="0" xfId="1" applyFont="1" applyAlignment="1">
      <alignment horizontal="centerContinuous" vertical="center" wrapText="1"/>
    </xf>
    <xf numFmtId="38" fontId="10" fillId="0" borderId="0" xfId="1" applyFont="1" applyAlignment="1">
      <alignment horizontal="right" vertical="top" shrinkToFit="1"/>
    </xf>
    <xf numFmtId="38" fontId="4" fillId="0" borderId="15" xfId="1" applyFont="1" applyBorder="1" applyAlignment="1">
      <alignment vertical="center" wrapText="1"/>
    </xf>
    <xf numFmtId="38" fontId="4" fillId="0" borderId="19" xfId="1" applyFont="1" applyBorder="1" applyAlignment="1">
      <alignment horizontal="center" vertical="center" wrapText="1"/>
    </xf>
    <xf numFmtId="38" fontId="0" fillId="0" borderId="20" xfId="1" applyFont="1" applyBorder="1" applyAlignment="1">
      <alignment vertical="center" wrapText="1"/>
    </xf>
    <xf numFmtId="38" fontId="0" fillId="0" borderId="21" xfId="1" applyFont="1" applyBorder="1" applyAlignment="1">
      <alignment vertical="center" wrapText="1"/>
    </xf>
    <xf numFmtId="38" fontId="4" fillId="0" borderId="21" xfId="1" applyFont="1" applyBorder="1" applyAlignment="1">
      <alignment vertical="center" wrapText="1"/>
    </xf>
    <xf numFmtId="38" fontId="4" fillId="0" borderId="22" xfId="1" applyFont="1" applyBorder="1" applyAlignment="1">
      <alignment vertical="center" wrapText="1"/>
    </xf>
    <xf numFmtId="38" fontId="4" fillId="0" borderId="13" xfId="1" applyFont="1" applyBorder="1" applyAlignment="1">
      <alignment vertical="center" wrapText="1"/>
    </xf>
    <xf numFmtId="38" fontId="4" fillId="0" borderId="23" xfId="1" applyFont="1" applyBorder="1" applyAlignment="1">
      <alignment horizontal="center" vertical="center" shrinkToFit="1"/>
    </xf>
    <xf numFmtId="38" fontId="4" fillId="0" borderId="24" xfId="1" applyFont="1" applyBorder="1" applyAlignment="1">
      <alignment vertical="center" wrapText="1"/>
    </xf>
    <xf numFmtId="38" fontId="4" fillId="0" borderId="25" xfId="1" applyFont="1" applyBorder="1" applyAlignment="1">
      <alignment vertical="center" wrapText="1"/>
    </xf>
    <xf numFmtId="38" fontId="4" fillId="0" borderId="10" xfId="1" applyFont="1" applyBorder="1" applyAlignment="1">
      <alignment vertical="center" wrapText="1"/>
    </xf>
    <xf numFmtId="38" fontId="4" fillId="0" borderId="26" xfId="1" applyFont="1" applyBorder="1" applyAlignment="1">
      <alignment vertical="center" wrapText="1"/>
    </xf>
    <xf numFmtId="38" fontId="4" fillId="0" borderId="27" xfId="1" applyFont="1" applyBorder="1" applyAlignment="1">
      <alignment vertical="center" wrapText="1"/>
    </xf>
    <xf numFmtId="38" fontId="4" fillId="0" borderId="0" xfId="1" applyFont="1" applyAlignment="1">
      <alignment horizontal="center" vertical="center" wrapText="1"/>
    </xf>
    <xf numFmtId="38" fontId="0" fillId="0" borderId="28" xfId="1" applyFont="1" applyBorder="1" applyAlignment="1">
      <alignment vertical="center" wrapText="1"/>
    </xf>
    <xf numFmtId="38" fontId="0" fillId="0" borderId="27" xfId="1" applyFont="1" applyBorder="1" applyAlignment="1">
      <alignment vertical="center" wrapText="1"/>
    </xf>
    <xf numFmtId="38" fontId="4" fillId="0" borderId="29" xfId="1" applyFont="1" applyBorder="1" applyAlignment="1">
      <alignment vertical="center" wrapText="1"/>
    </xf>
    <xf numFmtId="38" fontId="4" fillId="0" borderId="13" xfId="1" applyFont="1" applyBorder="1" applyAlignment="1">
      <alignment horizontal="left"/>
    </xf>
    <xf numFmtId="38" fontId="4" fillId="0" borderId="13" xfId="1" applyFont="1" applyBorder="1" applyAlignment="1">
      <alignment horizontal="center"/>
    </xf>
    <xf numFmtId="38" fontId="0" fillId="0" borderId="0" xfId="1" applyFont="1" applyAlignment="1">
      <alignment vertical="center" wrapText="1"/>
    </xf>
    <xf numFmtId="38" fontId="4" fillId="0" borderId="0" xfId="1" applyFont="1" applyAlignment="1">
      <alignment horizontal="center"/>
    </xf>
    <xf numFmtId="38" fontId="4" fillId="0" borderId="17" xfId="1" applyFont="1" applyBorder="1" applyAlignment="1">
      <alignment vertical="center" wrapText="1"/>
    </xf>
    <xf numFmtId="38" fontId="4" fillId="0" borderId="0" xfId="1" applyFont="1" applyAlignment="1"/>
    <xf numFmtId="38" fontId="4" fillId="0" borderId="0" xfId="1" applyFont="1">
      <alignment vertical="center"/>
    </xf>
    <xf numFmtId="38" fontId="0" fillId="0" borderId="0" xfId="1" applyFont="1">
      <alignment vertical="center"/>
    </xf>
    <xf numFmtId="38" fontId="4" fillId="0" borderId="0" xfId="1" applyFont="1" applyAlignment="1">
      <alignment horizontal="left" vertical="center"/>
    </xf>
    <xf numFmtId="38" fontId="9" fillId="0" borderId="0" xfId="1" applyFont="1">
      <alignment vertical="center"/>
    </xf>
    <xf numFmtId="0" fontId="4" fillId="0" borderId="0" xfId="2" applyFont="1" applyProtection="1">
      <protection hidden="1"/>
    </xf>
    <xf numFmtId="0" fontId="4" fillId="0" borderId="0" xfId="2" applyFont="1"/>
    <xf numFmtId="0" fontId="13" fillId="0" borderId="0" xfId="3" applyFont="1" applyAlignment="1">
      <alignment horizontal="left"/>
    </xf>
    <xf numFmtId="0" fontId="4" fillId="0" borderId="30" xfId="4" applyFont="1" applyBorder="1"/>
    <xf numFmtId="0" fontId="4" fillId="0" borderId="31" xfId="4" applyFont="1" applyBorder="1"/>
    <xf numFmtId="0" fontId="4" fillId="0" borderId="32" xfId="4" applyFont="1" applyBorder="1"/>
    <xf numFmtId="0" fontId="4" fillId="0" borderId="33" xfId="4" applyFont="1" applyBorder="1"/>
    <xf numFmtId="0" fontId="4" fillId="0" borderId="34" xfId="4" applyFont="1" applyBorder="1"/>
    <xf numFmtId="0" fontId="4" fillId="0" borderId="34" xfId="4" applyFont="1" applyBorder="1" applyAlignment="1">
      <alignment horizontal="right"/>
    </xf>
    <xf numFmtId="0" fontId="4" fillId="0" borderId="35" xfId="4" applyFont="1" applyBorder="1"/>
    <xf numFmtId="0" fontId="4" fillId="0" borderId="36" xfId="4" applyFont="1" applyBorder="1"/>
    <xf numFmtId="38" fontId="0" fillId="0" borderId="0" xfId="1" applyFont="1" applyAlignment="1">
      <alignment horizontal="left" vertical="center"/>
    </xf>
    <xf numFmtId="38" fontId="12" fillId="0" borderId="0" xfId="1" applyFont="1" applyAlignment="1"/>
    <xf numFmtId="38" fontId="4" fillId="0" borderId="0" xfId="1" applyFont="1" applyAlignment="1">
      <alignment horizontal="center" vertical="center"/>
    </xf>
    <xf numFmtId="0" fontId="5" fillId="0" borderId="0" xfId="0" applyFont="1" applyAlignment="1">
      <alignment horizontal="right" vertical="center" shrinkToFit="1"/>
    </xf>
    <xf numFmtId="0" fontId="2" fillId="0" borderId="0" xfId="4"/>
    <xf numFmtId="0" fontId="12" fillId="0" borderId="0" xfId="4" applyFont="1"/>
    <xf numFmtId="0" fontId="0" fillId="0" borderId="0" xfId="0" applyAlignment="1">
      <alignment horizontal="center" vertical="center" shrinkToFit="1"/>
    </xf>
    <xf numFmtId="0" fontId="4" fillId="0" borderId="0" xfId="0" applyFont="1" applyAlignment="1">
      <alignment vertical="center" wrapText="1"/>
    </xf>
    <xf numFmtId="0" fontId="18" fillId="0" borderId="0" xfId="4" applyFont="1"/>
    <xf numFmtId="0" fontId="0" fillId="0" borderId="0" xfId="0" applyAlignment="1">
      <alignment vertical="top" wrapText="1"/>
    </xf>
    <xf numFmtId="38" fontId="10" fillId="0" borderId="0" xfId="1" applyFont="1" applyAlignment="1">
      <alignment horizontal="center"/>
    </xf>
    <xf numFmtId="176" fontId="4" fillId="3" borderId="23" xfId="1" applyNumberFormat="1" applyFont="1" applyFill="1" applyBorder="1" applyAlignment="1" applyProtection="1">
      <alignment vertical="center" shrinkToFit="1"/>
      <protection locked="0"/>
    </xf>
    <xf numFmtId="0" fontId="1" fillId="0" borderId="46" xfId="4" applyFont="1" applyBorder="1" applyAlignment="1">
      <alignment horizontal="center"/>
    </xf>
    <xf numFmtId="0" fontId="1" fillId="0" borderId="47" xfId="4" applyFont="1" applyBorder="1" applyAlignment="1">
      <alignment horizontal="center"/>
    </xf>
    <xf numFmtId="0" fontId="7" fillId="0" borderId="0" xfId="4" applyFont="1" applyAlignment="1">
      <alignment horizontal="right"/>
    </xf>
    <xf numFmtId="0" fontId="9" fillId="0" borderId="48" xfId="0" applyFont="1" applyBorder="1" applyAlignment="1">
      <alignment horizontal="center" vertical="top" wrapText="1"/>
    </xf>
    <xf numFmtId="0" fontId="15" fillId="0" borderId="49" xfId="0" applyFont="1" applyBorder="1" applyAlignment="1">
      <alignment horizontal="left" vertical="center" wrapText="1"/>
    </xf>
    <xf numFmtId="0" fontId="15" fillId="0" borderId="49" xfId="0" applyFont="1" applyBorder="1" applyAlignment="1">
      <alignment horizontal="justify" vertical="center" wrapText="1"/>
    </xf>
    <xf numFmtId="0" fontId="9" fillId="0" borderId="49" xfId="0" applyFont="1" applyBorder="1" applyAlignment="1">
      <alignment horizontal="justify" vertical="center" wrapText="1"/>
    </xf>
    <xf numFmtId="0" fontId="9" fillId="0" borderId="50" xfId="0" applyFont="1" applyBorder="1" applyAlignment="1">
      <alignment horizontal="justify" vertical="center" wrapText="1"/>
    </xf>
    <xf numFmtId="0" fontId="0" fillId="0" borderId="51" xfId="0" applyBorder="1">
      <alignment vertical="center"/>
    </xf>
    <xf numFmtId="0" fontId="22" fillId="0" borderId="0" xfId="0" applyFont="1" applyAlignment="1">
      <alignment vertical="center" wrapText="1"/>
    </xf>
    <xf numFmtId="0" fontId="0" fillId="0" borderId="0" xfId="0" applyAlignment="1">
      <alignment vertical="center" shrinkToFit="1"/>
    </xf>
    <xf numFmtId="0" fontId="0" fillId="0" borderId="0" xfId="0" applyAlignment="1">
      <alignment horizontal="left" wrapText="1"/>
    </xf>
    <xf numFmtId="38" fontId="4" fillId="0" borderId="0" xfId="1" applyFont="1" applyAlignment="1">
      <alignment horizontal="right" vertical="center" shrinkToFit="1"/>
    </xf>
    <xf numFmtId="38" fontId="4" fillId="0" borderId="0" xfId="1" applyFont="1" applyAlignment="1">
      <alignment vertical="center" shrinkToFit="1"/>
    </xf>
    <xf numFmtId="0" fontId="5" fillId="0" borderId="0" xfId="0" applyFont="1" applyAlignment="1">
      <alignment vertical="center" wrapText="1" shrinkToFit="1"/>
    </xf>
    <xf numFmtId="0" fontId="4" fillId="0" borderId="0" xfId="0" applyFont="1" applyAlignment="1">
      <alignment horizontal="right"/>
    </xf>
    <xf numFmtId="0" fontId="5" fillId="0" borderId="46" xfId="0" applyFont="1" applyBorder="1" applyAlignment="1">
      <alignment horizontal="center"/>
    </xf>
    <xf numFmtId="0" fontId="5" fillId="0" borderId="47" xfId="0" applyFont="1" applyBorder="1" applyAlignment="1">
      <alignment horizontal="center"/>
    </xf>
    <xf numFmtId="0" fontId="5" fillId="0" borderId="52" xfId="0" applyFont="1" applyBorder="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shrinkToFit="1"/>
    </xf>
    <xf numFmtId="0" fontId="2" fillId="0" borderId="47" xfId="0" applyFont="1" applyBorder="1" applyAlignment="1">
      <alignment horizontal="center"/>
    </xf>
    <xf numFmtId="38" fontId="7" fillId="0" borderId="0" xfId="1" applyFont="1" applyAlignment="1">
      <alignment horizontal="right" vertical="center"/>
    </xf>
    <xf numFmtId="0" fontId="5" fillId="0" borderId="53" xfId="0" applyFont="1" applyBorder="1">
      <alignment vertical="center"/>
    </xf>
    <xf numFmtId="0" fontId="7" fillId="0" borderId="54" xfId="0" applyFont="1" applyBorder="1">
      <alignment vertical="center"/>
    </xf>
    <xf numFmtId="0" fontId="5" fillId="0" borderId="55" xfId="0" applyFont="1" applyBorder="1">
      <alignment vertical="center"/>
    </xf>
    <xf numFmtId="0" fontId="5" fillId="0" borderId="0" xfId="0" applyFont="1" applyAlignment="1">
      <alignment vertical="center" shrinkToFit="1"/>
    </xf>
    <xf numFmtId="0" fontId="7" fillId="0" borderId="56" xfId="0" applyFont="1" applyBorder="1">
      <alignment vertical="center"/>
    </xf>
    <xf numFmtId="0" fontId="4" fillId="0" borderId="18" xfId="0" applyFont="1" applyBorder="1" applyAlignment="1" applyProtection="1">
      <alignment horizontal="center" vertical="center" shrinkToFit="1"/>
      <protection locked="0"/>
    </xf>
    <xf numFmtId="0" fontId="4" fillId="0" borderId="1" xfId="0" applyFont="1" applyBorder="1">
      <alignment vertical="center"/>
    </xf>
    <xf numFmtId="0" fontId="0" fillId="0" borderId="0" xfId="0" applyAlignment="1"/>
    <xf numFmtId="38" fontId="0" fillId="0" borderId="0" xfId="1" applyFont="1" applyAlignment="1">
      <alignment vertical="top" wrapText="1"/>
    </xf>
    <xf numFmtId="0" fontId="0" fillId="0" borderId="0" xfId="0" applyAlignment="1">
      <alignment vertical="top"/>
    </xf>
    <xf numFmtId="38" fontId="11" fillId="0" borderId="0" xfId="1" applyFont="1" applyAlignment="1">
      <alignment vertical="center" wrapText="1"/>
    </xf>
    <xf numFmtId="38" fontId="12" fillId="0" borderId="0" xfId="1" applyFont="1" applyAlignment="1">
      <alignment vertical="center" wrapText="1"/>
    </xf>
    <xf numFmtId="38" fontId="2" fillId="0" borderId="0" xfId="1">
      <alignment vertical="center"/>
    </xf>
    <xf numFmtId="38" fontId="4" fillId="0" borderId="0" xfId="1" applyFont="1" applyAlignment="1">
      <alignment horizontal="right" vertical="center" wrapText="1"/>
    </xf>
    <xf numFmtId="38" fontId="4" fillId="0" borderId="19" xfId="1" applyFont="1" applyBorder="1" applyAlignment="1">
      <alignment vertical="center" wrapText="1"/>
    </xf>
    <xf numFmtId="38" fontId="4" fillId="0" borderId="54" xfId="1" applyFont="1" applyBorder="1" applyAlignment="1">
      <alignment vertical="center" wrapText="1"/>
    </xf>
    <xf numFmtId="38" fontId="19" fillId="0" borderId="0" xfId="1" applyFont="1" applyAlignment="1">
      <alignment vertical="center" wrapText="1"/>
    </xf>
    <xf numFmtId="38" fontId="4" fillId="0" borderId="0" xfId="1" applyFont="1" applyAlignment="1">
      <alignment horizontal="center" vertical="center" wrapText="1" shrinkToFit="1"/>
    </xf>
    <xf numFmtId="176" fontId="4" fillId="0" borderId="0" xfId="1" applyNumberFormat="1" applyFont="1" applyAlignment="1">
      <alignment vertical="center" shrinkToFit="1"/>
    </xf>
    <xf numFmtId="176" fontId="0" fillId="0" borderId="0" xfId="1" applyNumberFormat="1" applyFont="1" applyAlignment="1">
      <alignment vertical="center" shrinkToFit="1"/>
    </xf>
    <xf numFmtId="38" fontId="4" fillId="0" borderId="57" xfId="1" applyFont="1" applyBorder="1" applyAlignment="1">
      <alignment vertical="center" wrapText="1"/>
    </xf>
    <xf numFmtId="38" fontId="4" fillId="0" borderId="58" xfId="1" applyFont="1" applyBorder="1" applyAlignment="1">
      <alignment vertical="center" wrapText="1"/>
    </xf>
    <xf numFmtId="38" fontId="4" fillId="0" borderId="52" xfId="1" applyFont="1" applyBorder="1" applyAlignment="1">
      <alignment vertical="center" wrapText="1"/>
    </xf>
    <xf numFmtId="38" fontId="4" fillId="0" borderId="59" xfId="1" applyFont="1" applyBorder="1" applyAlignment="1">
      <alignment vertical="center" wrapText="1"/>
    </xf>
    <xf numFmtId="38" fontId="4" fillId="0" borderId="60" xfId="1" applyFont="1" applyBorder="1" applyAlignment="1">
      <alignment vertical="center" wrapText="1"/>
    </xf>
    <xf numFmtId="38" fontId="0" fillId="0" borderId="0" xfId="1" applyFont="1" applyAlignment="1">
      <alignment vertical="center" textRotation="255" wrapText="1"/>
    </xf>
    <xf numFmtId="38" fontId="7" fillId="0" borderId="0" xfId="1" applyFont="1" applyAlignment="1">
      <alignment vertical="center" wrapText="1"/>
    </xf>
    <xf numFmtId="38" fontId="7" fillId="0" borderId="0" xfId="1" applyFont="1" applyAlignment="1">
      <alignment vertical="top" wrapText="1"/>
    </xf>
    <xf numFmtId="38" fontId="5" fillId="0" borderId="0" xfId="1" applyFont="1">
      <alignment vertical="center"/>
    </xf>
    <xf numFmtId="38" fontId="5" fillId="0" borderId="0" xfId="1" applyFont="1" applyAlignment="1"/>
    <xf numFmtId="38" fontId="24" fillId="0" borderId="0" xfId="1" applyFont="1" applyAlignment="1">
      <alignment vertical="center" wrapText="1"/>
    </xf>
    <xf numFmtId="0" fontId="8" fillId="0" borderId="0" xfId="0" applyFont="1" applyAlignment="1">
      <alignment vertical="center" wrapText="1"/>
    </xf>
    <xf numFmtId="0" fontId="0" fillId="0" borderId="0" xfId="0" applyAlignment="1">
      <alignment vertical="center" wrapText="1"/>
    </xf>
    <xf numFmtId="0" fontId="18" fillId="0" borderId="61" xfId="4" applyFont="1" applyBorder="1" applyAlignment="1">
      <alignment vertical="top" wrapText="1"/>
    </xf>
    <xf numFmtId="0" fontId="18" fillId="0" borderId="0" xfId="0" applyFont="1" applyAlignment="1">
      <alignment vertical="top" wrapText="1"/>
    </xf>
    <xf numFmtId="0" fontId="21" fillId="0" borderId="61" xfId="4" applyFont="1" applyBorder="1"/>
    <xf numFmtId="38" fontId="4" fillId="0" borderId="62" xfId="1" applyFont="1" applyBorder="1" applyAlignment="1">
      <alignment vertical="center" wrapText="1"/>
    </xf>
    <xf numFmtId="38" fontId="4" fillId="0" borderId="63" xfId="1" applyFont="1" applyBorder="1" applyAlignment="1">
      <alignment horizontal="center" vertical="center" wrapText="1"/>
    </xf>
    <xf numFmtId="0" fontId="5" fillId="0" borderId="21" xfId="0" applyFont="1" applyBorder="1">
      <alignment vertical="center"/>
    </xf>
    <xf numFmtId="0" fontId="7" fillId="0" borderId="68" xfId="0" applyFont="1" applyBorder="1">
      <alignment vertical="center"/>
    </xf>
    <xf numFmtId="0" fontId="7" fillId="0" borderId="27" xfId="0" applyFont="1" applyBorder="1">
      <alignment vertical="center"/>
    </xf>
    <xf numFmtId="0" fontId="7" fillId="0" borderId="52" xfId="0" applyFont="1" applyBorder="1">
      <alignment vertical="center"/>
    </xf>
    <xf numFmtId="0" fontId="5" fillId="0" borderId="27" xfId="0" applyFont="1" applyBorder="1" applyAlignment="1">
      <alignment horizontal="center" vertical="center"/>
    </xf>
    <xf numFmtId="0" fontId="7" fillId="0" borderId="69" xfId="0" applyFont="1" applyBorder="1">
      <alignment vertical="center"/>
    </xf>
    <xf numFmtId="0" fontId="5" fillId="0" borderId="70" xfId="0" applyFont="1" applyBorder="1">
      <alignment vertical="center"/>
    </xf>
    <xf numFmtId="0" fontId="5" fillId="0" borderId="23" xfId="0" applyFont="1" applyBorder="1" applyAlignment="1">
      <alignment vertical="center" shrinkToFit="1"/>
    </xf>
    <xf numFmtId="0" fontId="5" fillId="0" borderId="56" xfId="0" applyFont="1" applyBorder="1">
      <alignment vertical="center"/>
    </xf>
    <xf numFmtId="0" fontId="5" fillId="0" borderId="76" xfId="0" applyFont="1" applyBorder="1">
      <alignment vertical="center"/>
    </xf>
    <xf numFmtId="0" fontId="2" fillId="0" borderId="80" xfId="4" applyBorder="1" applyAlignment="1">
      <alignment horizontal="center" vertical="center"/>
    </xf>
    <xf numFmtId="0" fontId="4" fillId="0" borderId="1" xfId="4" applyFont="1" applyBorder="1" applyAlignment="1">
      <alignment horizontal="distributed" vertical="center"/>
    </xf>
    <xf numFmtId="0" fontId="4" fillId="0" borderId="78" xfId="0" applyFont="1" applyBorder="1">
      <alignment vertical="center"/>
    </xf>
    <xf numFmtId="0" fontId="4" fillId="0" borderId="14" xfId="0" applyFont="1" applyBorder="1" applyAlignment="1">
      <alignment horizontal="distributed" vertical="center"/>
    </xf>
    <xf numFmtId="0" fontId="4" fillId="0" borderId="1" xfId="4" applyFont="1" applyBorder="1" applyAlignment="1" applyProtection="1">
      <alignment vertical="center"/>
      <protection locked="0"/>
    </xf>
    <xf numFmtId="0" fontId="4" fillId="0" borderId="15" xfId="4" applyFont="1" applyBorder="1" applyAlignment="1" applyProtection="1">
      <alignment vertical="center" wrapText="1"/>
      <protection locked="0"/>
    </xf>
    <xf numFmtId="0" fontId="4" fillId="0" borderId="61" xfId="4" applyFont="1" applyBorder="1" applyAlignment="1">
      <alignment vertical="top"/>
    </xf>
    <xf numFmtId="49" fontId="4" fillId="0" borderId="0" xfId="0" applyNumberFormat="1" applyFont="1" applyAlignment="1">
      <alignment vertical="top"/>
    </xf>
    <xf numFmtId="0" fontId="4" fillId="0" borderId="81" xfId="4" applyFont="1" applyBorder="1" applyAlignment="1">
      <alignment vertical="top"/>
    </xf>
    <xf numFmtId="0" fontId="4" fillId="0" borderId="0" xfId="0" applyFont="1" applyAlignment="1">
      <alignment horizontal="center" vertical="center"/>
    </xf>
    <xf numFmtId="38" fontId="4" fillId="0" borderId="0" xfId="1" applyFont="1" applyAlignment="1">
      <alignment vertical="center" textRotation="255" wrapText="1"/>
    </xf>
    <xf numFmtId="38" fontId="4" fillId="0" borderId="53" xfId="1" applyFont="1" applyBorder="1" applyAlignment="1">
      <alignment vertical="center" wrapText="1"/>
    </xf>
    <xf numFmtId="38" fontId="2" fillId="0" borderId="0" xfId="1" applyAlignment="1">
      <alignment vertical="top"/>
    </xf>
    <xf numFmtId="38" fontId="7" fillId="0" borderId="33" xfId="1" applyFont="1" applyBorder="1" applyAlignment="1">
      <alignment vertical="top" wrapText="1"/>
    </xf>
    <xf numFmtId="38" fontId="0" fillId="0" borderId="85" xfId="1" applyFont="1" applyBorder="1" applyAlignment="1">
      <alignment vertical="center" wrapText="1"/>
    </xf>
    <xf numFmtId="38" fontId="4" fillId="0" borderId="61" xfId="1" applyFont="1" applyBorder="1" applyAlignment="1">
      <alignment vertical="center" wrapText="1"/>
    </xf>
    <xf numFmtId="38" fontId="12" fillId="0" borderId="55" xfId="1" applyFont="1" applyBorder="1" applyAlignment="1">
      <alignment vertical="center" wrapText="1"/>
    </xf>
    <xf numFmtId="38" fontId="4" fillId="0" borderId="55" xfId="1" applyFont="1" applyBorder="1" applyAlignment="1">
      <alignment vertical="center" wrapText="1"/>
    </xf>
    <xf numFmtId="0" fontId="0" fillId="0" borderId="86" xfId="0" applyBorder="1">
      <alignment vertical="center"/>
    </xf>
    <xf numFmtId="38" fontId="4" fillId="0" borderId="39" xfId="1" applyFont="1" applyBorder="1" applyAlignment="1">
      <alignment vertical="center" wrapText="1"/>
    </xf>
    <xf numFmtId="38" fontId="4" fillId="0" borderId="87" xfId="1" applyFont="1" applyBorder="1" applyAlignment="1">
      <alignment vertical="center" wrapText="1"/>
    </xf>
    <xf numFmtId="38" fontId="11" fillId="0" borderId="88" xfId="1" applyFont="1" applyBorder="1" applyAlignment="1">
      <alignment vertical="center" wrapText="1"/>
    </xf>
    <xf numFmtId="0" fontId="5" fillId="0" borderId="89" xfId="0" applyFont="1" applyBorder="1" applyAlignment="1">
      <alignment vertical="center" shrinkToFit="1"/>
    </xf>
    <xf numFmtId="0" fontId="5" fillId="0" borderId="81" xfId="0" applyFont="1" applyBorder="1" applyAlignment="1">
      <alignment horizontal="left" vertical="center" wrapText="1" shrinkToFit="1"/>
    </xf>
    <xf numFmtId="0" fontId="5" fillId="0" borderId="93" xfId="0" applyFont="1" applyBorder="1" applyAlignment="1">
      <alignment horizontal="left" vertical="center" wrapText="1" shrinkToFit="1"/>
    </xf>
    <xf numFmtId="0" fontId="5" fillId="0" borderId="94" xfId="0" applyFont="1" applyBorder="1" applyAlignment="1">
      <alignment horizontal="left" vertical="center" shrinkToFit="1"/>
    </xf>
    <xf numFmtId="0" fontId="5" fillId="0" borderId="98" xfId="0" applyFont="1" applyBorder="1">
      <alignment vertical="center"/>
    </xf>
    <xf numFmtId="0" fontId="5" fillId="0" borderId="99" xfId="0" applyFont="1" applyBorder="1">
      <alignment vertical="center"/>
    </xf>
    <xf numFmtId="0" fontId="5" fillId="0" borderId="100" xfId="0" applyFont="1" applyBorder="1">
      <alignment vertical="center"/>
    </xf>
    <xf numFmtId="0" fontId="5" fillId="0" borderId="101" xfId="0" applyFont="1" applyBorder="1">
      <alignment vertical="center"/>
    </xf>
    <xf numFmtId="0" fontId="5" fillId="0" borderId="1" xfId="0" applyFont="1" applyBorder="1">
      <alignment vertical="center"/>
    </xf>
    <xf numFmtId="0" fontId="5" fillId="0" borderId="72" xfId="0" applyFont="1" applyBorder="1">
      <alignment vertical="center"/>
    </xf>
    <xf numFmtId="49" fontId="5" fillId="0" borderId="80" xfId="0" applyNumberFormat="1" applyFont="1" applyBorder="1">
      <alignment vertical="center"/>
    </xf>
    <xf numFmtId="0" fontId="5" fillId="0" borderId="80" xfId="0" applyFont="1" applyBorder="1" applyAlignment="1">
      <alignment vertical="center" shrinkToFit="1"/>
    </xf>
    <xf numFmtId="49" fontId="5" fillId="0" borderId="102" xfId="0" applyNumberFormat="1" applyFont="1" applyBorder="1">
      <alignment vertical="center"/>
    </xf>
    <xf numFmtId="0" fontId="5" fillId="0" borderId="80" xfId="0" applyFont="1" applyBorder="1">
      <alignment vertical="center"/>
    </xf>
    <xf numFmtId="0" fontId="7" fillId="0" borderId="7" xfId="0" applyFont="1" applyBorder="1" applyAlignment="1">
      <alignment horizontal="center" vertical="center" wrapText="1"/>
    </xf>
    <xf numFmtId="0" fontId="4" fillId="0" borderId="15" xfId="0" applyFont="1" applyBorder="1" applyAlignment="1">
      <alignment vertical="center" wrapText="1" shrinkToFit="1"/>
    </xf>
    <xf numFmtId="0" fontId="7" fillId="0" borderId="76" xfId="0" applyFont="1" applyBorder="1">
      <alignment vertical="center"/>
    </xf>
    <xf numFmtId="0" fontId="5" fillId="0" borderId="102" xfId="0" applyFont="1" applyBorder="1">
      <alignment vertical="center"/>
    </xf>
    <xf numFmtId="0" fontId="5" fillId="0" borderId="109" xfId="0" applyFont="1" applyBorder="1">
      <alignment vertical="center"/>
    </xf>
    <xf numFmtId="0" fontId="5" fillId="0" borderId="81" xfId="0" applyFont="1" applyBorder="1" applyAlignment="1">
      <alignment vertical="center" shrinkToFit="1"/>
    </xf>
    <xf numFmtId="0" fontId="5" fillId="0" borderId="111" xfId="0" applyFont="1" applyBorder="1">
      <alignment vertical="center"/>
    </xf>
    <xf numFmtId="0" fontId="4" fillId="0" borderId="13" xfId="0" applyFont="1" applyBorder="1" applyAlignment="1" applyProtection="1">
      <alignment vertical="center" shrinkToFit="1"/>
      <protection locked="0"/>
    </xf>
    <xf numFmtId="0" fontId="2" fillId="0" borderId="13" xfId="0" applyFont="1" applyBorder="1" applyAlignment="1" applyProtection="1">
      <alignment vertical="center" shrinkToFit="1"/>
      <protection locked="0"/>
    </xf>
    <xf numFmtId="0" fontId="0" fillId="0" borderId="13" xfId="0" applyBorder="1" applyAlignment="1" applyProtection="1">
      <alignment vertical="center" shrinkToFit="1"/>
      <protection locked="0"/>
    </xf>
    <xf numFmtId="0" fontId="4" fillId="0" borderId="0" xfId="4" applyFont="1" applyAlignment="1">
      <alignment horizontal="center"/>
    </xf>
    <xf numFmtId="0" fontId="0" fillId="0" borderId="1" xfId="0" applyBorder="1">
      <alignment vertical="center"/>
    </xf>
    <xf numFmtId="0" fontId="4" fillId="0" borderId="78" xfId="4" applyFont="1" applyBorder="1" applyAlignment="1">
      <alignment vertical="center"/>
    </xf>
    <xf numFmtId="0" fontId="4" fillId="0" borderId="16" xfId="4" applyFont="1" applyBorder="1" applyAlignment="1">
      <alignment horizontal="left" vertical="center"/>
    </xf>
    <xf numFmtId="0" fontId="0" fillId="0" borderId="61" xfId="4" applyFont="1" applyBorder="1" applyAlignment="1">
      <alignment vertical="top"/>
    </xf>
    <xf numFmtId="0" fontId="4" fillId="0" borderId="0" xfId="4" applyFont="1" applyAlignment="1">
      <alignment vertical="top"/>
    </xf>
    <xf numFmtId="0" fontId="4" fillId="0" borderId="17" xfId="4" applyFont="1" applyBorder="1" applyAlignment="1">
      <alignment vertical="top"/>
    </xf>
    <xf numFmtId="0" fontId="2" fillId="0" borderId="1" xfId="4" applyBorder="1" applyAlignment="1" applyProtection="1">
      <alignment vertical="center" wrapText="1"/>
      <protection locked="0"/>
    </xf>
    <xf numFmtId="0" fontId="2" fillId="0" borderId="1" xfId="0" applyFont="1" applyBorder="1" applyAlignment="1" applyProtection="1">
      <alignment vertical="center" wrapText="1"/>
      <protection locked="0"/>
    </xf>
    <xf numFmtId="0" fontId="4" fillId="0" borderId="1" xfId="4" applyFont="1" applyBorder="1" applyProtection="1">
      <protection locked="0"/>
    </xf>
    <xf numFmtId="0" fontId="4" fillId="0" borderId="1" xfId="4" applyFont="1" applyBorder="1" applyAlignment="1" applyProtection="1">
      <alignment horizontal="left" vertical="center"/>
      <protection locked="0"/>
    </xf>
    <xf numFmtId="0" fontId="4" fillId="0" borderId="1" xfId="4" applyFont="1" applyBorder="1" applyAlignment="1" applyProtection="1">
      <alignment horizontal="right" vertical="center"/>
      <protection locked="0"/>
    </xf>
    <xf numFmtId="0" fontId="6" fillId="0" borderId="112" xfId="0" applyFont="1" applyBorder="1" applyAlignment="1">
      <alignment horizontal="center" vertical="center"/>
    </xf>
    <xf numFmtId="0" fontId="6" fillId="0" borderId="87" xfId="0" applyFont="1" applyBorder="1" applyAlignment="1">
      <alignment horizontal="center" vertical="center"/>
    </xf>
    <xf numFmtId="0" fontId="0" fillId="0" borderId="0" xfId="0" applyAlignment="1">
      <alignment horizontal="left" vertical="center"/>
    </xf>
    <xf numFmtId="0" fontId="4" fillId="0" borderId="0" xfId="4" applyFont="1" applyAlignment="1">
      <alignment wrapText="1"/>
    </xf>
    <xf numFmtId="38" fontId="4" fillId="0" borderId="0" xfId="1" applyFont="1" applyAlignment="1">
      <alignment horizontal="left"/>
    </xf>
    <xf numFmtId="0" fontId="2" fillId="0" borderId="104" xfId="4" applyBorder="1" applyAlignment="1">
      <alignment horizontal="center" vertical="center"/>
    </xf>
    <xf numFmtId="177" fontId="4" fillId="0" borderId="15" xfId="1" applyNumberFormat="1" applyFont="1" applyBorder="1">
      <alignment vertical="center"/>
    </xf>
    <xf numFmtId="178" fontId="0" fillId="0" borderId="0" xfId="0" applyNumberFormat="1" applyAlignment="1">
      <alignment vertical="center" shrinkToFit="1"/>
    </xf>
    <xf numFmtId="178" fontId="4" fillId="0" borderId="0" xfId="1" applyNumberFormat="1" applyFont="1" applyAlignment="1">
      <alignment vertical="center" shrinkToFit="1"/>
    </xf>
    <xf numFmtId="0" fontId="6" fillId="2" borderId="52" xfId="4" applyFont="1" applyFill="1" applyBorder="1" applyAlignment="1" applyProtection="1">
      <alignment horizontal="center" vertical="center"/>
      <protection locked="0"/>
    </xf>
    <xf numFmtId="0" fontId="6" fillId="2" borderId="29" xfId="4" applyFont="1" applyFill="1" applyBorder="1" applyAlignment="1" applyProtection="1">
      <alignment horizontal="center" vertical="center"/>
      <protection locked="0"/>
    </xf>
    <xf numFmtId="177" fontId="4" fillId="0" borderId="23" xfId="1" applyNumberFormat="1" applyFont="1" applyBorder="1" applyAlignment="1">
      <alignment horizontal="right" vertical="center"/>
    </xf>
    <xf numFmtId="38" fontId="4" fillId="0" borderId="23" xfId="1" applyFont="1" applyBorder="1" applyAlignment="1">
      <alignment horizontal="center" vertical="center" wrapText="1"/>
    </xf>
    <xf numFmtId="0" fontId="0" fillId="0" borderId="10" xfId="0" applyBorder="1">
      <alignment vertical="center"/>
    </xf>
    <xf numFmtId="38" fontId="12" fillId="0" borderId="26" xfId="1" applyFont="1" applyBorder="1" applyAlignment="1">
      <alignment vertical="center" wrapText="1"/>
    </xf>
    <xf numFmtId="38" fontId="11" fillId="0" borderId="26" xfId="1" applyFont="1" applyBorder="1" applyAlignment="1">
      <alignment vertical="center" wrapText="1"/>
    </xf>
    <xf numFmtId="38" fontId="12" fillId="0" borderId="58" xfId="1" applyFont="1" applyBorder="1" applyAlignment="1">
      <alignment vertical="center" wrapText="1"/>
    </xf>
    <xf numFmtId="38" fontId="12" fillId="0" borderId="22" xfId="1" applyFont="1" applyBorder="1" applyAlignment="1">
      <alignment vertical="center" wrapText="1"/>
    </xf>
    <xf numFmtId="38" fontId="11" fillId="0" borderId="58" xfId="1" applyFont="1" applyBorder="1" applyAlignment="1">
      <alignment vertical="center" wrapText="1"/>
    </xf>
    <xf numFmtId="38" fontId="11" fillId="0" borderId="22" xfId="1" applyFont="1" applyBorder="1" applyAlignment="1">
      <alignment vertical="center" wrapText="1"/>
    </xf>
    <xf numFmtId="38" fontId="4" fillId="0" borderId="114" xfId="1" applyFont="1" applyBorder="1" applyAlignment="1">
      <alignment vertical="center" wrapText="1"/>
    </xf>
    <xf numFmtId="38" fontId="4" fillId="0" borderId="76" xfId="1" applyFont="1" applyBorder="1" applyAlignment="1">
      <alignment vertical="center" wrapText="1"/>
    </xf>
    <xf numFmtId="38" fontId="4" fillId="0" borderId="115" xfId="1" applyFont="1" applyBorder="1" applyAlignment="1">
      <alignment vertical="center" wrapText="1"/>
    </xf>
    <xf numFmtId="0" fontId="0" fillId="0" borderId="26" xfId="0" applyBorder="1">
      <alignment vertical="center"/>
    </xf>
    <xf numFmtId="38" fontId="25" fillId="0" borderId="55" xfId="1" applyFont="1" applyBorder="1" applyAlignment="1"/>
    <xf numFmtId="38" fontId="25" fillId="0" borderId="0" xfId="1" applyFont="1">
      <alignment vertical="center"/>
    </xf>
    <xf numFmtId="0" fontId="26" fillId="0" borderId="0" xfId="4" applyFont="1"/>
    <xf numFmtId="0" fontId="27" fillId="0" borderId="0" xfId="0" applyFont="1">
      <alignment vertical="center"/>
    </xf>
    <xf numFmtId="0" fontId="27" fillId="0" borderId="0" xfId="4" applyFont="1"/>
    <xf numFmtId="49" fontId="27" fillId="0" borderId="0" xfId="0" applyNumberFormat="1" applyFont="1">
      <alignment vertical="center"/>
    </xf>
    <xf numFmtId="0" fontId="5" fillId="0" borderId="15" xfId="0" applyFont="1" applyBorder="1" applyAlignment="1">
      <alignment vertical="center" wrapText="1" shrinkToFit="1"/>
    </xf>
    <xf numFmtId="38" fontId="11" fillId="0" borderId="116" xfId="1" applyFont="1" applyBorder="1" applyAlignment="1">
      <alignment vertical="center" wrapText="1"/>
    </xf>
    <xf numFmtId="38" fontId="4" fillId="0" borderId="116" xfId="1" applyFont="1" applyBorder="1" applyAlignment="1">
      <alignment vertical="center" wrapText="1"/>
    </xf>
    <xf numFmtId="38" fontId="0" fillId="0" borderId="26" xfId="1" applyFont="1" applyBorder="1">
      <alignment vertical="center"/>
    </xf>
    <xf numFmtId="38" fontId="0" fillId="0" borderId="117" xfId="1" applyFont="1" applyBorder="1">
      <alignment vertical="center"/>
    </xf>
    <xf numFmtId="38" fontId="0" fillId="0" borderId="60" xfId="1" applyFont="1" applyBorder="1">
      <alignment vertical="center"/>
    </xf>
    <xf numFmtId="38" fontId="0" fillId="0" borderId="22" xfId="1" applyFont="1" applyBorder="1">
      <alignment vertical="center"/>
    </xf>
    <xf numFmtId="38" fontId="0" fillId="0" borderId="118" xfId="1" applyFont="1" applyBorder="1">
      <alignment vertical="center"/>
    </xf>
    <xf numFmtId="176" fontId="4" fillId="4" borderId="23" xfId="1" applyNumberFormat="1" applyFont="1" applyFill="1" applyBorder="1" applyAlignment="1">
      <alignment vertical="center" shrinkToFit="1"/>
    </xf>
    <xf numFmtId="0" fontId="2" fillId="4" borderId="29" xfId="0" applyFont="1" applyFill="1" applyBorder="1" applyAlignment="1">
      <alignment horizontal="center" vertical="center"/>
    </xf>
    <xf numFmtId="0" fontId="16" fillId="0" borderId="0" xfId="0" applyFont="1">
      <alignment vertical="center"/>
    </xf>
    <xf numFmtId="0" fontId="1" fillId="0" borderId="0" xfId="4" applyFont="1"/>
    <xf numFmtId="0" fontId="4" fillId="0" borderId="18" xfId="0" applyFont="1" applyBorder="1" applyAlignment="1">
      <alignment horizontal="center" vertical="center" shrinkToFit="1"/>
    </xf>
    <xf numFmtId="0" fontId="1" fillId="0" borderId="0" xfId="2" applyFont="1"/>
    <xf numFmtId="0" fontId="0" fillId="0" borderId="0" xfId="0" applyAlignment="1">
      <alignment horizontal="left" vertical="center" wrapText="1" indent="2"/>
    </xf>
    <xf numFmtId="0" fontId="28" fillId="0" borderId="0" xfId="4" applyFont="1" applyProtection="1">
      <protection hidden="1"/>
    </xf>
    <xf numFmtId="0" fontId="29" fillId="0" borderId="0" xfId="4" applyFont="1"/>
    <xf numFmtId="0" fontId="28" fillId="0" borderId="0" xfId="4" applyFont="1"/>
    <xf numFmtId="0" fontId="30" fillId="0" borderId="0" xfId="4" applyFont="1"/>
    <xf numFmtId="0" fontId="31" fillId="0" borderId="0" xfId="4" applyFont="1"/>
    <xf numFmtId="0" fontId="32" fillId="0" borderId="0" xfId="4" applyFont="1"/>
    <xf numFmtId="0" fontId="33" fillId="0" borderId="0" xfId="4" applyFont="1"/>
    <xf numFmtId="0" fontId="34" fillId="0" borderId="0" xfId="4" applyFont="1"/>
    <xf numFmtId="0" fontId="34" fillId="0" borderId="0" xfId="2" applyFont="1"/>
    <xf numFmtId="0" fontId="4" fillId="0" borderId="14" xfId="4" applyFont="1" applyBorder="1" applyAlignment="1" applyProtection="1">
      <alignment vertical="center"/>
      <protection locked="0"/>
    </xf>
    <xf numFmtId="0" fontId="1" fillId="0" borderId="14" xfId="0" applyFont="1" applyBorder="1" applyAlignment="1">
      <alignment vertical="center" shrinkToFit="1"/>
    </xf>
    <xf numFmtId="0" fontId="4" fillId="0" borderId="14" xfId="0" applyFont="1" applyBorder="1" applyAlignment="1">
      <alignment horizontal="center" vertical="center" shrinkToFit="1"/>
    </xf>
    <xf numFmtId="0" fontId="4" fillId="0" borderId="15" xfId="0" applyFont="1" applyBorder="1" applyAlignment="1">
      <alignment horizontal="center" vertical="center" shrinkToFit="1"/>
    </xf>
    <xf numFmtId="0" fontId="4" fillId="0" borderId="61" xfId="4" applyFont="1" applyBorder="1" applyAlignment="1">
      <alignment horizontal="distributed" vertical="center"/>
    </xf>
    <xf numFmtId="0" fontId="4" fillId="0" borderId="80" xfId="4" applyFont="1" applyBorder="1" applyAlignment="1">
      <alignment horizontal="distributed" vertical="center"/>
    </xf>
    <xf numFmtId="0" fontId="4" fillId="0" borderId="1" xfId="0" applyFont="1" applyBorder="1" applyAlignment="1" applyProtection="1">
      <alignment horizontal="center" vertical="center" wrapText="1"/>
      <protection locked="0"/>
    </xf>
    <xf numFmtId="0" fontId="4" fillId="0" borderId="1" xfId="4" applyFont="1" applyBorder="1" applyAlignment="1" applyProtection="1">
      <alignment horizontal="left" vertical="center" wrapText="1"/>
      <protection locked="0"/>
    </xf>
    <xf numFmtId="0" fontId="4" fillId="0" borderId="1" xfId="0" applyFont="1" applyBorder="1" applyAlignment="1" applyProtection="1">
      <alignment horizontal="left" vertical="center" wrapText="1"/>
      <protection locked="0"/>
    </xf>
    <xf numFmtId="0" fontId="4" fillId="0" borderId="16" xfId="0" applyFont="1" applyBorder="1" applyAlignment="1" applyProtection="1">
      <alignment horizontal="left" vertical="center" wrapText="1"/>
      <protection locked="0"/>
    </xf>
    <xf numFmtId="0" fontId="4" fillId="0" borderId="81" xfId="4" applyFont="1" applyBorder="1" applyAlignment="1">
      <alignment horizontal="distributed" vertical="center"/>
    </xf>
    <xf numFmtId="38" fontId="1" fillId="0" borderId="0" xfId="1" applyFont="1">
      <alignment vertical="center"/>
    </xf>
    <xf numFmtId="0" fontId="0" fillId="0" borderId="14" xfId="0" applyBorder="1" applyAlignment="1">
      <alignment vertical="center" shrinkToFit="1"/>
    </xf>
    <xf numFmtId="0" fontId="0" fillId="0" borderId="14" xfId="0" applyBorder="1" applyAlignment="1">
      <alignment horizontal="center" vertical="center" shrinkToFit="1"/>
    </xf>
    <xf numFmtId="0" fontId="4" fillId="0" borderId="23" xfId="4" applyFont="1" applyBorder="1" applyAlignment="1">
      <alignment horizontal="center" vertical="center"/>
    </xf>
    <xf numFmtId="0" fontId="4" fillId="0" borderId="15" xfId="0" applyFont="1" applyBorder="1" applyAlignment="1">
      <alignment vertical="center" wrapText="1"/>
    </xf>
    <xf numFmtId="0" fontId="4" fillId="0" borderId="78" xfId="4" applyFont="1" applyBorder="1" applyAlignment="1">
      <alignment horizontal="distributed" vertical="center"/>
    </xf>
    <xf numFmtId="0" fontId="4" fillId="0" borderId="16" xfId="0" applyFont="1" applyBorder="1" applyAlignment="1">
      <alignment vertical="center" wrapText="1"/>
    </xf>
    <xf numFmtId="0" fontId="4" fillId="0" borderId="14" xfId="0" applyFont="1" applyBorder="1" applyAlignment="1">
      <alignment horizontal="left" vertical="center"/>
    </xf>
    <xf numFmtId="0" fontId="4" fillId="0" borderId="15" xfId="0" applyFont="1" applyBorder="1" applyAlignment="1">
      <alignment horizontal="left" vertical="center" wrapText="1"/>
    </xf>
    <xf numFmtId="0" fontId="4" fillId="0" borderId="17" xfId="4" applyFont="1" applyBorder="1" applyAlignment="1">
      <alignment horizontal="distributed" vertical="center"/>
    </xf>
    <xf numFmtId="0" fontId="4" fillId="0" borderId="1" xfId="0" applyFont="1" applyBorder="1" applyAlignment="1">
      <alignment horizontal="center" vertical="center" wrapText="1"/>
    </xf>
    <xf numFmtId="0" fontId="4" fillId="0" borderId="1" xfId="4" applyFont="1" applyBorder="1" applyAlignment="1">
      <alignment horizontal="left" vertical="center" wrapText="1"/>
    </xf>
    <xf numFmtId="0" fontId="4" fillId="0" borderId="1" xfId="0" applyFont="1" applyBorder="1" applyAlignment="1">
      <alignment horizontal="left" vertical="center" wrapText="1"/>
    </xf>
    <xf numFmtId="0" fontId="4" fillId="0" borderId="16" xfId="0" applyFont="1" applyBorder="1" applyAlignment="1">
      <alignment horizontal="left" vertical="center" wrapText="1"/>
    </xf>
    <xf numFmtId="0" fontId="4" fillId="0" borderId="13" xfId="4" applyFont="1" applyBorder="1" applyAlignment="1">
      <alignment horizontal="distributed" vertical="center"/>
    </xf>
    <xf numFmtId="0" fontId="4" fillId="0" borderId="18" xfId="4" applyFont="1" applyBorder="1" applyAlignment="1">
      <alignment horizontal="distributed" vertical="center"/>
    </xf>
    <xf numFmtId="0" fontId="4" fillId="0" borderId="23" xfId="4" applyFont="1" applyBorder="1" applyAlignment="1">
      <alignment horizontal="distributed" vertical="center"/>
    </xf>
    <xf numFmtId="0" fontId="4" fillId="0" borderId="15" xfId="0" applyFont="1" applyBorder="1">
      <alignment vertical="center"/>
    </xf>
    <xf numFmtId="179" fontId="6" fillId="0" borderId="64" xfId="1" applyNumberFormat="1" applyFont="1" applyBorder="1" applyAlignment="1">
      <alignment horizontal="right" vertical="center" shrinkToFit="1"/>
    </xf>
    <xf numFmtId="179" fontId="6" fillId="0" borderId="65" xfId="1" applyNumberFormat="1" applyFont="1" applyBorder="1" applyAlignment="1">
      <alignment horizontal="right" vertical="center" shrinkToFit="1"/>
    </xf>
    <xf numFmtId="179" fontId="6" fillId="0" borderId="77" xfId="1" applyNumberFormat="1" applyFont="1" applyBorder="1" applyAlignment="1">
      <alignment horizontal="right" vertical="center" shrinkToFit="1"/>
    </xf>
    <xf numFmtId="179" fontId="6" fillId="0" borderId="40" xfId="1" applyNumberFormat="1" applyFont="1" applyBorder="1" applyAlignment="1">
      <alignment horizontal="right" vertical="center" shrinkToFit="1"/>
    </xf>
    <xf numFmtId="179" fontId="6" fillId="0" borderId="41" xfId="1" applyNumberFormat="1" applyFont="1" applyBorder="1" applyAlignment="1">
      <alignment horizontal="right" vertical="center" shrinkToFit="1"/>
    </xf>
    <xf numFmtId="179" fontId="6" fillId="0" borderId="42" xfId="1" applyNumberFormat="1" applyFont="1" applyBorder="1" applyAlignment="1">
      <alignment horizontal="right" vertical="center" shrinkToFit="1"/>
    </xf>
    <xf numFmtId="179" fontId="6" fillId="0" borderId="66" xfId="1" applyNumberFormat="1" applyFont="1" applyBorder="1" applyAlignment="1">
      <alignment horizontal="right" vertical="center" shrinkToFit="1"/>
    </xf>
    <xf numFmtId="179" fontId="6" fillId="0" borderId="67" xfId="1" applyNumberFormat="1" applyFont="1" applyBorder="1" applyAlignment="1">
      <alignment horizontal="right" vertical="center" shrinkToFit="1"/>
    </xf>
    <xf numFmtId="179" fontId="6" fillId="0" borderId="113" xfId="1" applyNumberFormat="1" applyFont="1" applyBorder="1" applyAlignment="1">
      <alignment horizontal="right" vertical="center" shrinkToFit="1"/>
    </xf>
    <xf numFmtId="179" fontId="6" fillId="5" borderId="119" xfId="1" applyNumberFormat="1" applyFont="1" applyFill="1" applyBorder="1" applyAlignment="1">
      <alignment vertical="center" shrinkToFit="1"/>
    </xf>
    <xf numFmtId="179" fontId="6" fillId="5" borderId="120" xfId="1" applyNumberFormat="1" applyFont="1" applyFill="1" applyBorder="1" applyAlignment="1">
      <alignment vertical="center" shrinkToFit="1"/>
    </xf>
    <xf numFmtId="179" fontId="6" fillId="5" borderId="121" xfId="1" applyNumberFormat="1" applyFont="1" applyFill="1" applyBorder="1" applyAlignment="1">
      <alignment vertical="center" shrinkToFit="1"/>
    </xf>
    <xf numFmtId="179" fontId="6" fillId="0" borderId="107" xfId="1" applyNumberFormat="1" applyFont="1" applyBorder="1" applyAlignment="1">
      <alignment vertical="center" shrinkToFit="1"/>
    </xf>
    <xf numFmtId="179" fontId="6" fillId="0" borderId="108" xfId="1" applyNumberFormat="1" applyFont="1" applyBorder="1" applyAlignment="1">
      <alignment vertical="center" shrinkToFit="1"/>
    </xf>
    <xf numFmtId="179" fontId="6" fillId="0" borderId="87" xfId="1" applyNumberFormat="1" applyFont="1" applyBorder="1" applyAlignment="1">
      <alignment vertical="center" shrinkToFit="1"/>
    </xf>
    <xf numFmtId="179" fontId="6" fillId="0" borderId="73" xfId="1" applyNumberFormat="1" applyFont="1" applyBorder="1" applyAlignment="1">
      <alignment vertical="center" shrinkToFit="1"/>
    </xf>
    <xf numFmtId="179" fontId="6" fillId="0" borderId="74" xfId="1" applyNumberFormat="1" applyFont="1" applyBorder="1" applyAlignment="1">
      <alignment vertical="center" shrinkToFit="1"/>
    </xf>
    <xf numFmtId="179" fontId="6" fillId="0" borderId="75" xfId="1" applyNumberFormat="1" applyFont="1" applyBorder="1" applyAlignment="1">
      <alignment vertical="center" shrinkToFit="1"/>
    </xf>
    <xf numFmtId="179" fontId="6" fillId="0" borderId="64" xfId="1" applyNumberFormat="1" applyFont="1" applyBorder="1" applyAlignment="1">
      <alignment vertical="center" shrinkToFit="1"/>
    </xf>
    <xf numFmtId="179" fontId="6" fillId="0" borderId="65" xfId="1" applyNumberFormat="1" applyFont="1" applyBorder="1" applyAlignment="1">
      <alignment vertical="center" shrinkToFit="1"/>
    </xf>
    <xf numFmtId="179" fontId="6" fillId="0" borderId="77" xfId="1" applyNumberFormat="1" applyFont="1" applyBorder="1" applyAlignment="1">
      <alignment vertical="center" shrinkToFit="1"/>
    </xf>
    <xf numFmtId="179" fontId="6" fillId="0" borderId="90" xfId="1" applyNumberFormat="1" applyFont="1" applyBorder="1" applyAlignment="1">
      <alignment vertical="center" shrinkToFit="1"/>
    </xf>
    <xf numFmtId="179" fontId="6" fillId="0" borderId="91" xfId="1" applyNumberFormat="1" applyFont="1" applyBorder="1" applyAlignment="1">
      <alignment vertical="center" shrinkToFit="1"/>
    </xf>
    <xf numFmtId="179" fontId="6" fillId="0" borderId="92" xfId="1" applyNumberFormat="1" applyFont="1" applyBorder="1" applyAlignment="1">
      <alignment vertical="center" shrinkToFit="1"/>
    </xf>
    <xf numFmtId="179" fontId="6" fillId="0" borderId="95" xfId="1" applyNumberFormat="1" applyFont="1" applyBorder="1" applyAlignment="1">
      <alignment vertical="center" shrinkToFit="1"/>
    </xf>
    <xf numFmtId="179" fontId="6" fillId="0" borderId="96" xfId="1" applyNumberFormat="1" applyFont="1" applyBorder="1" applyAlignment="1">
      <alignment vertical="center" shrinkToFit="1"/>
    </xf>
    <xf numFmtId="179" fontId="6" fillId="0" borderId="97" xfId="1" applyNumberFormat="1" applyFont="1" applyBorder="1" applyAlignment="1">
      <alignment vertical="center" shrinkToFit="1"/>
    </xf>
    <xf numFmtId="179" fontId="6" fillId="0" borderId="43" xfId="1" applyNumberFormat="1" applyFont="1" applyBorder="1" applyAlignment="1">
      <alignment vertical="center" shrinkToFit="1"/>
    </xf>
    <xf numFmtId="179" fontId="6" fillId="0" borderId="44" xfId="1" applyNumberFormat="1" applyFont="1" applyBorder="1" applyAlignment="1">
      <alignment vertical="center" shrinkToFit="1"/>
    </xf>
    <xf numFmtId="179" fontId="6" fillId="0" borderId="45" xfId="1" applyNumberFormat="1" applyFont="1" applyBorder="1" applyAlignment="1">
      <alignment vertical="center" shrinkToFit="1"/>
    </xf>
    <xf numFmtId="179" fontId="6" fillId="5" borderId="37" xfId="1" applyNumberFormat="1" applyFont="1" applyFill="1" applyBorder="1" applyAlignment="1">
      <alignment vertical="center" shrinkToFit="1"/>
    </xf>
    <xf numFmtId="179" fontId="6" fillId="5" borderId="38" xfId="1" applyNumberFormat="1" applyFont="1" applyFill="1" applyBorder="1" applyAlignment="1">
      <alignment vertical="center" shrinkToFit="1"/>
    </xf>
    <xf numFmtId="179" fontId="6" fillId="5" borderId="39" xfId="1" applyNumberFormat="1" applyFont="1" applyFill="1" applyBorder="1" applyAlignment="1">
      <alignment vertical="center" shrinkToFit="1"/>
    </xf>
    <xf numFmtId="179" fontId="6" fillId="0" borderId="82" xfId="1" applyNumberFormat="1" applyFont="1" applyBorder="1" applyAlignment="1">
      <alignment vertical="center" shrinkToFit="1"/>
    </xf>
    <xf numFmtId="179" fontId="6" fillId="0" borderId="83" xfId="1" applyNumberFormat="1" applyFont="1" applyBorder="1" applyAlignment="1">
      <alignment vertical="center" shrinkToFit="1"/>
    </xf>
    <xf numFmtId="179" fontId="6" fillId="0" borderId="84" xfId="1" applyNumberFormat="1" applyFont="1" applyBorder="1" applyAlignment="1">
      <alignment vertical="center" shrinkToFit="1"/>
    </xf>
    <xf numFmtId="179" fontId="6" fillId="5" borderId="64" xfId="1" applyNumberFormat="1" applyFont="1" applyFill="1" applyBorder="1" applyAlignment="1">
      <alignment vertical="center" shrinkToFit="1"/>
    </xf>
    <xf numFmtId="179" fontId="6" fillId="5" borderId="65" xfId="1" applyNumberFormat="1" applyFont="1" applyFill="1" applyBorder="1" applyAlignment="1">
      <alignment vertical="center" shrinkToFit="1"/>
    </xf>
    <xf numFmtId="179" fontId="6" fillId="5" borderId="77" xfId="1" applyNumberFormat="1" applyFont="1" applyFill="1" applyBorder="1" applyAlignment="1">
      <alignment vertical="center" shrinkToFit="1"/>
    </xf>
    <xf numFmtId="179" fontId="6" fillId="0" borderId="40" xfId="1" applyNumberFormat="1" applyFont="1" applyBorder="1" applyAlignment="1">
      <alignment vertical="center" shrinkToFit="1"/>
    </xf>
    <xf numFmtId="179" fontId="6" fillId="0" borderId="41" xfId="1" applyNumberFormat="1" applyFont="1" applyBorder="1" applyAlignment="1">
      <alignment vertical="center" shrinkToFit="1"/>
    </xf>
    <xf numFmtId="179" fontId="6" fillId="0" borderId="42" xfId="1" applyNumberFormat="1" applyFont="1" applyBorder="1" applyAlignment="1">
      <alignment vertical="center" shrinkToFit="1"/>
    </xf>
    <xf numFmtId="179" fontId="6" fillId="5" borderId="104" xfId="1" applyNumberFormat="1" applyFont="1" applyFill="1" applyBorder="1" applyAlignment="1">
      <alignment vertical="center" shrinkToFit="1"/>
    </xf>
    <xf numFmtId="179" fontId="6" fillId="5" borderId="105" xfId="1" applyNumberFormat="1" applyFont="1" applyFill="1" applyBorder="1" applyAlignment="1">
      <alignment vertical="center" shrinkToFit="1"/>
    </xf>
    <xf numFmtId="179" fontId="6" fillId="5" borderId="106" xfId="1" applyNumberFormat="1" applyFont="1" applyFill="1" applyBorder="1" applyAlignment="1">
      <alignment vertical="center" shrinkToFit="1"/>
    </xf>
    <xf numFmtId="179" fontId="6" fillId="0" borderId="104" xfId="1" applyNumberFormat="1" applyFont="1" applyBorder="1" applyAlignment="1">
      <alignment vertical="center" shrinkToFit="1"/>
    </xf>
    <xf numFmtId="179" fontId="6" fillId="0" borderId="105" xfId="1" applyNumberFormat="1" applyFont="1" applyBorder="1" applyAlignment="1">
      <alignment vertical="center" shrinkToFit="1"/>
    </xf>
    <xf numFmtId="179" fontId="6" fillId="0" borderId="106" xfId="1" applyNumberFormat="1" applyFont="1" applyBorder="1" applyAlignment="1">
      <alignment vertical="center" shrinkToFit="1"/>
    </xf>
    <xf numFmtId="179" fontId="6" fillId="0" borderId="37" xfId="1" applyNumberFormat="1" applyFont="1" applyBorder="1" applyAlignment="1">
      <alignment vertical="center" shrinkToFit="1"/>
    </xf>
    <xf numFmtId="179" fontId="6" fillId="0" borderId="38" xfId="1" applyNumberFormat="1" applyFont="1" applyBorder="1" applyAlignment="1">
      <alignment vertical="center" shrinkToFit="1"/>
    </xf>
    <xf numFmtId="179" fontId="6" fillId="0" borderId="39" xfId="1" applyNumberFormat="1" applyFont="1" applyBorder="1" applyAlignment="1">
      <alignment vertical="center" shrinkToFit="1"/>
    </xf>
    <xf numFmtId="0" fontId="4" fillId="0" borderId="15" xfId="4" applyFont="1" applyBorder="1" applyAlignment="1">
      <alignment vertical="center" wrapText="1"/>
    </xf>
    <xf numFmtId="177" fontId="4" fillId="4" borderId="23" xfId="1" applyNumberFormat="1" applyFont="1" applyFill="1" applyBorder="1" applyAlignment="1">
      <alignment horizontal="right" vertical="center"/>
    </xf>
    <xf numFmtId="0" fontId="5" fillId="0" borderId="15" xfId="0" applyFont="1" applyBorder="1" applyAlignment="1">
      <alignment vertical="center" shrinkToFit="1"/>
    </xf>
    <xf numFmtId="0" fontId="5" fillId="0" borderId="110" xfId="0" applyFont="1" applyBorder="1" applyAlignment="1">
      <alignment vertical="center" shrinkToFit="1"/>
    </xf>
    <xf numFmtId="0" fontId="5" fillId="0" borderId="1" xfId="0" applyFont="1" applyBorder="1" applyAlignment="1">
      <alignment vertical="center" shrinkToFit="1"/>
    </xf>
    <xf numFmtId="0" fontId="5" fillId="0" borderId="79" xfId="0" applyFont="1" applyBorder="1" applyAlignment="1">
      <alignment vertical="center" shrinkToFit="1"/>
    </xf>
    <xf numFmtId="0" fontId="5" fillId="0" borderId="13" xfId="0" applyFont="1" applyBorder="1" applyAlignment="1">
      <alignment vertical="center" shrinkToFit="1"/>
    </xf>
    <xf numFmtId="0" fontId="37" fillId="0" borderId="0" xfId="4" applyFont="1"/>
    <xf numFmtId="0" fontId="1" fillId="0" borderId="1" xfId="0" applyFont="1" applyBorder="1">
      <alignment vertical="center"/>
    </xf>
    <xf numFmtId="0" fontId="1" fillId="0" borderId="13" xfId="0" applyFont="1" applyBorder="1" applyAlignment="1">
      <alignment vertical="center" shrinkToFit="1"/>
    </xf>
    <xf numFmtId="0" fontId="1" fillId="0" borderId="14" xfId="0" applyFont="1" applyBorder="1" applyAlignment="1">
      <alignment horizontal="center" vertical="center" shrinkToFit="1"/>
    </xf>
    <xf numFmtId="0" fontId="4" fillId="0" borderId="14" xfId="0" applyFont="1" applyBorder="1" applyAlignment="1" applyProtection="1">
      <alignment horizontal="left" vertical="center"/>
      <protection locked="0"/>
    </xf>
    <xf numFmtId="0" fontId="4" fillId="0" borderId="15" xfId="0" applyFont="1" applyBorder="1" applyAlignment="1" applyProtection="1">
      <alignment horizontal="left" vertical="center" wrapText="1"/>
      <protection locked="0"/>
    </xf>
    <xf numFmtId="0" fontId="1" fillId="0" borderId="15" xfId="0" applyFont="1" applyBorder="1" applyAlignment="1">
      <alignment vertical="center" wrapText="1"/>
    </xf>
    <xf numFmtId="0" fontId="1" fillId="0" borderId="80" xfId="4" applyFont="1" applyBorder="1" applyAlignment="1">
      <alignment horizontal="center" vertical="center"/>
    </xf>
    <xf numFmtId="0" fontId="1" fillId="0" borderId="104" xfId="4" applyFont="1" applyBorder="1" applyAlignment="1">
      <alignment horizontal="center" vertical="center"/>
    </xf>
    <xf numFmtId="0" fontId="1" fillId="0" borderId="1" xfId="4" applyFont="1" applyBorder="1" applyAlignment="1">
      <alignment vertical="center" wrapText="1"/>
    </xf>
    <xf numFmtId="0" fontId="1" fillId="0" borderId="1" xfId="0" applyFont="1" applyBorder="1" applyAlignment="1">
      <alignment vertical="center" wrapText="1"/>
    </xf>
    <xf numFmtId="0" fontId="1" fillId="0" borderId="61" xfId="4" applyFont="1" applyBorder="1" applyAlignment="1">
      <alignment vertical="top"/>
    </xf>
    <xf numFmtId="0" fontId="0" fillId="0" borderId="7" xfId="0" applyBorder="1" applyAlignment="1">
      <alignment horizontal="center" vertical="center" wrapText="1"/>
    </xf>
    <xf numFmtId="0" fontId="4" fillId="0" borderId="7" xfId="0" applyFont="1" applyBorder="1" applyAlignment="1">
      <alignment horizontal="center" vertical="center" wrapText="1"/>
    </xf>
    <xf numFmtId="0" fontId="4" fillId="0" borderId="103" xfId="0" applyFont="1" applyBorder="1" applyAlignment="1">
      <alignment horizontal="center" vertical="center" wrapText="1"/>
    </xf>
    <xf numFmtId="38" fontId="25" fillId="0" borderId="88" xfId="1" applyFont="1" applyBorder="1" applyAlignment="1">
      <alignment vertical="center" wrapText="1"/>
    </xf>
    <xf numFmtId="38" fontId="25" fillId="0" borderId="133" xfId="1" applyFont="1" applyBorder="1" applyAlignment="1">
      <alignment vertical="center" wrapText="1"/>
    </xf>
    <xf numFmtId="38" fontId="12" fillId="0" borderId="88" xfId="1" applyFont="1" applyBorder="1" applyAlignment="1">
      <alignment horizontal="left" vertical="center"/>
    </xf>
    <xf numFmtId="38" fontId="12" fillId="0" borderId="133" xfId="1" applyFont="1" applyBorder="1">
      <alignment vertical="center"/>
    </xf>
    <xf numFmtId="38" fontId="2" fillId="0" borderId="0" xfId="1" applyAlignment="1">
      <alignment vertical="center" textRotation="180" wrapText="1"/>
    </xf>
    <xf numFmtId="0" fontId="38" fillId="0" borderId="0" xfId="0" applyFont="1">
      <alignment vertical="center"/>
    </xf>
    <xf numFmtId="38" fontId="38" fillId="0" borderId="0" xfId="0" applyNumberFormat="1" applyFont="1">
      <alignment vertical="center"/>
    </xf>
    <xf numFmtId="38" fontId="39" fillId="0" borderId="0" xfId="1" applyFont="1">
      <alignment vertical="center"/>
    </xf>
    <xf numFmtId="0" fontId="5" fillId="0" borderId="78" xfId="0" applyFont="1" applyBorder="1" applyAlignment="1">
      <alignment vertical="center" shrinkToFit="1"/>
    </xf>
    <xf numFmtId="0" fontId="5" fillId="0" borderId="61" xfId="0" applyFont="1" applyBorder="1" applyAlignment="1">
      <alignment vertical="center" shrinkToFit="1"/>
    </xf>
    <xf numFmtId="179" fontId="6" fillId="9" borderId="64" xfId="1" applyNumberFormat="1" applyFont="1" applyFill="1" applyBorder="1" applyAlignment="1">
      <alignment vertical="center" shrinkToFit="1"/>
    </xf>
    <xf numFmtId="0" fontId="5" fillId="0" borderId="153" xfId="0" applyFont="1" applyBorder="1" applyAlignment="1">
      <alignment vertical="center" shrinkToFit="1"/>
    </xf>
    <xf numFmtId="0" fontId="5" fillId="0" borderId="64" xfId="0" applyFont="1" applyBorder="1" applyAlignment="1">
      <alignment vertical="center" wrapText="1" shrinkToFit="1"/>
    </xf>
    <xf numFmtId="0" fontId="5" fillId="0" borderId="40" xfId="0" applyFont="1" applyBorder="1" applyAlignment="1">
      <alignment vertical="center" wrapText="1" shrinkToFit="1"/>
    </xf>
    <xf numFmtId="179" fontId="6" fillId="9" borderId="40" xfId="1" applyNumberFormat="1" applyFont="1" applyFill="1" applyBorder="1" applyAlignment="1">
      <alignment vertical="center" shrinkToFit="1"/>
    </xf>
    <xf numFmtId="0" fontId="5" fillId="0" borderId="154" xfId="0" applyFont="1" applyBorder="1" applyAlignment="1">
      <alignment vertical="center" wrapText="1" shrinkToFit="1"/>
    </xf>
    <xf numFmtId="179" fontId="6" fillId="9" borderId="154" xfId="1" applyNumberFormat="1" applyFont="1" applyFill="1" applyBorder="1" applyAlignment="1">
      <alignment vertical="center" shrinkToFit="1"/>
    </xf>
    <xf numFmtId="179" fontId="6" fillId="0" borderId="154" xfId="1" applyNumberFormat="1" applyFont="1" applyBorder="1" applyAlignment="1">
      <alignment vertical="center" shrinkToFit="1"/>
    </xf>
    <xf numFmtId="179" fontId="6" fillId="0" borderId="156" xfId="1" applyNumberFormat="1" applyFont="1" applyBorder="1" applyAlignment="1">
      <alignment vertical="center" shrinkToFit="1"/>
    </xf>
    <xf numFmtId="179" fontId="6" fillId="0" borderId="102" xfId="1" applyNumberFormat="1" applyFont="1" applyBorder="1" applyAlignment="1">
      <alignment vertical="center" shrinkToFit="1"/>
    </xf>
    <xf numFmtId="179" fontId="6" fillId="0" borderId="28" xfId="1" applyNumberFormat="1" applyFont="1" applyBorder="1" applyAlignment="1">
      <alignment vertical="center" shrinkToFit="1"/>
    </xf>
    <xf numFmtId="179" fontId="6" fillId="0" borderId="29" xfId="1" applyNumberFormat="1" applyFont="1" applyBorder="1" applyAlignment="1">
      <alignment vertical="center" shrinkToFit="1"/>
    </xf>
    <xf numFmtId="179" fontId="6" fillId="9" borderId="65" xfId="1" applyNumberFormat="1" applyFont="1" applyFill="1" applyBorder="1" applyAlignment="1">
      <alignment vertical="center" shrinkToFit="1"/>
    </xf>
    <xf numFmtId="179" fontId="6" fillId="9" borderId="41" xfId="1" applyNumberFormat="1" applyFont="1" applyFill="1" applyBorder="1" applyAlignment="1">
      <alignment vertical="center" shrinkToFit="1"/>
    </xf>
    <xf numFmtId="179" fontId="6" fillId="9" borderId="155" xfId="1" applyNumberFormat="1" applyFont="1" applyFill="1" applyBorder="1" applyAlignment="1">
      <alignment vertical="center" shrinkToFit="1"/>
    </xf>
    <xf numFmtId="179" fontId="6" fillId="9" borderId="74" xfId="1" applyNumberFormat="1" applyFont="1" applyFill="1" applyBorder="1" applyAlignment="1">
      <alignment vertical="center" shrinkToFit="1"/>
    </xf>
    <xf numFmtId="179" fontId="6" fillId="9" borderId="105" xfId="1" applyNumberFormat="1" applyFont="1" applyFill="1" applyBorder="1" applyAlignment="1">
      <alignment vertical="center" shrinkToFit="1"/>
    </xf>
    <xf numFmtId="38" fontId="25" fillId="0" borderId="0" xfId="1" applyFont="1" applyAlignment="1"/>
    <xf numFmtId="38" fontId="4" fillId="0" borderId="47" xfId="1" applyFont="1" applyBorder="1" applyAlignment="1">
      <alignment vertical="center" wrapText="1"/>
    </xf>
    <xf numFmtId="38" fontId="4" fillId="0" borderId="87" xfId="1" applyFont="1" applyBorder="1">
      <alignment vertical="center"/>
    </xf>
    <xf numFmtId="38" fontId="4" fillId="0" borderId="37" xfId="1" applyFont="1" applyBorder="1" applyAlignment="1">
      <alignment vertical="center" wrapText="1"/>
    </xf>
    <xf numFmtId="38" fontId="34" fillId="0" borderId="0" xfId="1" applyFont="1">
      <alignment vertical="center"/>
    </xf>
    <xf numFmtId="38" fontId="34" fillId="0" borderId="0" xfId="1" applyFont="1" applyAlignment="1">
      <alignment vertical="center" wrapText="1"/>
    </xf>
    <xf numFmtId="38" fontId="40" fillId="0" borderId="0" xfId="1" applyFont="1">
      <alignment vertical="center"/>
    </xf>
    <xf numFmtId="38" fontId="40" fillId="0" borderId="0" xfId="1" applyFont="1" applyAlignment="1">
      <alignment horizontal="left" vertical="center"/>
    </xf>
    <xf numFmtId="0" fontId="41" fillId="0" borderId="27" xfId="0" applyFont="1" applyBorder="1" applyAlignment="1">
      <alignment horizontal="center" vertical="center"/>
    </xf>
    <xf numFmtId="38" fontId="4" fillId="0" borderId="158" xfId="1" applyFont="1" applyBorder="1" applyAlignment="1">
      <alignment vertical="center" wrapText="1"/>
    </xf>
    <xf numFmtId="38" fontId="4" fillId="0" borderId="9" xfId="1" applyFont="1" applyBorder="1" applyAlignment="1">
      <alignment vertical="center" wrapText="1"/>
    </xf>
    <xf numFmtId="38" fontId="4" fillId="0" borderId="159" xfId="1" applyFont="1" applyBorder="1" applyAlignment="1">
      <alignment vertical="center" wrapText="1"/>
    </xf>
    <xf numFmtId="38" fontId="4" fillId="0" borderId="56" xfId="1" applyFont="1" applyBorder="1" applyAlignment="1">
      <alignment vertical="center" wrapText="1"/>
    </xf>
    <xf numFmtId="38" fontId="4" fillId="0" borderId="160" xfId="1" applyFont="1" applyBorder="1" applyAlignment="1">
      <alignment vertical="center" wrapText="1"/>
    </xf>
    <xf numFmtId="38" fontId="2" fillId="0" borderId="131" xfId="1" applyBorder="1" applyAlignment="1">
      <alignment vertical="center" textRotation="180" wrapText="1"/>
    </xf>
    <xf numFmtId="38" fontId="2" fillId="0" borderId="26" xfId="1" applyBorder="1" applyAlignment="1">
      <alignment vertical="center" textRotation="180" wrapText="1"/>
    </xf>
    <xf numFmtId="38" fontId="2" fillId="0" borderId="8" xfId="1" applyBorder="1" applyAlignment="1">
      <alignment vertical="center" textRotation="180" wrapText="1"/>
    </xf>
    <xf numFmtId="38" fontId="2" fillId="0" borderId="161" xfId="1" applyBorder="1" applyAlignment="1">
      <alignment vertical="center" textRotation="180" wrapText="1"/>
    </xf>
    <xf numFmtId="38" fontId="2" fillId="0" borderId="28" xfId="1" applyBorder="1" applyAlignment="1">
      <alignment vertical="center" textRotation="180" wrapText="1"/>
    </xf>
    <xf numFmtId="0" fontId="43" fillId="12" borderId="176" xfId="0" applyFont="1" applyFill="1" applyBorder="1" applyAlignment="1"/>
    <xf numFmtId="0" fontId="0" fillId="0" borderId="176" xfId="0" applyBorder="1" applyAlignment="1">
      <alignment vertical="top" wrapText="1"/>
    </xf>
    <xf numFmtId="0" fontId="0" fillId="11" borderId="176" xfId="0" applyFill="1" applyBorder="1" applyAlignment="1">
      <alignment vertical="top" wrapText="1"/>
    </xf>
    <xf numFmtId="0" fontId="44" fillId="13" borderId="176" xfId="0" applyFont="1" applyFill="1" applyBorder="1" applyAlignment="1">
      <alignment horizontal="center" wrapText="1"/>
    </xf>
    <xf numFmtId="0" fontId="0" fillId="0" borderId="176" xfId="0" applyBorder="1" applyAlignment="1"/>
    <xf numFmtId="183" fontId="0" fillId="0" borderId="176" xfId="0" applyNumberFormat="1" applyBorder="1" applyAlignment="1"/>
    <xf numFmtId="0" fontId="43" fillId="14" borderId="176" xfId="0" applyFont="1" applyFill="1" applyBorder="1" applyAlignment="1"/>
    <xf numFmtId="183" fontId="43" fillId="14" borderId="176" xfId="0" applyNumberFormat="1" applyFont="1" applyFill="1" applyBorder="1" applyAlignment="1"/>
    <xf numFmtId="0" fontId="44" fillId="13" borderId="176" xfId="0" applyFont="1" applyFill="1" applyBorder="1" applyAlignment="1">
      <alignment horizontal="center"/>
    </xf>
    <xf numFmtId="0" fontId="44" fillId="15" borderId="176" xfId="0" applyFont="1" applyFill="1" applyBorder="1" applyAlignment="1">
      <alignment horizontal="center" wrapText="1"/>
    </xf>
    <xf numFmtId="183" fontId="0" fillId="0" borderId="176" xfId="0" applyNumberFormat="1" applyBorder="1" applyAlignment="1">
      <alignment vertical="top" wrapText="1"/>
    </xf>
    <xf numFmtId="38" fontId="4" fillId="0" borderId="37" xfId="1" applyFont="1" applyBorder="1" applyAlignment="1">
      <alignment horizontal="left" vertical="center" wrapText="1"/>
    </xf>
    <xf numFmtId="0" fontId="0" fillId="0" borderId="14" xfId="0" applyBorder="1" applyAlignment="1"/>
    <xf numFmtId="0" fontId="0" fillId="0" borderId="15" xfId="0" applyBorder="1" applyAlignment="1"/>
    <xf numFmtId="38" fontId="4" fillId="0" borderId="130" xfId="1" applyFont="1" applyBorder="1" applyAlignment="1">
      <alignment vertical="center" wrapText="1"/>
    </xf>
    <xf numFmtId="0" fontId="0" fillId="0" borderId="129" xfId="0" applyBorder="1" applyAlignment="1"/>
    <xf numFmtId="0" fontId="0" fillId="0" borderId="130" xfId="0" applyBorder="1" applyAlignment="1"/>
    <xf numFmtId="176" fontId="4" fillId="3" borderId="127" xfId="1" applyNumberFormat="1" applyFont="1" applyFill="1" applyBorder="1" applyAlignment="1" applyProtection="1">
      <alignment vertical="center" shrinkToFit="1"/>
      <protection locked="0"/>
    </xf>
    <xf numFmtId="0" fontId="0" fillId="0" borderId="128" xfId="0" applyBorder="1" applyAlignment="1" applyProtection="1">
      <protection locked="0"/>
    </xf>
    <xf numFmtId="0" fontId="2" fillId="0" borderId="46" xfId="0" applyFont="1" applyBorder="1" applyAlignment="1">
      <alignment horizontal="center"/>
    </xf>
    <xf numFmtId="0" fontId="0" fillId="0" borderId="47" xfId="0" applyBorder="1" applyAlignment="1"/>
    <xf numFmtId="38" fontId="4" fillId="0" borderId="170" xfId="1" applyFont="1" applyBorder="1" applyAlignment="1">
      <alignment horizontal="center" vertical="center" wrapText="1"/>
    </xf>
    <xf numFmtId="0" fontId="0" fillId="0" borderId="137" xfId="0" applyBorder="1" applyAlignment="1"/>
    <xf numFmtId="0" fontId="0" fillId="0" borderId="138" xfId="0" applyBorder="1" applyAlignment="1"/>
    <xf numFmtId="38" fontId="4" fillId="0" borderId="0" xfId="1" applyFont="1" applyAlignment="1">
      <alignment vertical="center" shrinkToFit="1"/>
    </xf>
    <xf numFmtId="38" fontId="4" fillId="0" borderId="0" xfId="1" applyFont="1" applyAlignment="1">
      <alignment vertical="center" wrapText="1"/>
    </xf>
    <xf numFmtId="38" fontId="4" fillId="0" borderId="23" xfId="1" applyFont="1" applyBorder="1" applyAlignment="1">
      <alignment horizontal="center" vertical="center" wrapText="1"/>
    </xf>
    <xf numFmtId="38" fontId="5" fillId="0" borderId="0" xfId="1" applyFont="1" applyAlignment="1">
      <alignment vertical="top"/>
    </xf>
    <xf numFmtId="0" fontId="2" fillId="4" borderId="112" xfId="0" applyFont="1" applyFill="1" applyBorder="1" applyAlignment="1">
      <alignment horizontal="center" vertical="center"/>
    </xf>
    <xf numFmtId="0" fontId="0" fillId="0" borderId="87" xfId="0" applyBorder="1" applyAlignment="1"/>
    <xf numFmtId="176" fontId="4" fillId="3" borderId="23" xfId="1" applyNumberFormat="1" applyFont="1" applyFill="1" applyBorder="1" applyAlignment="1" applyProtection="1">
      <alignment vertical="center" shrinkToFit="1"/>
      <protection locked="0"/>
    </xf>
    <xf numFmtId="0" fontId="0" fillId="0" borderId="14" xfId="0" applyBorder="1" applyAlignment="1" applyProtection="1">
      <protection locked="0"/>
    </xf>
    <xf numFmtId="176" fontId="4" fillId="4" borderId="23" xfId="1" applyNumberFormat="1" applyFont="1" applyFill="1" applyBorder="1" applyAlignment="1">
      <alignment vertical="center" shrinkToFit="1"/>
    </xf>
    <xf numFmtId="38" fontId="4" fillId="0" borderId="166" xfId="1" applyFont="1" applyBorder="1" applyAlignment="1">
      <alignment vertical="center" wrapText="1"/>
    </xf>
    <xf numFmtId="0" fontId="0" fillId="0" borderId="39" xfId="0" applyBorder="1" applyAlignment="1"/>
    <xf numFmtId="176" fontId="4" fillId="4" borderId="127" xfId="1" applyNumberFormat="1" applyFont="1" applyFill="1" applyBorder="1" applyAlignment="1">
      <alignment vertical="center" shrinkToFit="1"/>
    </xf>
    <xf numFmtId="0" fontId="0" fillId="0" borderId="128" xfId="0" applyBorder="1" applyAlignment="1"/>
    <xf numFmtId="38" fontId="7" fillId="0" borderId="168" xfId="1" applyFont="1" applyBorder="1" applyAlignment="1">
      <alignment vertical="top" wrapText="1"/>
    </xf>
    <xf numFmtId="0" fontId="0" fillId="0" borderId="31" xfId="0" applyBorder="1" applyAlignment="1"/>
    <xf numFmtId="0" fontId="0" fillId="0" borderId="123" xfId="0" applyBorder="1" applyAlignment="1"/>
    <xf numFmtId="38" fontId="4" fillId="0" borderId="16" xfId="1" applyFont="1" applyBorder="1" applyAlignment="1">
      <alignment vertical="center" wrapText="1"/>
    </xf>
    <xf numFmtId="0" fontId="0" fillId="0" borderId="1" xfId="0" applyBorder="1" applyAlignment="1"/>
    <xf numFmtId="0" fontId="0" fillId="0" borderId="16" xfId="0" applyBorder="1" applyAlignment="1"/>
    <xf numFmtId="176" fontId="4" fillId="4" borderId="125" xfId="1" applyNumberFormat="1" applyFont="1" applyFill="1" applyBorder="1" applyAlignment="1">
      <alignment vertical="center" shrinkToFit="1"/>
    </xf>
    <xf numFmtId="38" fontId="4" fillId="0" borderId="15" xfId="1" applyFont="1" applyBorder="1" applyAlignment="1">
      <alignment vertical="center" wrapText="1"/>
    </xf>
    <xf numFmtId="177" fontId="4" fillId="3" borderId="14" xfId="1" applyNumberFormat="1" applyFont="1" applyFill="1" applyBorder="1" applyAlignment="1" applyProtection="1">
      <alignment vertical="center" shrinkToFit="1"/>
      <protection locked="0"/>
    </xf>
    <xf numFmtId="38" fontId="4" fillId="0" borderId="0" xfId="1" applyFont="1" applyAlignment="1">
      <alignment horizontal="center" vertical="center" wrapText="1"/>
    </xf>
    <xf numFmtId="38" fontId="4" fillId="0" borderId="0" xfId="1" applyFont="1" applyAlignment="1">
      <alignment horizontal="right" vertical="center" shrinkToFit="1"/>
    </xf>
    <xf numFmtId="38" fontId="4" fillId="6" borderId="163" xfId="1" applyFont="1" applyFill="1" applyBorder="1" applyAlignment="1">
      <alignment horizontal="center" vertical="center" textRotation="255" wrapText="1"/>
    </xf>
    <xf numFmtId="0" fontId="0" fillId="0" borderId="27" xfId="0" applyBorder="1" applyAlignment="1"/>
    <xf numFmtId="0" fontId="0" fillId="0" borderId="52" xfId="0" applyBorder="1" applyAlignment="1"/>
    <xf numFmtId="38" fontId="8" fillId="0" borderId="112" xfId="1" applyFont="1" applyBorder="1" applyAlignment="1">
      <alignment vertical="center" wrapText="1"/>
    </xf>
    <xf numFmtId="49" fontId="2" fillId="0" borderId="163" xfId="1" applyNumberFormat="1" applyBorder="1" applyAlignment="1">
      <alignment horizontal="center" vertical="center" shrinkToFit="1"/>
    </xf>
    <xf numFmtId="0" fontId="0" fillId="0" borderId="55" xfId="0" applyBorder="1" applyAlignment="1"/>
    <xf numFmtId="0" fontId="0" fillId="0" borderId="10" xfId="0" applyBorder="1" applyAlignment="1"/>
    <xf numFmtId="0" fontId="0" fillId="0" borderId="58" xfId="0" applyBorder="1" applyAlignment="1"/>
    <xf numFmtId="0" fontId="0" fillId="0" borderId="21" xfId="0" applyBorder="1" applyAlignment="1"/>
    <xf numFmtId="0" fontId="0" fillId="0" borderId="29" xfId="0" applyBorder="1" applyAlignment="1"/>
    <xf numFmtId="38" fontId="4" fillId="0" borderId="21" xfId="1" applyFont="1" applyBorder="1" applyAlignment="1">
      <alignment vertical="top" wrapText="1"/>
    </xf>
    <xf numFmtId="38" fontId="10" fillId="0" borderId="0" xfId="1" applyFont="1" applyAlignment="1">
      <alignment vertical="top" wrapText="1"/>
    </xf>
    <xf numFmtId="177" fontId="4" fillId="3" borderId="23" xfId="1" applyNumberFormat="1" applyFont="1" applyFill="1" applyBorder="1" applyAlignment="1" applyProtection="1">
      <alignment vertical="center" shrinkToFit="1"/>
      <protection locked="0"/>
    </xf>
    <xf numFmtId="38" fontId="4" fillId="0" borderId="171" xfId="1" applyFont="1" applyBorder="1" applyAlignment="1">
      <alignment vertical="center" wrapText="1"/>
    </xf>
    <xf numFmtId="0" fontId="0" fillId="0" borderId="139" xfId="0" applyBorder="1" applyAlignment="1"/>
    <xf numFmtId="178" fontId="4" fillId="4" borderId="0" xfId="1" applyNumberFormat="1" applyFont="1" applyFill="1" applyAlignment="1">
      <alignment vertical="center" shrinkToFit="1"/>
    </xf>
    <xf numFmtId="38" fontId="4" fillId="0" borderId="63" xfId="1" applyFont="1" applyBorder="1" applyAlignment="1">
      <alignment horizontal="center" vertical="center"/>
    </xf>
    <xf numFmtId="0" fontId="0" fillId="0" borderId="88" xfId="0" applyBorder="1" applyAlignment="1"/>
    <xf numFmtId="0" fontId="0" fillId="0" borderId="140" xfId="0" applyBorder="1" applyAlignment="1"/>
    <xf numFmtId="38" fontId="4" fillId="0" borderId="37" xfId="1" applyFont="1" applyBorder="1" applyAlignment="1">
      <alignment vertical="center" wrapText="1"/>
    </xf>
    <xf numFmtId="38" fontId="7" fillId="0" borderId="166" xfId="1" applyFont="1" applyBorder="1" applyAlignment="1">
      <alignment vertical="center" wrapText="1"/>
    </xf>
    <xf numFmtId="38" fontId="4" fillId="0" borderId="130" xfId="1" applyFont="1" applyBorder="1" applyAlignment="1">
      <alignment vertical="center" wrapText="1" shrinkToFit="1"/>
    </xf>
    <xf numFmtId="38" fontId="7" fillId="0" borderId="130" xfId="1" applyFont="1" applyBorder="1" applyAlignment="1">
      <alignment vertical="center" wrapText="1" shrinkToFit="1"/>
    </xf>
    <xf numFmtId="183" fontId="4" fillId="4" borderId="23" xfId="1" applyNumberFormat="1" applyFont="1" applyFill="1" applyBorder="1" applyAlignment="1">
      <alignment vertical="center" shrinkToFit="1"/>
    </xf>
    <xf numFmtId="38" fontId="7" fillId="0" borderId="169" xfId="1" applyFont="1" applyBorder="1" applyAlignment="1">
      <alignment vertical="top" wrapText="1"/>
    </xf>
    <xf numFmtId="0" fontId="0" fillId="0" borderId="32" xfId="0" applyBorder="1" applyAlignment="1"/>
    <xf numFmtId="0" fontId="0" fillId="0" borderId="34" xfId="0" applyBorder="1" applyAlignment="1"/>
    <xf numFmtId="0" fontId="0" fillId="0" borderId="124" xfId="0" applyBorder="1" applyAlignment="1"/>
    <xf numFmtId="0" fontId="0" fillId="0" borderId="133" xfId="0" applyBorder="1" applyAlignment="1"/>
    <xf numFmtId="0" fontId="0" fillId="0" borderId="135" xfId="0" applyBorder="1" applyAlignment="1"/>
    <xf numFmtId="0" fontId="0" fillId="0" borderId="13" xfId="0" applyBorder="1" applyAlignment="1"/>
    <xf numFmtId="0" fontId="0" fillId="0" borderId="136" xfId="0" applyBorder="1" applyAlignment="1"/>
    <xf numFmtId="38" fontId="4" fillId="6" borderId="163" xfId="1" applyFont="1" applyFill="1" applyBorder="1" applyAlignment="1">
      <alignment horizontal="center" vertical="center" textRotation="255" shrinkToFit="1"/>
    </xf>
    <xf numFmtId="176" fontId="4" fillId="4" borderId="111" xfId="1" applyNumberFormat="1" applyFont="1" applyFill="1" applyBorder="1" applyAlignment="1">
      <alignment vertical="center" shrinkToFit="1"/>
    </xf>
    <xf numFmtId="0" fontId="0" fillId="0" borderId="109" xfId="0" applyBorder="1" applyAlignment="1"/>
    <xf numFmtId="38" fontId="25" fillId="0" borderId="0" xfId="1" applyFont="1" applyAlignment="1">
      <alignment vertical="center" wrapText="1"/>
    </xf>
    <xf numFmtId="38" fontId="4" fillId="0" borderId="37" xfId="1" applyFont="1" applyBorder="1" applyAlignment="1">
      <alignment horizontal="center" vertical="center" wrapText="1" shrinkToFit="1"/>
    </xf>
    <xf numFmtId="38" fontId="4" fillId="0" borderId="19" xfId="1" applyFont="1" applyBorder="1" applyAlignment="1">
      <alignment horizontal="center" vertical="center" wrapText="1"/>
    </xf>
    <xf numFmtId="0" fontId="0" fillId="0" borderId="132" xfId="0" applyBorder="1" applyAlignment="1"/>
    <xf numFmtId="177" fontId="4" fillId="3" borderId="111" xfId="1" applyNumberFormat="1" applyFont="1" applyFill="1" applyBorder="1" applyAlignment="1" applyProtection="1">
      <alignment vertical="center" shrinkToFit="1"/>
      <protection locked="0"/>
    </xf>
    <xf numFmtId="0" fontId="0" fillId="0" borderId="109" xfId="0" applyBorder="1" applyAlignment="1" applyProtection="1">
      <protection locked="0"/>
    </xf>
    <xf numFmtId="38" fontId="4" fillId="0" borderId="153" xfId="1" applyFont="1" applyBorder="1" applyAlignment="1">
      <alignment horizontal="left" vertical="center" wrapText="1"/>
    </xf>
    <xf numFmtId="176" fontId="4" fillId="3" borderId="134" xfId="1" applyNumberFormat="1" applyFont="1" applyFill="1" applyBorder="1" applyAlignment="1" applyProtection="1">
      <alignment vertical="center" shrinkToFit="1"/>
      <protection locked="0"/>
    </xf>
    <xf numFmtId="0" fontId="0" fillId="0" borderId="53" xfId="0" applyBorder="1" applyAlignment="1" applyProtection="1">
      <protection locked="0"/>
    </xf>
    <xf numFmtId="38" fontId="4" fillId="0" borderId="46" xfId="1" applyFont="1" applyBorder="1" applyAlignment="1">
      <alignment horizontal="center" vertical="center" wrapText="1"/>
    </xf>
    <xf numFmtId="38" fontId="8" fillId="0" borderId="20" xfId="1" applyFont="1" applyBorder="1" applyAlignment="1">
      <alignment horizontal="center" vertical="center" wrapText="1"/>
    </xf>
    <xf numFmtId="177" fontId="4" fillId="10" borderId="153" xfId="1" applyNumberFormat="1" applyFont="1" applyFill="1" applyBorder="1" applyAlignment="1">
      <alignment horizontal="right" vertical="center" wrapText="1"/>
    </xf>
    <xf numFmtId="177" fontId="4" fillId="10" borderId="157" xfId="1" applyNumberFormat="1" applyFont="1" applyFill="1" applyBorder="1" applyAlignment="1">
      <alignment horizontal="right" vertical="center" wrapText="1"/>
    </xf>
    <xf numFmtId="0" fontId="0" fillId="0" borderId="126" xfId="0" applyBorder="1" applyAlignment="1"/>
    <xf numFmtId="38" fontId="8" fillId="0" borderId="61" xfId="1" applyFont="1" applyBorder="1" applyAlignment="1">
      <alignment horizontal="center" vertical="center" wrapText="1"/>
    </xf>
    <xf numFmtId="38" fontId="4" fillId="0" borderId="54" xfId="1" applyFont="1" applyBorder="1" applyAlignment="1">
      <alignment vertical="center" wrapText="1"/>
    </xf>
    <xf numFmtId="38" fontId="4" fillId="0" borderId="0" xfId="1" applyFont="1" applyAlignment="1">
      <alignment horizontal="left" vertical="center" wrapText="1"/>
    </xf>
    <xf numFmtId="38" fontId="2" fillId="0" borderId="0" xfId="1" applyAlignment="1">
      <alignment horizontal="center" vertical="center" textRotation="180" wrapText="1"/>
    </xf>
    <xf numFmtId="38" fontId="2" fillId="0" borderId="162" xfId="1" applyBorder="1" applyAlignment="1">
      <alignment horizontal="center" vertical="center" textRotation="180" wrapText="1"/>
    </xf>
    <xf numFmtId="0" fontId="0" fillId="0" borderId="162" xfId="0" applyBorder="1" applyAlignment="1"/>
    <xf numFmtId="38" fontId="7" fillId="0" borderId="167" xfId="1" applyFont="1" applyBorder="1" applyAlignment="1">
      <alignment vertical="top" wrapText="1"/>
    </xf>
    <xf numFmtId="0" fontId="0" fillId="0" borderId="33" xfId="0" applyBorder="1" applyAlignment="1"/>
    <xf numFmtId="0" fontId="0" fillId="0" borderId="122" xfId="0" applyBorder="1" applyAlignment="1"/>
    <xf numFmtId="38" fontId="4" fillId="0" borderId="47" xfId="1" applyFont="1" applyBorder="1" applyAlignment="1">
      <alignment horizontal="center" vertical="center" wrapText="1"/>
    </xf>
    <xf numFmtId="183" fontId="4" fillId="3" borderId="127" xfId="1" applyNumberFormat="1" applyFont="1" applyFill="1" applyBorder="1" applyAlignment="1" applyProtection="1">
      <alignment vertical="center" shrinkToFit="1"/>
      <protection locked="0"/>
    </xf>
    <xf numFmtId="38" fontId="12" fillId="0" borderId="0" xfId="1" applyFont="1" applyAlignment="1">
      <alignment vertical="center" wrapText="1"/>
    </xf>
    <xf numFmtId="0" fontId="4" fillId="0" borderId="17" xfId="0" applyFont="1" applyBorder="1" applyAlignment="1">
      <alignment vertical="top" wrapText="1"/>
    </xf>
    <xf numFmtId="0" fontId="4" fillId="0" borderId="0" xfId="4" applyFont="1"/>
    <xf numFmtId="0" fontId="0" fillId="0" borderId="17" xfId="0" applyBorder="1" applyAlignment="1"/>
    <xf numFmtId="0" fontId="35" fillId="0" borderId="0" xfId="2" applyFont="1" applyAlignment="1">
      <alignment horizontal="left" vertical="center" wrapText="1" indent="2"/>
    </xf>
    <xf numFmtId="58" fontId="5" fillId="5" borderId="34" xfId="4" quotePrefix="1" applyNumberFormat="1" applyFont="1" applyFill="1" applyBorder="1" applyAlignment="1" applyProtection="1">
      <alignment horizontal="right" indent="1"/>
      <protection locked="0"/>
    </xf>
    <xf numFmtId="0" fontId="0" fillId="0" borderId="0" xfId="0" applyAlignment="1" applyProtection="1">
      <protection locked="0"/>
    </xf>
    <xf numFmtId="0" fontId="0" fillId="0" borderId="34" xfId="0" applyBorder="1" applyAlignment="1" applyProtection="1">
      <protection locked="0"/>
    </xf>
    <xf numFmtId="0" fontId="4" fillId="0" borderId="14" xfId="0" applyFont="1" applyBorder="1" applyAlignment="1" applyProtection="1">
      <alignment horizontal="center" vertical="center" wrapText="1"/>
      <protection locked="0"/>
    </xf>
    <xf numFmtId="0" fontId="4" fillId="7" borderId="15" xfId="4" applyFont="1" applyFill="1" applyBorder="1" applyAlignment="1" applyProtection="1">
      <alignment horizontal="left" vertical="center" wrapText="1"/>
      <protection locked="0"/>
    </xf>
    <xf numFmtId="0" fontId="0" fillId="0" borderId="15" xfId="0" applyBorder="1" applyAlignment="1" applyProtection="1">
      <protection locked="0"/>
    </xf>
    <xf numFmtId="180" fontId="4" fillId="7" borderId="151" xfId="4" applyNumberFormat="1" applyFont="1" applyFill="1" applyBorder="1" applyAlignment="1" applyProtection="1">
      <alignment horizontal="center" vertical="center" wrapText="1"/>
      <protection locked="0"/>
    </xf>
    <xf numFmtId="0" fontId="4" fillId="0" borderId="37" xfId="0" applyFont="1" applyBorder="1" applyAlignment="1">
      <alignment vertical="center" wrapText="1"/>
    </xf>
    <xf numFmtId="49" fontId="20" fillId="0" borderId="163" xfId="4" applyNumberFormat="1" applyFont="1" applyBorder="1" applyAlignment="1">
      <alignment horizontal="center" vertical="center"/>
    </xf>
    <xf numFmtId="0" fontId="4" fillId="0" borderId="165" xfId="0" applyFont="1" applyBorder="1" applyAlignment="1" applyProtection="1">
      <alignment horizontal="center" vertical="center" wrapText="1"/>
      <protection locked="0"/>
    </xf>
    <xf numFmtId="0" fontId="0" fillId="0" borderId="150" xfId="0" applyBorder="1" applyAlignment="1" applyProtection="1">
      <protection locked="0"/>
    </xf>
    <xf numFmtId="177" fontId="4" fillId="4" borderId="23" xfId="1" applyNumberFormat="1" applyFont="1" applyFill="1" applyBorder="1" applyAlignment="1">
      <alignment horizontal="right" vertical="center"/>
    </xf>
    <xf numFmtId="0" fontId="4" fillId="0" borderId="90" xfId="4" applyFont="1" applyBorder="1" applyAlignment="1">
      <alignment horizontal="center" vertical="center"/>
    </xf>
    <xf numFmtId="0" fontId="4" fillId="0" borderId="37" xfId="4" applyFont="1" applyBorder="1" applyAlignment="1">
      <alignment horizontal="center" vertical="center"/>
    </xf>
    <xf numFmtId="0" fontId="4" fillId="5" borderId="34" xfId="4" applyFont="1" applyFill="1" applyBorder="1" applyAlignment="1" applyProtection="1">
      <alignment horizontal="left" vertical="center" wrapText="1"/>
      <protection locked="0"/>
    </xf>
    <xf numFmtId="0" fontId="1" fillId="0" borderId="37" xfId="4" applyFont="1" applyBorder="1" applyAlignment="1">
      <alignment vertical="center" wrapText="1"/>
    </xf>
    <xf numFmtId="0" fontId="4" fillId="0" borderId="37" xfId="4" applyFont="1" applyBorder="1" applyAlignment="1">
      <alignment vertical="center" wrapText="1"/>
    </xf>
    <xf numFmtId="0" fontId="5" fillId="0" borderId="164" xfId="4" applyFont="1" applyBorder="1" applyAlignment="1">
      <alignment horizontal="center" vertical="center" wrapText="1"/>
    </xf>
    <xf numFmtId="0" fontId="1" fillId="7" borderId="33" xfId="4" applyFont="1" applyFill="1" applyBorder="1" applyAlignment="1" applyProtection="1">
      <alignment horizontal="center" shrinkToFit="1"/>
      <protection locked="0"/>
    </xf>
    <xf numFmtId="0" fontId="4" fillId="5" borderId="23" xfId="4" applyFont="1" applyFill="1" applyBorder="1" applyAlignment="1" applyProtection="1">
      <alignment horizontal="left" vertical="center" wrapText="1"/>
      <protection locked="0"/>
    </xf>
    <xf numFmtId="0" fontId="0" fillId="0" borderId="1" xfId="0" applyBorder="1" applyAlignment="1" applyProtection="1">
      <protection locked="0"/>
    </xf>
    <xf numFmtId="0" fontId="0" fillId="0" borderId="81" xfId="0" applyBorder="1" applyAlignment="1" applyProtection="1">
      <protection locked="0"/>
    </xf>
    <xf numFmtId="0" fontId="0" fillId="0" borderId="13" xfId="0" applyBorder="1" applyAlignment="1" applyProtection="1">
      <protection locked="0"/>
    </xf>
    <xf numFmtId="0" fontId="4" fillId="0" borderId="37" xfId="4" applyFont="1" applyBorder="1" applyAlignment="1">
      <alignment horizontal="distributed" vertical="center"/>
    </xf>
    <xf numFmtId="0" fontId="0" fillId="0" borderId="81" xfId="0" applyBorder="1" applyAlignment="1"/>
    <xf numFmtId="0" fontId="0" fillId="0" borderId="18" xfId="0" applyBorder="1" applyAlignment="1"/>
    <xf numFmtId="0" fontId="4" fillId="7" borderId="37" xfId="0" applyFont="1" applyFill="1" applyBorder="1" applyAlignment="1" applyProtection="1">
      <alignment horizontal="left" vertical="center" wrapText="1"/>
      <protection locked="0"/>
    </xf>
    <xf numFmtId="0" fontId="4" fillId="7" borderId="34" xfId="4" applyFont="1" applyFill="1" applyBorder="1" applyAlignment="1" applyProtection="1">
      <alignment horizontal="left"/>
      <protection locked="0"/>
    </xf>
    <xf numFmtId="0" fontId="4" fillId="0" borderId="37" xfId="0" applyFont="1" applyBorder="1" applyAlignment="1" applyProtection="1">
      <alignment horizontal="center" vertical="center" wrapText="1"/>
      <protection locked="0"/>
    </xf>
    <xf numFmtId="0" fontId="4" fillId="5" borderId="23" xfId="4" applyFont="1" applyFill="1" applyBorder="1" applyAlignment="1" applyProtection="1">
      <alignment vertical="center" wrapText="1"/>
      <protection locked="0"/>
    </xf>
    <xf numFmtId="0" fontId="4" fillId="7" borderId="104" xfId="0" applyFont="1" applyFill="1" applyBorder="1" applyAlignment="1" applyProtection="1">
      <alignment horizontal="left" vertical="center" wrapText="1"/>
      <protection locked="0"/>
    </xf>
    <xf numFmtId="0" fontId="0" fillId="0" borderId="18" xfId="0" applyBorder="1" applyAlignment="1" applyProtection="1">
      <protection locked="0"/>
    </xf>
    <xf numFmtId="0" fontId="4" fillId="0" borderId="13" xfId="0" applyFont="1" applyBorder="1" applyAlignment="1">
      <alignment horizontal="center" vertical="center" shrinkToFit="1"/>
    </xf>
    <xf numFmtId="0" fontId="4" fillId="7" borderId="23" xfId="0" applyFont="1" applyFill="1" applyBorder="1" applyAlignment="1" applyProtection="1">
      <alignment horizontal="center" vertical="center" wrapText="1"/>
      <protection locked="0"/>
    </xf>
    <xf numFmtId="177" fontId="4" fillId="0" borderId="37" xfId="1" applyNumberFormat="1" applyFont="1" applyBorder="1" applyAlignment="1">
      <alignment vertical="center" wrapText="1"/>
    </xf>
    <xf numFmtId="0" fontId="11" fillId="0" borderId="37" xfId="4" applyFont="1" applyBorder="1" applyAlignment="1">
      <alignment horizontal="center"/>
    </xf>
    <xf numFmtId="0" fontId="4" fillId="3" borderId="37" xfId="4" applyFont="1" applyFill="1" applyBorder="1" applyAlignment="1">
      <alignment horizontal="center" vertical="center" wrapText="1"/>
    </xf>
    <xf numFmtId="0" fontId="18" fillId="0" borderId="61" xfId="4" applyFont="1" applyBorder="1" applyAlignment="1">
      <alignment horizontal="center" vertical="top" wrapText="1"/>
    </xf>
    <xf numFmtId="0" fontId="7" fillId="3" borderId="37" xfId="4" applyFont="1" applyFill="1" applyBorder="1" applyAlignment="1">
      <alignment horizontal="center"/>
    </xf>
    <xf numFmtId="0" fontId="7" fillId="2" borderId="37" xfId="4" applyFont="1" applyFill="1" applyBorder="1" applyAlignment="1">
      <alignment horizontal="center"/>
    </xf>
    <xf numFmtId="0" fontId="0" fillId="0" borderId="164" xfId="4" applyFont="1" applyBorder="1" applyAlignment="1">
      <alignment vertical="top" wrapText="1"/>
    </xf>
    <xf numFmtId="0" fontId="4" fillId="0" borderId="0" xfId="4" applyFont="1" applyAlignment="1">
      <alignment horizontal="center"/>
    </xf>
    <xf numFmtId="181" fontId="4" fillId="5" borderId="104" xfId="0" applyNumberFormat="1" applyFont="1" applyFill="1" applyBorder="1" applyAlignment="1" applyProtection="1">
      <alignment horizontal="center" vertical="center" wrapText="1"/>
      <protection locked="0"/>
    </xf>
    <xf numFmtId="0" fontId="4" fillId="8" borderId="16" xfId="0" applyFont="1" applyFill="1" applyBorder="1" applyAlignment="1" applyProtection="1">
      <alignment horizontal="center" vertical="center" shrinkToFit="1"/>
      <protection locked="0"/>
    </xf>
    <xf numFmtId="0" fontId="0" fillId="0" borderId="16" xfId="0" applyBorder="1" applyAlignment="1" applyProtection="1">
      <protection locked="0"/>
    </xf>
    <xf numFmtId="0" fontId="7" fillId="4" borderId="37" xfId="4" applyFont="1" applyFill="1" applyBorder="1" applyAlignment="1">
      <alignment horizontal="center"/>
    </xf>
    <xf numFmtId="0" fontId="7" fillId="5" borderId="37" xfId="4" applyFont="1" applyFill="1" applyBorder="1" applyAlignment="1">
      <alignment horizontal="center"/>
    </xf>
    <xf numFmtId="0" fontId="8" fillId="0" borderId="80" xfId="4" applyFont="1" applyBorder="1" applyAlignment="1">
      <alignment vertical="center" wrapText="1"/>
    </xf>
    <xf numFmtId="0" fontId="0" fillId="0" borderId="61" xfId="0" applyBorder="1" applyAlignment="1"/>
    <xf numFmtId="0" fontId="1" fillId="0" borderId="80" xfId="4" applyFont="1" applyBorder="1" applyAlignment="1">
      <alignment horizontal="center" vertical="center"/>
    </xf>
    <xf numFmtId="0" fontId="0" fillId="0" borderId="80" xfId="0" applyBorder="1" applyAlignment="1"/>
    <xf numFmtId="49" fontId="0" fillId="0" borderId="163" xfId="1" applyNumberFormat="1" applyFont="1" applyBorder="1" applyAlignment="1">
      <alignment horizontal="center" vertical="center" shrinkToFit="1"/>
    </xf>
    <xf numFmtId="38" fontId="4" fillId="0" borderId="0" xfId="1" applyFont="1" applyAlignment="1">
      <alignment horizontal="right" vertical="center"/>
    </xf>
    <xf numFmtId="38" fontId="0" fillId="0" borderId="0" xfId="1" applyFont="1" applyAlignment="1">
      <alignment horizontal="center" vertical="center" textRotation="180" wrapText="1"/>
    </xf>
    <xf numFmtId="38" fontId="19" fillId="0" borderId="172" xfId="1" applyFont="1" applyBorder="1" applyAlignment="1">
      <alignment vertical="center" wrapText="1"/>
    </xf>
    <xf numFmtId="38" fontId="24" fillId="0" borderId="172" xfId="1" applyFont="1" applyBorder="1" applyAlignment="1">
      <alignment vertical="center" wrapText="1"/>
    </xf>
    <xf numFmtId="0" fontId="5" fillId="0" borderId="173" xfId="0" applyFont="1" applyBorder="1" applyAlignment="1">
      <alignment vertical="center" shrinkToFit="1"/>
    </xf>
    <xf numFmtId="0" fontId="0" fillId="0" borderId="71" xfId="0" applyBorder="1" applyAlignment="1"/>
    <xf numFmtId="0" fontId="0" fillId="0" borderId="145" xfId="0" applyBorder="1" applyAlignment="1"/>
    <xf numFmtId="0" fontId="5" fillId="0" borderId="143" xfId="0" applyFont="1" applyBorder="1" applyAlignment="1">
      <alignment horizontal="left" vertical="center" shrinkToFit="1"/>
    </xf>
    <xf numFmtId="0" fontId="0" fillId="0" borderId="142" xfId="0" applyBorder="1" applyAlignment="1"/>
    <xf numFmtId="0" fontId="0" fillId="0" borderId="143" xfId="0" applyBorder="1" applyAlignment="1"/>
    <xf numFmtId="0" fontId="5" fillId="0" borderId="145" xfId="0" applyFont="1" applyBorder="1" applyAlignment="1">
      <alignment vertical="center" wrapText="1" shrinkToFit="1"/>
    </xf>
    <xf numFmtId="0" fontId="5" fillId="0" borderId="76" xfId="0" applyFont="1" applyBorder="1" applyAlignment="1">
      <alignment horizontal="center" vertical="center" textRotation="255"/>
    </xf>
    <xf numFmtId="0" fontId="0" fillId="0" borderId="56" xfId="0" applyBorder="1" applyAlignment="1"/>
    <xf numFmtId="0" fontId="0" fillId="0" borderId="76" xfId="0" applyBorder="1" applyAlignment="1"/>
    <xf numFmtId="0" fontId="4" fillId="0" borderId="114" xfId="0" applyFont="1" applyBorder="1" applyAlignment="1">
      <alignment vertical="center" wrapText="1" shrinkToFit="1"/>
    </xf>
    <xf numFmtId="0" fontId="0" fillId="0" borderId="114" xfId="0" applyBorder="1" applyAlignment="1"/>
    <xf numFmtId="0" fontId="4" fillId="0" borderId="37" xfId="0" applyFont="1" applyBorder="1" applyAlignment="1">
      <alignment horizontal="center" vertical="center" textRotation="255" wrapText="1" shrinkToFit="1"/>
    </xf>
    <xf numFmtId="0" fontId="0" fillId="0" borderId="104" xfId="0" applyBorder="1" applyAlignment="1"/>
    <xf numFmtId="0" fontId="5" fillId="0" borderId="16" xfId="0" applyFont="1" applyBorder="1" applyAlignment="1">
      <alignment vertical="center" shrinkToFit="1"/>
    </xf>
    <xf numFmtId="0" fontId="5" fillId="0" borderId="174" xfId="0" applyFont="1" applyBorder="1" applyAlignment="1">
      <alignment horizontal="left" vertical="center" wrapText="1" shrinkToFit="1"/>
    </xf>
    <xf numFmtId="0" fontId="5" fillId="0" borderId="15" xfId="0" applyFont="1" applyBorder="1" applyAlignment="1">
      <alignment vertical="center" shrinkToFit="1"/>
    </xf>
    <xf numFmtId="0" fontId="5" fillId="0" borderId="148" xfId="0" applyFont="1" applyBorder="1" applyAlignment="1">
      <alignment vertical="center" shrinkToFit="1"/>
    </xf>
    <xf numFmtId="0" fontId="0" fillId="0" borderId="148" xfId="0" applyBorder="1" applyAlignment="1"/>
    <xf numFmtId="0" fontId="5" fillId="0" borderId="174" xfId="0" applyFont="1" applyBorder="1" applyAlignment="1">
      <alignment vertical="center" wrapText="1" shrinkToFit="1"/>
    </xf>
    <xf numFmtId="0" fontId="5" fillId="0" borderId="147" xfId="0" applyFont="1" applyBorder="1" applyAlignment="1">
      <alignment vertical="center" shrinkToFit="1"/>
    </xf>
    <xf numFmtId="0" fontId="0" fillId="0" borderId="147" xfId="0" applyBorder="1" applyAlignment="1"/>
    <xf numFmtId="0" fontId="5" fillId="0" borderId="18" xfId="0" applyFont="1" applyBorder="1" applyAlignment="1">
      <alignment vertical="center" shrinkToFit="1"/>
    </xf>
    <xf numFmtId="0" fontId="5" fillId="0" borderId="110" xfId="0" applyFont="1" applyBorder="1" applyAlignment="1">
      <alignment vertical="center" shrinkToFit="1"/>
    </xf>
    <xf numFmtId="0" fontId="0" fillId="0" borderId="110" xfId="0" applyBorder="1" applyAlignment="1"/>
    <xf numFmtId="49" fontId="20" fillId="0" borderId="163" xfId="0" applyNumberFormat="1" applyFont="1" applyBorder="1" applyAlignment="1">
      <alignment horizontal="center" vertical="center"/>
    </xf>
    <xf numFmtId="0" fontId="5" fillId="0" borderId="79" xfId="0" applyFont="1" applyBorder="1" applyAlignment="1">
      <alignment vertical="center" shrinkToFit="1"/>
    </xf>
    <xf numFmtId="0" fontId="0" fillId="0" borderId="79" xfId="0" applyBorder="1" applyAlignment="1"/>
    <xf numFmtId="0" fontId="5" fillId="0" borderId="175" xfId="0" applyFont="1" applyBorder="1" applyAlignment="1">
      <alignment vertical="center" wrapText="1" shrinkToFit="1"/>
    </xf>
    <xf numFmtId="0" fontId="0" fillId="0" borderId="152" xfId="0" applyBorder="1" applyAlignment="1"/>
    <xf numFmtId="0" fontId="5" fillId="0" borderId="146" xfId="0" applyFont="1" applyBorder="1" applyAlignment="1">
      <alignment vertical="center" shrinkToFit="1"/>
    </xf>
    <xf numFmtId="0" fontId="0" fillId="0" borderId="146" xfId="0" applyBorder="1" applyAlignment="1"/>
    <xf numFmtId="0" fontId="6" fillId="0" borderId="0" xfId="0" applyFont="1" applyAlignment="1">
      <alignment vertical="top"/>
    </xf>
    <xf numFmtId="0" fontId="7" fillId="0" borderId="0" xfId="0" applyFont="1">
      <alignment vertical="center"/>
    </xf>
    <xf numFmtId="0" fontId="5" fillId="0" borderId="141" xfId="0" applyFont="1" applyBorder="1" applyAlignment="1">
      <alignment vertical="center" shrinkToFit="1"/>
    </xf>
    <xf numFmtId="0" fontId="0" fillId="0" borderId="141" xfId="0" applyBorder="1" applyAlignment="1"/>
    <xf numFmtId="0" fontId="5" fillId="0" borderId="21" xfId="0" applyFont="1" applyBorder="1" applyAlignment="1">
      <alignment horizontal="left" vertical="center" shrinkToFit="1"/>
    </xf>
    <xf numFmtId="0" fontId="5" fillId="0" borderId="79" xfId="0" applyFont="1" applyBorder="1" applyAlignment="1">
      <alignment vertical="center" wrapText="1" shrinkToFit="1"/>
    </xf>
    <xf numFmtId="0" fontId="0" fillId="0" borderId="144" xfId="0" applyBorder="1" applyAlignment="1"/>
    <xf numFmtId="0" fontId="5" fillId="0" borderId="141" xfId="0" applyFont="1" applyBorder="1" applyAlignment="1">
      <alignment vertical="center" wrapText="1" shrinkToFit="1"/>
    </xf>
    <xf numFmtId="182" fontId="5" fillId="0" borderId="21" xfId="0" applyNumberFormat="1" applyFont="1" applyBorder="1" applyAlignment="1">
      <alignment vertical="center" shrinkToFit="1"/>
    </xf>
    <xf numFmtId="0" fontId="5" fillId="0" borderId="56" xfId="0" applyFont="1" applyBorder="1" applyAlignment="1">
      <alignment vertical="center" textRotation="255"/>
    </xf>
    <xf numFmtId="178" fontId="4" fillId="0" borderId="34" xfId="4" applyNumberFormat="1" applyFont="1" applyBorder="1" applyAlignment="1">
      <alignment horizontal="left" vertical="center" wrapText="1"/>
    </xf>
    <xf numFmtId="180" fontId="4" fillId="0" borderId="151" xfId="4" applyNumberFormat="1" applyFont="1" applyBorder="1" applyAlignment="1">
      <alignment horizontal="center" vertical="center" wrapText="1"/>
    </xf>
    <xf numFmtId="0" fontId="4" fillId="0" borderId="104" xfId="0" applyFont="1" applyBorder="1" applyAlignment="1">
      <alignment horizontal="left" vertical="center" wrapText="1"/>
    </xf>
    <xf numFmtId="0" fontId="4" fillId="0" borderId="16" xfId="0" applyFont="1" applyBorder="1" applyAlignment="1">
      <alignment vertical="center" wrapText="1" shrinkToFit="1"/>
    </xf>
    <xf numFmtId="178" fontId="0" fillId="0" borderId="33" xfId="0" applyNumberFormat="1" applyBorder="1" applyAlignment="1">
      <alignment horizontal="center" vertical="center"/>
    </xf>
    <xf numFmtId="0" fontId="4" fillId="0" borderId="37"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34" xfId="4" applyFont="1" applyBorder="1" applyAlignment="1">
      <alignment horizontal="left"/>
    </xf>
    <xf numFmtId="0" fontId="4" fillId="0" borderId="14" xfId="0" applyFont="1" applyBorder="1" applyAlignment="1">
      <alignment horizontal="center" vertical="center" wrapText="1"/>
    </xf>
    <xf numFmtId="178" fontId="4" fillId="0" borderId="23" xfId="4" applyNumberFormat="1" applyFont="1" applyBorder="1" applyAlignment="1">
      <alignment horizontal="left" vertical="center" wrapText="1"/>
    </xf>
    <xf numFmtId="0" fontId="4" fillId="0" borderId="37" xfId="4" applyFont="1" applyBorder="1" applyAlignment="1" applyProtection="1">
      <alignment vertical="center" wrapText="1"/>
      <protection locked="0"/>
    </xf>
    <xf numFmtId="177" fontId="4" fillId="0" borderId="23" xfId="1" applyNumberFormat="1" applyFont="1" applyBorder="1" applyAlignment="1">
      <alignment horizontal="right" vertical="center"/>
    </xf>
    <xf numFmtId="0" fontId="4" fillId="0" borderId="15" xfId="4" applyFont="1" applyBorder="1" applyAlignment="1">
      <alignment horizontal="left" vertical="center" wrapText="1"/>
    </xf>
    <xf numFmtId="181" fontId="4" fillId="0" borderId="104" xfId="0" applyNumberFormat="1" applyFont="1" applyBorder="1" applyAlignment="1">
      <alignment horizontal="center" vertical="center" wrapText="1"/>
    </xf>
    <xf numFmtId="0" fontId="36" fillId="0" borderId="37" xfId="0" applyFont="1" applyBorder="1" applyAlignment="1">
      <alignment vertical="center" wrapText="1"/>
    </xf>
    <xf numFmtId="0" fontId="0" fillId="0" borderId="80" xfId="4" applyFont="1" applyBorder="1" applyAlignment="1">
      <alignment horizontal="center" vertical="center"/>
    </xf>
    <xf numFmtId="178" fontId="4" fillId="0" borderId="23" xfId="4" applyNumberFormat="1" applyFont="1" applyBorder="1" applyAlignment="1">
      <alignment vertical="center" wrapText="1"/>
    </xf>
    <xf numFmtId="0" fontId="4" fillId="0" borderId="37" xfId="0" applyFont="1" applyBorder="1" applyAlignment="1">
      <alignment horizontal="left" vertical="center" wrapText="1"/>
    </xf>
    <xf numFmtId="0" fontId="4" fillId="0" borderId="37" xfId="4" applyFont="1" applyBorder="1" applyAlignment="1">
      <alignment horizontal="center" vertical="center" wrapText="1"/>
    </xf>
    <xf numFmtId="0" fontId="2" fillId="0" borderId="37" xfId="4" applyBorder="1" applyAlignment="1">
      <alignment vertical="center" wrapText="1"/>
    </xf>
    <xf numFmtId="58" fontId="0" fillId="0" borderId="34" xfId="4" quotePrefix="1" applyNumberFormat="1" applyFont="1" applyBorder="1" applyAlignment="1">
      <alignment horizontal="right"/>
    </xf>
    <xf numFmtId="0" fontId="4" fillId="0" borderId="165" xfId="0" applyFont="1" applyBorder="1" applyAlignment="1">
      <alignment horizontal="center" vertical="center" wrapText="1"/>
    </xf>
    <xf numFmtId="0" fontId="0" fillId="0" borderId="150" xfId="0" applyBorder="1" applyAlignment="1"/>
    <xf numFmtId="0" fontId="23" fillId="0" borderId="149" xfId="0" applyFont="1" applyBorder="1" applyAlignment="1">
      <alignment vertical="center" wrapText="1"/>
    </xf>
    <xf numFmtId="0" fontId="0" fillId="0" borderId="149" xfId="0" applyBorder="1" applyAlignment="1"/>
    <xf numFmtId="0" fontId="14" fillId="0" borderId="0" xfId="0" applyFont="1" applyAlignment="1">
      <alignment vertical="center" wrapText="1"/>
    </xf>
    <xf numFmtId="0" fontId="0" fillId="0" borderId="0" xfId="0" applyAlignment="1"/>
    <xf numFmtId="0" fontId="44" fillId="15" borderId="0" xfId="0" applyFont="1" applyFill="1" applyAlignment="1"/>
    <xf numFmtId="0" fontId="44" fillId="13" borderId="0" xfId="0" applyFont="1" applyFill="1" applyAlignment="1"/>
    <xf numFmtId="0" fontId="42" fillId="0" borderId="0" xfId="0" applyFont="1" applyAlignment="1"/>
  </cellXfs>
  <cellStyles count="5">
    <cellStyle name="桁区切り" xfId="1" builtinId="6"/>
    <cellStyle name="標準" xfId="0" builtinId="0"/>
    <cellStyle name="標準_○×様式02_産廃計画書（様式２の２）" xfId="2" xr:uid="{00000000-0005-0000-0000-000002000000}"/>
    <cellStyle name="標準_○×様式02_産廃計画書（様式２の２）_Form-hourei(SP)2003" xfId="3" xr:uid="{00000000-0005-0000-0000-000003000000}"/>
    <cellStyle name="標準_○×様式02_産廃計画書（様式２の２）_Form-jishu" xfId="4" xr:uid="{00000000-0005-0000-0000-000004000000}"/>
  </cellStyles>
  <dxfs count="100">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noFill/>
        <a:ln w="22225">
          <a:solidFill>
            <a:srgbClr val="000000"/>
          </a:solidFill>
          <a:round/>
          <a:headEnd/>
          <a:tailEnd/>
        </a:ln>
        <a:extLst>
          <a:ext uri="{909E8E84-426E-40DD-AFC4-6F175D3DCCD1}">
            <a14:hiddenFill xmlns:a14="http://schemas.microsoft.com/office/drawing/2010/main">
              <a:noFill/>
            </a14:hiddenFill>
          </a:ext>
        </a:extLst>
      </a:spPr>
      <a:bodyPr/>
      <a:lstStyle/>
    </a:sp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5.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6.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7.vml"/></Relationships>
</file>

<file path=xl/worksheets/_rels/sheet8.xml.rels><?xml version="1.0" encoding="UTF-8" standalone="yes"?>
<Relationships xmlns="http://schemas.openxmlformats.org/package/2006/relationships"><Relationship Id="rId2" Type="http://schemas.openxmlformats.org/officeDocument/2006/relationships/comments" Target="../comments8.xml"/><Relationship Id="rId1" Type="http://schemas.openxmlformats.org/officeDocument/2006/relationships/vmlDrawing" Target="../drawings/vmlDrawing8.vml"/></Relationships>
</file>

<file path=xl/worksheets/_rels/sheet9.xml.rels><?xml version="1.0" encoding="UTF-8" standalone="yes"?>
<Relationships xmlns="http://schemas.openxmlformats.org/package/2006/relationships"><Relationship Id="rId2" Type="http://schemas.openxmlformats.org/officeDocument/2006/relationships/comments" Target="../comments9.xml"/><Relationship Id="rId1" Type="http://schemas.openxmlformats.org/officeDocument/2006/relationships/vmlDrawing" Target="../drawings/vmlDrawing9.vml"/></Relationships>
</file>

<file path=xl/worksheets/_rels/sheet10.xml.rels><?xml version="1.0" encoding="UTF-8" standalone="yes"?>
<Relationships xmlns="http://schemas.openxmlformats.org/package/2006/relationships"><Relationship Id="rId2" Type="http://schemas.openxmlformats.org/officeDocument/2006/relationships/comments" Target="../comments10.xml"/><Relationship Id="rId1" Type="http://schemas.openxmlformats.org/officeDocument/2006/relationships/vmlDrawing" Target="../drawings/vmlDrawing10.vml"/></Relationships>
</file>

<file path=xl/worksheets/_rels/sheet11.xml.rels><?xml version="1.0" encoding="UTF-8" standalone="yes"?>
<Relationships xmlns="http://schemas.openxmlformats.org/package/2006/relationships"><Relationship Id="rId2" Type="http://schemas.openxmlformats.org/officeDocument/2006/relationships/comments" Target="../comments11.xml"/><Relationship Id="rId1" Type="http://schemas.openxmlformats.org/officeDocument/2006/relationships/vmlDrawing" Target="../drawings/vmlDrawing11.vml"/></Relationships>
</file>

<file path=xl/worksheets/_rels/sheet12.xml.rels><?xml version="1.0" encoding="UTF-8" standalone="yes"?>
<Relationships xmlns="http://schemas.openxmlformats.org/package/2006/relationships"><Relationship Id="rId2" Type="http://schemas.openxmlformats.org/officeDocument/2006/relationships/comments" Target="../comments12.xml"/><Relationship Id="rId1" Type="http://schemas.openxmlformats.org/officeDocument/2006/relationships/vmlDrawing" Target="../drawings/vmlDrawing12.vml"/></Relationships>
</file>

<file path=xl/worksheets/_rels/sheet13.xml.rels><?xml version="1.0" encoding="UTF-8" standalone="yes"?>
<Relationships xmlns="http://schemas.openxmlformats.org/package/2006/relationships"><Relationship Id="rId2" Type="http://schemas.openxmlformats.org/officeDocument/2006/relationships/comments" Target="../comments13.xml"/><Relationship Id="rId1" Type="http://schemas.openxmlformats.org/officeDocument/2006/relationships/vmlDrawing" Target="../drawings/vmlDrawing13.vml"/></Relationships>
</file>

<file path=xl/worksheets/_rels/sheet14.xml.rels><?xml version="1.0" encoding="UTF-8" standalone="yes"?>
<Relationships xmlns="http://schemas.openxmlformats.org/package/2006/relationships"><Relationship Id="rId2" Type="http://schemas.openxmlformats.org/officeDocument/2006/relationships/comments" Target="../comments14.xml"/><Relationship Id="rId1" Type="http://schemas.openxmlformats.org/officeDocument/2006/relationships/vmlDrawing" Target="../drawings/vmlDrawing14.vml"/></Relationships>
</file>

<file path=xl/worksheets/_rels/sheet15.xml.rels><?xml version="1.0" encoding="UTF-8" standalone="yes"?>
<Relationships xmlns="http://schemas.openxmlformats.org/package/2006/relationships"><Relationship Id="rId2" Type="http://schemas.openxmlformats.org/officeDocument/2006/relationships/comments" Target="../comments15.xml"/><Relationship Id="rId1" Type="http://schemas.openxmlformats.org/officeDocument/2006/relationships/vmlDrawing" Target="../drawings/vmlDrawing15.vml"/></Relationships>
</file>

<file path=xl/worksheets/_rels/sheet16.xml.rels><?xml version="1.0" encoding="UTF-8" standalone="yes"?>
<Relationships xmlns="http://schemas.openxmlformats.org/package/2006/relationships"><Relationship Id="rId2" Type="http://schemas.openxmlformats.org/officeDocument/2006/relationships/comments" Target="../comments16.xml"/><Relationship Id="rId1" Type="http://schemas.openxmlformats.org/officeDocument/2006/relationships/vmlDrawing" Target="../drawings/vmlDrawing16.vml"/></Relationships>
</file>

<file path=xl/worksheets/_rels/sheet17.xml.rels><?xml version="1.0" encoding="UTF-8" standalone="yes"?>
<Relationships xmlns="http://schemas.openxmlformats.org/package/2006/relationships"><Relationship Id="rId2" Type="http://schemas.openxmlformats.org/officeDocument/2006/relationships/comments" Target="../comments17.xml"/><Relationship Id="rId1" Type="http://schemas.openxmlformats.org/officeDocument/2006/relationships/vmlDrawing" Target="../drawings/vmlDrawing17.vml"/></Relationships>
</file>

<file path=xl/worksheets/_rels/sheet18.xml.rels><?xml version="1.0" encoding="UTF-8" standalone="yes"?>
<Relationships xmlns="http://schemas.openxmlformats.org/package/2006/relationships"><Relationship Id="rId2" Type="http://schemas.openxmlformats.org/officeDocument/2006/relationships/comments" Target="../comments18.xml"/><Relationship Id="rId1" Type="http://schemas.openxmlformats.org/officeDocument/2006/relationships/vmlDrawing" Target="../drawings/vmlDrawing18.vml"/></Relationships>
</file>

<file path=xl/worksheets/_rels/sheet19.xml.rels><?xml version="1.0" encoding="UTF-8" standalone="yes"?>
<Relationships xmlns="http://schemas.openxmlformats.org/package/2006/relationships"><Relationship Id="rId2" Type="http://schemas.openxmlformats.org/officeDocument/2006/relationships/comments" Target="../comments19.xml"/><Relationship Id="rId1" Type="http://schemas.openxmlformats.org/officeDocument/2006/relationships/vmlDrawing" Target="../drawings/vmlDrawing19.vml"/></Relationships>
</file>

<file path=xl/worksheets/_rels/sheet20.xml.rels><?xml version="1.0" encoding="UTF-8" standalone="yes"?>
<Relationships xmlns="http://schemas.openxmlformats.org/package/2006/relationships"><Relationship Id="rId2" Type="http://schemas.openxmlformats.org/officeDocument/2006/relationships/comments" Target="../comments20.xml"/><Relationship Id="rId1" Type="http://schemas.openxmlformats.org/officeDocument/2006/relationships/vmlDrawing" Target="../drawings/vmlDrawing20.vml"/></Relationships>
</file>

<file path=xl/worksheets/_rels/sheet21.xml.rels><?xml version="1.0" encoding="UTF-8" standalone="yes"?>
<Relationships xmlns="http://schemas.openxmlformats.org/package/2006/relationships"><Relationship Id="rId2" Type="http://schemas.openxmlformats.org/officeDocument/2006/relationships/comments" Target="../comments21.xml"/><Relationship Id="rId1" Type="http://schemas.openxmlformats.org/officeDocument/2006/relationships/vmlDrawing" Target="../drawings/vmlDrawing21.vml"/></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5"/>
  <dimension ref="A2:AB144"/>
  <sheetViews>
    <sheetView showGridLines="0" view="pageBreakPreview" topLeftCell="A24" zoomScaleNormal="100" zoomScaleSheetLayoutView="100" workbookViewId="0">
      <selection activeCell="R27" sqref="R27"/>
    </sheetView>
  </sheetViews>
  <sheetFormatPr defaultColWidth="9" defaultRowHeight="12" x14ac:dyDescent="0.15"/>
  <cols>
    <col min="1" max="1" width="1" style="22" customWidth="1"/>
    <col min="2" max="2" width="3.375" style="22" customWidth="1"/>
    <col min="3" max="3" width="3.375" style="21" customWidth="1"/>
    <col min="4" max="4" width="3.875" style="21" customWidth="1"/>
    <col min="5" max="5" width="9.625" style="21" customWidth="1"/>
    <col min="6" max="6" width="2.875" style="21" customWidth="1"/>
    <col min="7" max="7" width="6.875" style="21" customWidth="1"/>
    <col min="8" max="8" width="13.875" style="21" customWidth="1"/>
    <col min="9" max="9" width="5.875" style="21" customWidth="1"/>
    <col min="10" max="10" width="3.875" style="21" customWidth="1"/>
    <col min="11" max="11" width="10.875" style="21" customWidth="1"/>
    <col min="12" max="12" width="6.875" style="21" customWidth="1"/>
    <col min="13" max="13" width="7.875" style="21" customWidth="1"/>
    <col min="14" max="14" width="6.875" style="21" customWidth="1"/>
    <col min="15" max="15" width="7.875" style="21" customWidth="1"/>
    <col min="16" max="16" width="2.125" style="21" customWidth="1"/>
    <col min="17" max="18" width="9" style="21" customWidth="1"/>
    <col min="19" max="19" width="10.875" style="21" customWidth="1"/>
    <col min="20" max="20" width="9" style="21" customWidth="1"/>
    <col min="21" max="21" width="13.375" style="21" customWidth="1"/>
    <col min="22" max="27" width="9" style="21" customWidth="1"/>
    <col min="28" max="28" width="33.875" style="21" customWidth="1"/>
    <col min="29" max="29" width="9" style="21" customWidth="1"/>
    <col min="30" max="16384" width="9" style="21"/>
  </cols>
  <sheetData>
    <row r="2" spans="1:25" ht="13.35" customHeight="1" x14ac:dyDescent="0.15">
      <c r="C2" s="20" t="s">
        <v>0</v>
      </c>
    </row>
    <row r="3" spans="1:25" ht="13.35" customHeight="1" x14ac:dyDescent="0.15">
      <c r="C3" s="20" t="s">
        <v>1</v>
      </c>
    </row>
    <row r="4" spans="1:25" s="71" customFormat="1" ht="13.35" customHeight="1" x14ac:dyDescent="0.15">
      <c r="A4" s="70"/>
      <c r="B4" s="70"/>
      <c r="C4" s="20" t="s">
        <v>2</v>
      </c>
      <c r="E4" s="89"/>
    </row>
    <row r="5" spans="1:25" s="269" customFormat="1" ht="13.35" customHeight="1" x14ac:dyDescent="0.15">
      <c r="A5" s="267"/>
      <c r="B5" s="267"/>
      <c r="C5" s="272" t="s">
        <v>3</v>
      </c>
      <c r="E5" s="270"/>
    </row>
    <row r="6" spans="1:25" ht="13.35" customHeight="1" x14ac:dyDescent="0.15">
      <c r="C6" s="20"/>
    </row>
    <row r="7" spans="1:25" ht="13.35" customHeight="1" x14ac:dyDescent="0.15">
      <c r="C7" s="20" t="s">
        <v>4</v>
      </c>
      <c r="Q7" s="20"/>
    </row>
    <row r="8" spans="1:25" s="269" customFormat="1" ht="13.35" customHeight="1" x14ac:dyDescent="0.15">
      <c r="A8" s="267"/>
      <c r="B8" s="267"/>
      <c r="C8" s="272" t="s">
        <v>5</v>
      </c>
      <c r="D8" s="273"/>
      <c r="E8" s="273"/>
      <c r="F8" s="273"/>
      <c r="G8" s="274"/>
      <c r="H8" s="274"/>
      <c r="I8" s="274"/>
      <c r="J8" s="274"/>
      <c r="K8" s="274"/>
      <c r="L8" s="274"/>
      <c r="M8" s="274"/>
      <c r="N8" s="274"/>
      <c r="O8" s="274"/>
      <c r="P8" s="274"/>
      <c r="Q8" s="274"/>
      <c r="R8" s="274"/>
      <c r="W8" s="268"/>
      <c r="X8" s="268"/>
      <c r="Y8" s="271"/>
    </row>
    <row r="9" spans="1:25" s="269" customFormat="1" ht="13.35" customHeight="1" x14ac:dyDescent="0.15">
      <c r="A9" s="267"/>
      <c r="B9" s="267"/>
      <c r="C9" s="272"/>
      <c r="D9" s="272" t="s">
        <v>6</v>
      </c>
      <c r="E9" s="273"/>
      <c r="F9" s="273"/>
      <c r="G9" s="274"/>
      <c r="H9" s="274"/>
      <c r="I9" s="274"/>
      <c r="J9" s="274"/>
      <c r="K9" s="274"/>
      <c r="L9" s="274"/>
      <c r="M9" s="274"/>
      <c r="N9" s="274"/>
      <c r="O9" s="274"/>
      <c r="P9" s="274"/>
      <c r="Q9" s="274"/>
      <c r="R9" s="274"/>
      <c r="W9" s="268"/>
      <c r="X9" s="268"/>
      <c r="Y9" s="271"/>
    </row>
    <row r="10" spans="1:25" s="269" customFormat="1" ht="13.35" customHeight="1" x14ac:dyDescent="0.15">
      <c r="A10" s="267"/>
      <c r="B10" s="267"/>
      <c r="C10" s="274"/>
      <c r="D10" s="274"/>
      <c r="E10" s="272" t="s">
        <v>7</v>
      </c>
      <c r="F10" s="274"/>
      <c r="G10" s="274"/>
      <c r="H10" s="274"/>
      <c r="I10" s="274"/>
      <c r="J10" s="274"/>
      <c r="K10" s="274"/>
      <c r="L10" s="274"/>
      <c r="M10" s="274"/>
      <c r="N10" s="274"/>
      <c r="O10" s="274"/>
      <c r="P10" s="274"/>
      <c r="Q10" s="274"/>
      <c r="R10" s="274"/>
      <c r="W10" s="268"/>
      <c r="X10" s="268"/>
      <c r="Y10" s="271"/>
    </row>
    <row r="11" spans="1:25" ht="13.35" customHeight="1" x14ac:dyDescent="0.15">
      <c r="C11" s="272" t="s">
        <v>8</v>
      </c>
      <c r="D11" s="274"/>
      <c r="E11" s="274"/>
      <c r="F11" s="274"/>
      <c r="G11" s="274"/>
      <c r="H11" s="274"/>
      <c r="I11" s="274"/>
      <c r="J11" s="274"/>
      <c r="K11" s="274"/>
      <c r="L11" s="274"/>
      <c r="M11" s="274"/>
      <c r="N11" s="274"/>
      <c r="O11" s="274"/>
      <c r="P11" s="274"/>
      <c r="Q11" s="274"/>
      <c r="R11" s="274"/>
      <c r="W11" s="20"/>
      <c r="X11" s="20"/>
      <c r="Y11" s="263"/>
    </row>
    <row r="12" spans="1:25" ht="13.35" customHeight="1" x14ac:dyDescent="0.15">
      <c r="C12" s="272" t="s">
        <v>9</v>
      </c>
      <c r="D12" s="274"/>
      <c r="E12" s="274"/>
      <c r="F12" s="274"/>
      <c r="G12" s="274"/>
      <c r="H12" s="274"/>
      <c r="I12" s="274"/>
      <c r="J12" s="274"/>
      <c r="K12" s="274"/>
      <c r="L12" s="274"/>
      <c r="M12" s="274"/>
      <c r="N12" s="274"/>
      <c r="O12" s="274"/>
      <c r="P12" s="274"/>
      <c r="Q12" s="274"/>
      <c r="R12" s="274"/>
      <c r="W12" s="20"/>
      <c r="X12" s="20"/>
      <c r="Y12" s="263"/>
    </row>
    <row r="13" spans="1:25" ht="13.35" customHeight="1" x14ac:dyDescent="0.15">
      <c r="C13" s="272" t="s">
        <v>10</v>
      </c>
      <c r="D13" s="274"/>
      <c r="E13" s="274"/>
      <c r="F13" s="274"/>
      <c r="G13" s="274"/>
      <c r="H13" s="274"/>
      <c r="I13" s="274"/>
      <c r="J13" s="274"/>
      <c r="K13" s="274"/>
      <c r="L13" s="274"/>
      <c r="M13" s="274"/>
      <c r="N13" s="274"/>
      <c r="O13" s="274"/>
      <c r="P13" s="274"/>
      <c r="Q13" s="274"/>
      <c r="R13" s="274"/>
      <c r="X13" s="20"/>
      <c r="Y13" s="263"/>
    </row>
    <row r="14" spans="1:25" ht="13.35" customHeight="1" x14ac:dyDescent="0.15">
      <c r="C14" s="272"/>
      <c r="D14" s="274"/>
      <c r="E14" s="274"/>
      <c r="F14" s="274"/>
      <c r="G14" s="274"/>
      <c r="H14" s="274"/>
      <c r="I14" s="274"/>
      <c r="J14" s="274"/>
      <c r="K14" s="274"/>
      <c r="L14" s="274"/>
      <c r="M14" s="274"/>
      <c r="N14" s="274"/>
      <c r="O14" s="274"/>
      <c r="P14" s="274"/>
      <c r="Q14" s="274"/>
      <c r="R14" s="274"/>
      <c r="X14" s="20"/>
      <c r="Y14" s="263"/>
    </row>
    <row r="15" spans="1:25" ht="13.35" customHeight="1" x14ac:dyDescent="0.15">
      <c r="B15" s="70"/>
      <c r="C15" s="272" t="s">
        <v>11</v>
      </c>
      <c r="D15" s="275"/>
      <c r="E15" s="275"/>
      <c r="F15" s="274"/>
      <c r="G15" s="274"/>
      <c r="H15" s="274"/>
      <c r="I15" s="274"/>
      <c r="J15" s="274"/>
      <c r="K15" s="274"/>
      <c r="L15" s="274"/>
      <c r="M15" s="274"/>
      <c r="N15" s="274"/>
      <c r="O15" s="274"/>
      <c r="P15" s="274"/>
      <c r="Q15" s="274"/>
      <c r="R15" s="274"/>
      <c r="W15" s="20"/>
      <c r="X15" s="20"/>
      <c r="Y15" s="263"/>
    </row>
    <row r="16" spans="1:25" s="71" customFormat="1" ht="13.35" customHeight="1" x14ac:dyDescent="0.15">
      <c r="A16" s="70"/>
      <c r="B16" s="70"/>
      <c r="C16" s="272" t="s">
        <v>12</v>
      </c>
      <c r="D16" s="275"/>
      <c r="E16" s="275"/>
      <c r="F16" s="275"/>
      <c r="G16" s="275"/>
      <c r="H16" s="275"/>
      <c r="I16" s="275"/>
      <c r="J16" s="275"/>
      <c r="K16" s="275"/>
      <c r="L16" s="275"/>
      <c r="M16" s="275"/>
      <c r="N16" s="275"/>
      <c r="O16" s="275"/>
      <c r="P16" s="275"/>
      <c r="Q16" s="275"/>
      <c r="R16" s="275"/>
      <c r="W16" s="20"/>
      <c r="X16" s="265"/>
      <c r="Y16" s="265"/>
    </row>
    <row r="17" spans="1:25" ht="36.75" customHeight="1" x14ac:dyDescent="0.15">
      <c r="C17" s="536" t="s">
        <v>13</v>
      </c>
      <c r="D17" s="534"/>
      <c r="E17" s="534"/>
      <c r="F17" s="534"/>
      <c r="G17" s="534"/>
      <c r="H17" s="534"/>
      <c r="I17" s="534"/>
      <c r="J17" s="534"/>
      <c r="K17" s="534"/>
      <c r="L17" s="534"/>
      <c r="M17" s="534"/>
      <c r="N17" s="534"/>
      <c r="O17" s="534"/>
      <c r="P17" s="534"/>
      <c r="Q17" s="534"/>
      <c r="R17" s="534"/>
      <c r="S17" s="266"/>
      <c r="T17" s="266"/>
      <c r="U17" s="266"/>
      <c r="V17" s="266"/>
      <c r="W17" s="266"/>
      <c r="X17" s="266"/>
      <c r="Y17" s="263"/>
    </row>
    <row r="19" spans="1:25" ht="13.35" customHeight="1" x14ac:dyDescent="0.15">
      <c r="C19" s="20" t="s">
        <v>14</v>
      </c>
      <c r="Q19" s="20"/>
      <c r="R19" s="20"/>
      <c r="S19" s="85"/>
    </row>
    <row r="20" spans="1:25" ht="13.35" customHeight="1" x14ac:dyDescent="0.15">
      <c r="C20" s="572"/>
      <c r="D20" s="437"/>
      <c r="E20" s="20" t="s">
        <v>15</v>
      </c>
      <c r="Q20" s="20"/>
      <c r="R20" s="85"/>
      <c r="S20" s="85"/>
    </row>
    <row r="21" spans="1:25" ht="13.35" customHeight="1" x14ac:dyDescent="0.15">
      <c r="C21" s="576" t="s">
        <v>16</v>
      </c>
      <c r="D21" s="437"/>
      <c r="E21" s="20" t="s">
        <v>17</v>
      </c>
      <c r="Q21" s="20"/>
      <c r="R21" s="85"/>
      <c r="S21" s="85"/>
    </row>
    <row r="22" spans="1:25" ht="13.35" customHeight="1" x14ac:dyDescent="0.15">
      <c r="C22" s="575" t="s">
        <v>18</v>
      </c>
      <c r="D22" s="437"/>
      <c r="E22" s="20" t="s">
        <v>19</v>
      </c>
      <c r="Q22" s="20"/>
      <c r="R22" s="85"/>
      <c r="S22" s="85"/>
    </row>
    <row r="23" spans="1:25" ht="13.35" customHeight="1" x14ac:dyDescent="0.15">
      <c r="C23" s="582" t="s">
        <v>20</v>
      </c>
      <c r="D23" s="437"/>
      <c r="E23" s="20" t="s">
        <v>21</v>
      </c>
      <c r="Q23" s="20"/>
      <c r="R23" s="20"/>
      <c r="S23" s="85"/>
    </row>
    <row r="24" spans="1:25" ht="13.35" customHeight="1" x14ac:dyDescent="0.15">
      <c r="C24" s="583" t="s">
        <v>22</v>
      </c>
      <c r="D24" s="437"/>
      <c r="E24" s="272" t="s">
        <v>23</v>
      </c>
      <c r="Q24" s="20"/>
      <c r="R24" s="20"/>
      <c r="S24" s="85"/>
    </row>
    <row r="25" spans="1:25" ht="13.35" customHeight="1" x14ac:dyDescent="0.15">
      <c r="E25" s="272" t="s">
        <v>24</v>
      </c>
      <c r="Q25" s="20"/>
      <c r="R25" s="20"/>
      <c r="S25" s="85"/>
    </row>
    <row r="26" spans="1:25" ht="13.7" customHeight="1" thickBot="1" x14ac:dyDescent="0.2">
      <c r="E26" s="363"/>
      <c r="O26" s="95" t="s">
        <v>25</v>
      </c>
      <c r="Q26" s="20"/>
      <c r="R26" s="20"/>
      <c r="S26" s="85"/>
    </row>
    <row r="27" spans="1:25" ht="13.35" customHeight="1" x14ac:dyDescent="0.15">
      <c r="A27" s="21">
        <v>14</v>
      </c>
      <c r="M27" s="545" t="s">
        <v>26</v>
      </c>
      <c r="N27" s="93" t="s">
        <v>27</v>
      </c>
      <c r="O27" s="94" t="s">
        <v>28</v>
      </c>
      <c r="Q27" s="20"/>
      <c r="R27" s="20"/>
      <c r="S27" s="85"/>
    </row>
    <row r="28" spans="1:25" ht="20.100000000000001" customHeight="1" thickBot="1" x14ac:dyDescent="0.2">
      <c r="A28" s="22">
        <f>+R86</f>
        <v>0</v>
      </c>
      <c r="C28" s="21" t="s">
        <v>29</v>
      </c>
      <c r="M28" s="474"/>
      <c r="N28" s="231" t="s">
        <v>30</v>
      </c>
      <c r="O28" s="232"/>
      <c r="Q28" s="20"/>
      <c r="R28" s="20"/>
      <c r="S28" s="85"/>
    </row>
    <row r="29" spans="1:25" ht="13.35" customHeight="1" x14ac:dyDescent="0.15">
      <c r="C29" s="578" t="s">
        <v>31</v>
      </c>
      <c r="D29" s="534"/>
      <c r="E29" s="534"/>
      <c r="F29" s="534"/>
      <c r="G29" s="534"/>
      <c r="H29" s="534"/>
      <c r="I29" s="534"/>
      <c r="J29" s="534"/>
      <c r="K29" s="534"/>
      <c r="L29" s="534"/>
      <c r="M29" s="534"/>
      <c r="N29" s="534"/>
      <c r="O29" s="534"/>
      <c r="Q29" s="20"/>
      <c r="R29" s="20"/>
      <c r="S29" s="263"/>
    </row>
    <row r="30" spans="1:25" ht="13.35" customHeight="1" x14ac:dyDescent="0.15">
      <c r="C30" s="73"/>
      <c r="D30" s="74"/>
      <c r="E30" s="74"/>
      <c r="F30" s="74"/>
      <c r="G30" s="74"/>
      <c r="H30" s="74"/>
      <c r="I30" s="74"/>
      <c r="J30" s="74"/>
      <c r="K30" s="74"/>
      <c r="L30" s="74"/>
      <c r="M30" s="74"/>
      <c r="N30" s="74"/>
      <c r="O30" s="75"/>
      <c r="Q30" s="20"/>
      <c r="R30" s="20"/>
      <c r="S30" s="263"/>
      <c r="U30" s="86"/>
    </row>
    <row r="31" spans="1:25" ht="12" customHeight="1" x14ac:dyDescent="0.15">
      <c r="C31" s="554" t="s">
        <v>32</v>
      </c>
      <c r="D31" s="534"/>
      <c r="E31" s="534"/>
      <c r="F31" s="534"/>
      <c r="G31" s="534"/>
      <c r="H31" s="534"/>
      <c r="I31" s="534"/>
      <c r="J31" s="534"/>
      <c r="K31" s="534"/>
      <c r="L31" s="534"/>
      <c r="M31" s="534"/>
      <c r="N31" s="534"/>
      <c r="O31" s="498"/>
      <c r="P31" s="20"/>
      <c r="Q31" s="20"/>
      <c r="S31" s="20"/>
      <c r="T31" s="20"/>
      <c r="U31" s="263"/>
    </row>
    <row r="32" spans="1:25" ht="12" customHeight="1" x14ac:dyDescent="0.15">
      <c r="C32" s="528"/>
      <c r="D32" s="534"/>
      <c r="E32" s="534"/>
      <c r="F32" s="534"/>
      <c r="G32" s="534"/>
      <c r="H32" s="534"/>
      <c r="I32" s="534"/>
      <c r="J32" s="534"/>
      <c r="K32" s="534"/>
      <c r="L32" s="534"/>
      <c r="M32" s="534"/>
      <c r="N32" s="534"/>
      <c r="O32" s="498"/>
      <c r="Q32" s="20"/>
      <c r="R32" s="20"/>
      <c r="S32" s="85"/>
    </row>
    <row r="33" spans="1:19" ht="10.35" customHeight="1" x14ac:dyDescent="0.15">
      <c r="C33" s="76"/>
      <c r="O33" s="77"/>
      <c r="Q33" s="20"/>
      <c r="R33" s="20"/>
      <c r="S33" s="20"/>
    </row>
    <row r="34" spans="1:19" ht="14.45" customHeight="1" x14ac:dyDescent="0.15">
      <c r="C34" s="76"/>
      <c r="L34" s="537" t="s">
        <v>33</v>
      </c>
      <c r="M34" s="538"/>
      <c r="N34" s="538"/>
      <c r="O34" s="539"/>
      <c r="Q34" s="20"/>
      <c r="R34" s="20"/>
      <c r="S34" s="20"/>
    </row>
    <row r="35" spans="1:19" ht="11.25" customHeight="1" x14ac:dyDescent="0.15">
      <c r="C35" s="76"/>
      <c r="O35" s="78"/>
      <c r="Q35" s="20"/>
      <c r="R35" s="20"/>
      <c r="S35" s="20"/>
    </row>
    <row r="36" spans="1:19" ht="13.35" customHeight="1" x14ac:dyDescent="0.15">
      <c r="C36" s="555" t="s">
        <v>34</v>
      </c>
      <c r="D36" s="538"/>
      <c r="E36" s="538"/>
      <c r="F36" s="538"/>
      <c r="G36" s="263" t="s">
        <v>35</v>
      </c>
      <c r="O36" s="77"/>
      <c r="Q36" s="20"/>
      <c r="R36" s="20"/>
      <c r="S36" s="20"/>
    </row>
    <row r="37" spans="1:19" ht="13.35" customHeight="1" x14ac:dyDescent="0.15">
      <c r="C37" s="76"/>
      <c r="O37" s="77"/>
      <c r="Q37" s="20"/>
      <c r="R37" s="20"/>
      <c r="S37" s="85"/>
    </row>
    <row r="38" spans="1:19" ht="13.35" customHeight="1" x14ac:dyDescent="0.15">
      <c r="A38" s="22">
        <v>3</v>
      </c>
      <c r="C38" s="76"/>
      <c r="H38" s="210" t="s">
        <v>36</v>
      </c>
      <c r="I38" s="210"/>
      <c r="O38" s="77"/>
      <c r="Q38" s="20"/>
      <c r="R38" s="20"/>
      <c r="S38" s="85"/>
    </row>
    <row r="39" spans="1:19" ht="26.25" customHeight="1" x14ac:dyDescent="0.15">
      <c r="C39" s="76"/>
      <c r="H39" s="23" t="s">
        <v>37</v>
      </c>
      <c r="I39" s="23"/>
      <c r="J39" s="551" t="s">
        <v>532</v>
      </c>
      <c r="K39" s="538"/>
      <c r="L39" s="538"/>
      <c r="M39" s="538"/>
      <c r="N39" s="538"/>
      <c r="O39" s="539"/>
      <c r="Q39" s="20"/>
      <c r="R39" s="20"/>
    </row>
    <row r="40" spans="1:19" ht="26.25" customHeight="1" x14ac:dyDescent="0.15">
      <c r="C40" s="76"/>
      <c r="H40" s="23" t="s">
        <v>38</v>
      </c>
      <c r="I40" s="23"/>
      <c r="J40" s="551" t="s">
        <v>533</v>
      </c>
      <c r="K40" s="538"/>
      <c r="L40" s="538"/>
      <c r="M40" s="538"/>
      <c r="N40" s="538"/>
      <c r="O40" s="539"/>
    </row>
    <row r="41" spans="1:19" x14ac:dyDescent="0.15">
      <c r="C41" s="76"/>
      <c r="J41" s="21" t="s">
        <v>39</v>
      </c>
      <c r="O41" s="77"/>
    </row>
    <row r="42" spans="1:19" ht="13.5" x14ac:dyDescent="0.15">
      <c r="C42" s="76"/>
      <c r="J42" s="24" t="s">
        <v>40</v>
      </c>
      <c r="K42" s="24"/>
      <c r="L42" s="564" t="s">
        <v>534</v>
      </c>
      <c r="M42" s="538"/>
      <c r="N42" s="538"/>
      <c r="O42" s="539"/>
    </row>
    <row r="43" spans="1:19" x14ac:dyDescent="0.15">
      <c r="C43" s="76"/>
      <c r="J43" s="24"/>
      <c r="K43" s="24"/>
      <c r="O43" s="77"/>
    </row>
    <row r="44" spans="1:19" ht="8.25" customHeight="1" x14ac:dyDescent="0.15">
      <c r="C44" s="76"/>
      <c r="O44" s="77"/>
    </row>
    <row r="45" spans="1:19" ht="30" customHeight="1" x14ac:dyDescent="0.15">
      <c r="A45" s="22">
        <v>4</v>
      </c>
      <c r="C45" s="577" t="s">
        <v>41</v>
      </c>
      <c r="D45" s="534"/>
      <c r="E45" s="534"/>
      <c r="F45" s="534"/>
      <c r="G45" s="534"/>
      <c r="H45" s="534"/>
      <c r="I45" s="534"/>
      <c r="J45" s="534"/>
      <c r="K45" s="534"/>
      <c r="L45" s="534"/>
      <c r="M45" s="534"/>
      <c r="N45" s="534"/>
      <c r="O45" s="498"/>
    </row>
    <row r="46" spans="1:19" x14ac:dyDescent="0.15">
      <c r="C46" s="79"/>
      <c r="D46" s="25"/>
      <c r="E46" s="25"/>
      <c r="F46" s="25"/>
      <c r="G46" s="25"/>
      <c r="H46" s="25"/>
      <c r="I46" s="25"/>
      <c r="J46" s="25"/>
      <c r="K46" s="25"/>
      <c r="L46" s="25"/>
      <c r="M46" s="25"/>
      <c r="N46" s="25"/>
      <c r="O46" s="80"/>
    </row>
    <row r="47" spans="1:19" ht="18" customHeight="1" x14ac:dyDescent="0.15">
      <c r="C47" s="560" t="s">
        <v>42</v>
      </c>
      <c r="D47" s="465"/>
      <c r="E47" s="466"/>
      <c r="F47" s="556" t="s">
        <v>535</v>
      </c>
      <c r="G47" s="557"/>
      <c r="H47" s="557"/>
      <c r="I47" s="557"/>
      <c r="J47" s="557"/>
      <c r="K47" s="557"/>
      <c r="L47" s="557"/>
      <c r="M47" s="549" t="s">
        <v>43</v>
      </c>
      <c r="N47" s="465"/>
      <c r="O47" s="466"/>
    </row>
    <row r="48" spans="1:19" ht="18" customHeight="1" x14ac:dyDescent="0.15">
      <c r="C48" s="561"/>
      <c r="D48" s="502"/>
      <c r="E48" s="562"/>
      <c r="F48" s="558"/>
      <c r="G48" s="559"/>
      <c r="H48" s="559"/>
      <c r="I48" s="559"/>
      <c r="J48" s="559"/>
      <c r="K48" s="559"/>
      <c r="L48" s="559"/>
      <c r="M48" s="579">
        <v>7063</v>
      </c>
      <c r="N48" s="559"/>
      <c r="O48" s="568"/>
    </row>
    <row r="49" spans="3:19" ht="18" customHeight="1" x14ac:dyDescent="0.15">
      <c r="C49" s="560" t="s">
        <v>44</v>
      </c>
      <c r="D49" s="465"/>
      <c r="E49" s="466"/>
      <c r="F49" s="566" t="s">
        <v>532</v>
      </c>
      <c r="G49" s="557"/>
      <c r="H49" s="557"/>
      <c r="I49" s="557"/>
      <c r="J49" s="557"/>
      <c r="K49" s="557"/>
      <c r="L49" s="122" t="s">
        <v>45</v>
      </c>
      <c r="M49" s="364"/>
      <c r="N49" s="580" t="s">
        <v>534</v>
      </c>
      <c r="O49" s="581"/>
    </row>
    <row r="50" spans="3:19" ht="18" customHeight="1" x14ac:dyDescent="0.15">
      <c r="C50" s="561"/>
      <c r="D50" s="502"/>
      <c r="E50" s="562"/>
      <c r="F50" s="558"/>
      <c r="G50" s="559"/>
      <c r="H50" s="559"/>
      <c r="I50" s="559"/>
      <c r="J50" s="559"/>
      <c r="K50" s="559"/>
      <c r="L50" s="365"/>
      <c r="M50" s="569"/>
      <c r="N50" s="502"/>
      <c r="O50" s="264"/>
    </row>
    <row r="51" spans="3:19" ht="26.25" customHeight="1" x14ac:dyDescent="0.15">
      <c r="C51" s="166" t="s">
        <v>46</v>
      </c>
      <c r="D51" s="167"/>
      <c r="E51" s="167"/>
      <c r="F51" s="276"/>
      <c r="G51" s="276"/>
      <c r="H51" s="276"/>
      <c r="I51" s="276"/>
      <c r="J51" s="276"/>
      <c r="K51" s="276"/>
      <c r="L51" s="277"/>
      <c r="M51" s="278"/>
      <c r="N51" s="366"/>
      <c r="O51" s="279"/>
    </row>
    <row r="52" spans="3:19" ht="24" customHeight="1" x14ac:dyDescent="0.15">
      <c r="C52" s="280"/>
      <c r="D52" s="290" t="s">
        <v>47</v>
      </c>
      <c r="E52" s="291" t="s">
        <v>48</v>
      </c>
      <c r="F52" s="570" t="s">
        <v>132</v>
      </c>
      <c r="G52" s="455"/>
      <c r="H52" s="455"/>
      <c r="I52" s="455"/>
      <c r="J52" s="30" t="s">
        <v>49</v>
      </c>
      <c r="K52" s="30"/>
      <c r="L52" s="541" t="s">
        <v>536</v>
      </c>
      <c r="M52" s="455"/>
      <c r="N52" s="455"/>
      <c r="O52" s="542"/>
    </row>
    <row r="53" spans="3:19" ht="22.5" customHeight="1" x14ac:dyDescent="0.15">
      <c r="C53" s="281"/>
      <c r="D53" s="292" t="s">
        <v>50</v>
      </c>
      <c r="E53" s="293" t="s">
        <v>51</v>
      </c>
      <c r="F53" s="565" t="s">
        <v>52</v>
      </c>
      <c r="G53" s="455"/>
      <c r="H53" s="542"/>
      <c r="I53" s="546" t="s">
        <v>53</v>
      </c>
      <c r="J53" s="455"/>
      <c r="K53" s="547"/>
      <c r="L53" s="543"/>
      <c r="M53" s="455"/>
      <c r="N53" s="367" t="s">
        <v>54</v>
      </c>
      <c r="O53" s="368"/>
    </row>
    <row r="54" spans="3:19" ht="22.5" customHeight="1" x14ac:dyDescent="0.15">
      <c r="C54" s="281"/>
      <c r="D54" s="280"/>
      <c r="E54" s="296"/>
      <c r="F54" s="565" t="s">
        <v>55</v>
      </c>
      <c r="G54" s="455"/>
      <c r="H54" s="542"/>
      <c r="I54" s="540" t="s">
        <v>56</v>
      </c>
      <c r="J54" s="455"/>
      <c r="K54" s="455"/>
      <c r="L54" s="543">
        <v>788.65196300000002</v>
      </c>
      <c r="M54" s="455"/>
      <c r="N54" s="367" t="s">
        <v>54</v>
      </c>
      <c r="O54" s="368"/>
    </row>
    <row r="55" spans="3:19" ht="22.5" customHeight="1" x14ac:dyDescent="0.15">
      <c r="C55" s="281"/>
      <c r="D55" s="584" t="s">
        <v>57</v>
      </c>
      <c r="E55" s="535"/>
      <c r="F55" s="565" t="s">
        <v>58</v>
      </c>
      <c r="G55" s="455"/>
      <c r="H55" s="542"/>
      <c r="I55" s="540" t="s">
        <v>59</v>
      </c>
      <c r="J55" s="455"/>
      <c r="K55" s="455"/>
      <c r="L55" s="543"/>
      <c r="M55" s="455"/>
      <c r="N55" s="367" t="s">
        <v>60</v>
      </c>
      <c r="O55" s="368"/>
    </row>
    <row r="56" spans="3:19" ht="22.5" customHeight="1" x14ac:dyDescent="0.15">
      <c r="C56" s="281"/>
      <c r="D56" s="585"/>
      <c r="E56" s="535"/>
      <c r="F56" s="565" t="s">
        <v>61</v>
      </c>
      <c r="G56" s="455"/>
      <c r="H56" s="542"/>
      <c r="I56" s="540" t="s">
        <v>62</v>
      </c>
      <c r="J56" s="455"/>
      <c r="K56" s="455"/>
      <c r="L56" s="543"/>
      <c r="M56" s="455"/>
      <c r="N56" s="367" t="s">
        <v>54</v>
      </c>
      <c r="O56" s="368"/>
    </row>
    <row r="57" spans="3:19" ht="26.25" customHeight="1" x14ac:dyDescent="0.15">
      <c r="C57" s="281"/>
      <c r="D57" s="280"/>
      <c r="E57" s="296"/>
      <c r="F57" s="212" t="s">
        <v>63</v>
      </c>
      <c r="G57" s="282"/>
      <c r="H57" s="282"/>
      <c r="I57" s="282"/>
      <c r="J57" s="35"/>
      <c r="K57" s="35"/>
      <c r="L57" s="283"/>
      <c r="M57" s="283"/>
      <c r="N57" s="284"/>
      <c r="O57" s="285"/>
    </row>
    <row r="58" spans="3:19" ht="26.25" customHeight="1" x14ac:dyDescent="0.15">
      <c r="C58" s="281"/>
      <c r="D58" s="301"/>
      <c r="E58" s="302"/>
      <c r="F58" s="567"/>
      <c r="G58" s="559"/>
      <c r="H58" s="559"/>
      <c r="I58" s="559"/>
      <c r="J58" s="559"/>
      <c r="K58" s="559"/>
      <c r="L58" s="559"/>
      <c r="M58" s="559"/>
      <c r="N58" s="559"/>
      <c r="O58" s="568"/>
    </row>
    <row r="59" spans="3:19" ht="26.25" customHeight="1" x14ac:dyDescent="0.15">
      <c r="C59" s="286"/>
      <c r="D59" s="303" t="s">
        <v>64</v>
      </c>
      <c r="E59" s="304" t="s">
        <v>65</v>
      </c>
      <c r="F59" s="563" t="s">
        <v>537</v>
      </c>
      <c r="G59" s="455"/>
      <c r="H59" s="455"/>
      <c r="I59" s="455"/>
      <c r="J59" s="455"/>
      <c r="K59" s="455"/>
      <c r="L59" s="455"/>
      <c r="M59" s="455"/>
      <c r="N59" s="455"/>
      <c r="O59" s="542"/>
    </row>
    <row r="60" spans="3:19" ht="30" customHeight="1" x14ac:dyDescent="0.15">
      <c r="C60" s="544" t="s">
        <v>66</v>
      </c>
      <c r="D60" s="436"/>
      <c r="E60" s="437"/>
      <c r="F60" s="573" t="s">
        <v>67</v>
      </c>
      <c r="G60" s="436"/>
      <c r="H60" s="436"/>
      <c r="I60" s="436"/>
      <c r="J60" s="436"/>
      <c r="K60" s="436"/>
      <c r="L60" s="436"/>
      <c r="M60" s="436"/>
      <c r="N60" s="436"/>
      <c r="O60" s="437"/>
      <c r="Q60" s="26"/>
    </row>
    <row r="61" spans="3:19" ht="18" customHeight="1" x14ac:dyDescent="0.15">
      <c r="C61" s="166" t="s">
        <v>68</v>
      </c>
      <c r="D61" s="165"/>
      <c r="E61" s="167"/>
      <c r="F61" s="27"/>
      <c r="G61" s="27"/>
      <c r="H61" s="28"/>
      <c r="I61" s="28"/>
      <c r="J61" s="29"/>
      <c r="K61" s="29"/>
      <c r="L61" s="30"/>
      <c r="M61" s="30"/>
      <c r="N61" s="30"/>
      <c r="O61" s="31"/>
      <c r="Q61" s="26"/>
    </row>
    <row r="62" spans="3:19" ht="24.75" customHeight="1" x14ac:dyDescent="0.15">
      <c r="C62" s="586"/>
      <c r="D62" s="550" t="s">
        <v>69</v>
      </c>
      <c r="E62" s="436"/>
      <c r="F62" s="436"/>
      <c r="G62" s="437"/>
      <c r="H62" s="550" t="s">
        <v>70</v>
      </c>
      <c r="I62" s="437"/>
      <c r="J62" s="550" t="s">
        <v>69</v>
      </c>
      <c r="K62" s="436"/>
      <c r="L62" s="437"/>
      <c r="M62" s="550" t="s">
        <v>70</v>
      </c>
      <c r="N62" s="436"/>
      <c r="O62" s="437"/>
      <c r="Q62" s="26"/>
    </row>
    <row r="63" spans="3:19" ht="24.75" customHeight="1" x14ac:dyDescent="0.15">
      <c r="C63" s="587"/>
      <c r="D63" s="553" t="s">
        <v>71</v>
      </c>
      <c r="E63" s="436"/>
      <c r="F63" s="436"/>
      <c r="G63" s="437"/>
      <c r="H63" s="357">
        <f>+別紙!AA9</f>
        <v>9743</v>
      </c>
      <c r="I63" s="228" t="s">
        <v>72</v>
      </c>
      <c r="J63" s="571" t="s">
        <v>73</v>
      </c>
      <c r="K63" s="436"/>
      <c r="L63" s="437"/>
      <c r="M63" s="548">
        <f>+別紙!AA14</f>
        <v>9743</v>
      </c>
      <c r="N63" s="436"/>
      <c r="O63" s="369" t="s">
        <v>72</v>
      </c>
      <c r="P63" s="151"/>
    </row>
    <row r="64" spans="3:19" ht="24.75" customHeight="1" x14ac:dyDescent="0.15">
      <c r="C64" s="587"/>
      <c r="D64" s="553" t="s">
        <v>74</v>
      </c>
      <c r="E64" s="436"/>
      <c r="F64" s="436"/>
      <c r="G64" s="437"/>
      <c r="H64" s="357" t="str">
        <f>+別紙!AA10</f>
        <v>0</v>
      </c>
      <c r="I64" s="228" t="s">
        <v>72</v>
      </c>
      <c r="J64" s="571" t="s">
        <v>75</v>
      </c>
      <c r="K64" s="436"/>
      <c r="L64" s="437"/>
      <c r="M64" s="548">
        <f>+別紙!AA15</f>
        <v>364</v>
      </c>
      <c r="N64" s="436"/>
      <c r="O64" s="31" t="s">
        <v>72</v>
      </c>
      <c r="P64" s="574"/>
      <c r="Q64" s="534"/>
      <c r="R64" s="534"/>
      <c r="S64" s="534"/>
    </row>
    <row r="65" spans="1:22" ht="24.75" customHeight="1" x14ac:dyDescent="0.15">
      <c r="C65" s="587"/>
      <c r="D65" s="553" t="s">
        <v>76</v>
      </c>
      <c r="E65" s="436"/>
      <c r="F65" s="436"/>
      <c r="G65" s="437"/>
      <c r="H65" s="357" t="str">
        <f>+別紙!AA11</f>
        <v>0</v>
      </c>
      <c r="I65" s="228" t="s">
        <v>72</v>
      </c>
      <c r="J65" s="553" t="s">
        <v>77</v>
      </c>
      <c r="K65" s="436"/>
      <c r="L65" s="437"/>
      <c r="M65" s="548">
        <f>+別紙!AA16</f>
        <v>9743</v>
      </c>
      <c r="N65" s="436"/>
      <c r="O65" s="356" t="s">
        <v>72</v>
      </c>
      <c r="P65" s="149"/>
      <c r="Q65" s="150"/>
      <c r="R65" s="150"/>
      <c r="S65" s="150"/>
    </row>
    <row r="66" spans="1:22" ht="24.75" customHeight="1" x14ac:dyDescent="0.15">
      <c r="C66" s="370"/>
      <c r="D66" s="553" t="s">
        <v>78</v>
      </c>
      <c r="E66" s="436"/>
      <c r="F66" s="436"/>
      <c r="G66" s="437"/>
      <c r="H66" s="357" t="str">
        <f>+別紙!AA12</f>
        <v>0</v>
      </c>
      <c r="I66" s="228" t="s">
        <v>72</v>
      </c>
      <c r="J66" s="553" t="s">
        <v>79</v>
      </c>
      <c r="K66" s="436"/>
      <c r="L66" s="437"/>
      <c r="M66" s="548" t="str">
        <f>+別紙!AA17</f>
        <v>0</v>
      </c>
      <c r="N66" s="436"/>
      <c r="O66" s="356" t="s">
        <v>72</v>
      </c>
      <c r="P66" s="149"/>
      <c r="Q66" s="150"/>
      <c r="R66" s="150"/>
      <c r="S66" s="150"/>
    </row>
    <row r="67" spans="1:22" ht="24.75" customHeight="1" x14ac:dyDescent="0.15">
      <c r="C67" s="371"/>
      <c r="D67" s="553" t="s">
        <v>80</v>
      </c>
      <c r="E67" s="436"/>
      <c r="F67" s="436"/>
      <c r="G67" s="437"/>
      <c r="H67" s="357" t="str">
        <f>+別紙!AA13</f>
        <v>0</v>
      </c>
      <c r="I67" s="228" t="s">
        <v>72</v>
      </c>
      <c r="J67" s="553" t="s">
        <v>81</v>
      </c>
      <c r="K67" s="436"/>
      <c r="L67" s="437"/>
      <c r="M67" s="548" t="str">
        <f>+別紙!AA18</f>
        <v>0</v>
      </c>
      <c r="N67" s="436"/>
      <c r="O67" s="356" t="s">
        <v>72</v>
      </c>
      <c r="P67" s="149"/>
      <c r="Q67" s="150"/>
      <c r="R67" s="150"/>
      <c r="S67" s="150"/>
    </row>
    <row r="68" spans="1:22" ht="24" customHeight="1" x14ac:dyDescent="0.15">
      <c r="C68" s="552" t="s">
        <v>82</v>
      </c>
      <c r="D68" s="436"/>
      <c r="E68" s="437"/>
      <c r="F68" s="27"/>
      <c r="G68" s="27"/>
      <c r="H68" s="28"/>
      <c r="I68" s="28"/>
      <c r="J68" s="29"/>
      <c r="K68" s="29"/>
      <c r="L68" s="30"/>
      <c r="M68" s="30"/>
      <c r="N68" s="30"/>
      <c r="O68" s="31"/>
    </row>
    <row r="69" spans="1:22" ht="10.35" customHeight="1" x14ac:dyDescent="0.15">
      <c r="C69" s="372"/>
      <c r="D69" s="373"/>
      <c r="E69" s="373"/>
      <c r="F69" s="32"/>
      <c r="G69" s="32"/>
      <c r="H69" s="33"/>
      <c r="I69" s="33"/>
      <c r="J69" s="34"/>
      <c r="K69" s="34"/>
      <c r="L69" s="35"/>
      <c r="M69" s="35"/>
      <c r="N69" s="35"/>
      <c r="O69" s="33"/>
    </row>
    <row r="70" spans="1:22" ht="15" customHeight="1" x14ac:dyDescent="0.15">
      <c r="C70" s="578" t="s">
        <v>83</v>
      </c>
      <c r="D70" s="534"/>
      <c r="E70" s="534"/>
      <c r="F70" s="534"/>
      <c r="G70" s="534"/>
      <c r="H70" s="534"/>
      <c r="I70" s="534"/>
      <c r="J70" s="534"/>
      <c r="K70" s="534"/>
      <c r="L70" s="534"/>
      <c r="M70" s="534"/>
      <c r="N70" s="534"/>
      <c r="O70" s="534"/>
    </row>
    <row r="71" spans="1:22" ht="13.35" customHeight="1" x14ac:dyDescent="0.15">
      <c r="C71" s="212" t="s">
        <v>84</v>
      </c>
      <c r="D71" s="373"/>
      <c r="E71" s="373"/>
      <c r="F71" s="32"/>
      <c r="G71" s="32"/>
      <c r="H71" s="33"/>
      <c r="I71" s="33"/>
      <c r="J71" s="34"/>
      <c r="K71" s="34"/>
      <c r="L71" s="35"/>
      <c r="M71" s="35"/>
      <c r="N71" s="35"/>
      <c r="O71" s="213"/>
    </row>
    <row r="72" spans="1:22" ht="15" customHeight="1" x14ac:dyDescent="0.15">
      <c r="A72" s="22">
        <v>11</v>
      </c>
      <c r="C72" s="374"/>
      <c r="D72" s="215"/>
      <c r="E72" s="215"/>
      <c r="F72" s="215"/>
      <c r="G72" s="215"/>
      <c r="H72" s="215"/>
      <c r="I72" s="215"/>
      <c r="J72" s="215"/>
      <c r="K72" s="215"/>
      <c r="L72" s="215"/>
      <c r="M72" s="215"/>
      <c r="N72" s="215"/>
      <c r="O72" s="216"/>
    </row>
    <row r="73" spans="1:22" ht="15" customHeight="1" x14ac:dyDescent="0.15">
      <c r="C73" s="170">
        <v>1</v>
      </c>
      <c r="D73" s="533" t="s">
        <v>85</v>
      </c>
      <c r="E73" s="534"/>
      <c r="F73" s="534"/>
      <c r="G73" s="534"/>
      <c r="H73" s="534"/>
      <c r="I73" s="534"/>
      <c r="J73" s="534"/>
      <c r="K73" s="534"/>
      <c r="L73" s="534"/>
      <c r="M73" s="534"/>
      <c r="N73" s="534"/>
      <c r="O73" s="535"/>
    </row>
    <row r="74" spans="1:22" ht="15" customHeight="1" x14ac:dyDescent="0.15">
      <c r="C74" s="170">
        <v>2</v>
      </c>
      <c r="D74" s="533" t="s">
        <v>86</v>
      </c>
      <c r="E74" s="534"/>
      <c r="F74" s="534"/>
      <c r="G74" s="534"/>
      <c r="H74" s="534"/>
      <c r="I74" s="534"/>
      <c r="J74" s="534"/>
      <c r="K74" s="534"/>
      <c r="L74" s="534"/>
      <c r="M74" s="534"/>
      <c r="N74" s="534"/>
      <c r="O74" s="535"/>
    </row>
    <row r="75" spans="1:22" ht="15" customHeight="1" x14ac:dyDescent="0.15">
      <c r="C75" s="170"/>
      <c r="D75" s="533" t="s">
        <v>87</v>
      </c>
      <c r="E75" s="534"/>
      <c r="F75" s="534"/>
      <c r="G75" s="534"/>
      <c r="H75" s="534"/>
      <c r="I75" s="534"/>
      <c r="J75" s="534"/>
      <c r="K75" s="534"/>
      <c r="L75" s="534"/>
      <c r="M75" s="534"/>
      <c r="N75" s="534"/>
      <c r="O75" s="535"/>
    </row>
    <row r="76" spans="1:22" ht="41.25" customHeight="1" x14ac:dyDescent="0.15">
      <c r="C76" s="170"/>
      <c r="D76" s="533" t="s">
        <v>88</v>
      </c>
      <c r="E76" s="534"/>
      <c r="F76" s="534"/>
      <c r="G76" s="534"/>
      <c r="H76" s="534"/>
      <c r="I76" s="534"/>
      <c r="J76" s="534"/>
      <c r="K76" s="534"/>
      <c r="L76" s="534"/>
      <c r="M76" s="534"/>
      <c r="N76" s="534"/>
      <c r="O76" s="535"/>
    </row>
    <row r="77" spans="1:22" ht="28.35" customHeight="1" x14ac:dyDescent="0.15">
      <c r="A77" s="21"/>
      <c r="B77" s="21"/>
      <c r="C77" s="170">
        <v>3</v>
      </c>
      <c r="D77" s="533" t="s">
        <v>89</v>
      </c>
      <c r="E77" s="534"/>
      <c r="F77" s="534"/>
      <c r="G77" s="534"/>
      <c r="H77" s="534"/>
      <c r="I77" s="534"/>
      <c r="J77" s="534"/>
      <c r="K77" s="534"/>
      <c r="L77" s="534"/>
      <c r="M77" s="534"/>
      <c r="N77" s="534"/>
      <c r="O77" s="535"/>
    </row>
    <row r="78" spans="1:22" ht="28.35" customHeight="1" x14ac:dyDescent="0.15">
      <c r="A78" s="21"/>
      <c r="B78" s="21"/>
      <c r="C78" s="170">
        <v>4</v>
      </c>
      <c r="D78" s="533" t="s">
        <v>90</v>
      </c>
      <c r="E78" s="534"/>
      <c r="F78" s="534"/>
      <c r="G78" s="534"/>
      <c r="H78" s="534"/>
      <c r="I78" s="534"/>
      <c r="J78" s="534"/>
      <c r="K78" s="534"/>
      <c r="L78" s="534"/>
      <c r="M78" s="534"/>
      <c r="N78" s="534"/>
      <c r="O78" s="535"/>
    </row>
    <row r="79" spans="1:22" ht="15" customHeight="1" x14ac:dyDescent="0.15">
      <c r="A79" s="21"/>
      <c r="B79" s="21"/>
      <c r="C79" s="170"/>
      <c r="D79" s="171" t="s">
        <v>91</v>
      </c>
      <c r="E79" s="533" t="s">
        <v>92</v>
      </c>
      <c r="F79" s="534"/>
      <c r="G79" s="534"/>
      <c r="H79" s="534"/>
      <c r="I79" s="534"/>
      <c r="J79" s="534"/>
      <c r="K79" s="534"/>
      <c r="L79" s="534"/>
      <c r="M79" s="534"/>
      <c r="N79" s="534"/>
      <c r="O79" s="535"/>
    </row>
    <row r="80" spans="1:22" ht="15" customHeight="1" x14ac:dyDescent="0.15">
      <c r="A80" s="21"/>
      <c r="B80" s="21"/>
      <c r="C80" s="170"/>
      <c r="D80" s="171" t="s">
        <v>93</v>
      </c>
      <c r="E80" s="533" t="s">
        <v>94</v>
      </c>
      <c r="F80" s="534"/>
      <c r="G80" s="534"/>
      <c r="H80" s="534"/>
      <c r="I80" s="534"/>
      <c r="J80" s="534"/>
      <c r="K80" s="534"/>
      <c r="L80" s="534"/>
      <c r="M80" s="534"/>
      <c r="N80" s="534"/>
      <c r="O80" s="535"/>
      <c r="Q80" s="248" t="s">
        <v>95</v>
      </c>
      <c r="U80"/>
      <c r="V80"/>
    </row>
    <row r="81" spans="1:28" ht="15" customHeight="1" x14ac:dyDescent="0.15">
      <c r="A81" s="21"/>
      <c r="B81" s="21"/>
      <c r="C81" s="170"/>
      <c r="D81" s="171" t="s">
        <v>96</v>
      </c>
      <c r="E81" s="533" t="s">
        <v>97</v>
      </c>
      <c r="F81" s="534"/>
      <c r="G81" s="534"/>
      <c r="H81" s="534"/>
      <c r="I81" s="534"/>
      <c r="J81" s="534"/>
      <c r="K81" s="534"/>
      <c r="L81" s="534"/>
      <c r="M81" s="534"/>
      <c r="N81" s="534"/>
      <c r="O81" s="535"/>
      <c r="Q81" s="248" t="s">
        <v>34</v>
      </c>
      <c r="R81" s="1"/>
      <c r="T81" s="2"/>
      <c r="U81" s="2"/>
    </row>
    <row r="82" spans="1:28" ht="15" customHeight="1" x14ac:dyDescent="0.15">
      <c r="A82" s="21"/>
      <c r="B82" s="21"/>
      <c r="C82" s="170"/>
      <c r="D82" s="171" t="s">
        <v>98</v>
      </c>
      <c r="E82" s="533" t="s">
        <v>99</v>
      </c>
      <c r="F82" s="534"/>
      <c r="G82" s="534"/>
      <c r="H82" s="534"/>
      <c r="I82" s="534"/>
      <c r="J82" s="534"/>
      <c r="K82" s="534"/>
      <c r="L82" s="534"/>
      <c r="M82" s="534"/>
      <c r="N82" s="534"/>
      <c r="O82" s="535"/>
      <c r="Q82" s="248" t="s">
        <v>100</v>
      </c>
      <c r="R82" s="1"/>
      <c r="T82" s="2"/>
      <c r="U82" s="2"/>
    </row>
    <row r="83" spans="1:28" ht="15" customHeight="1" x14ac:dyDescent="0.15">
      <c r="A83" s="21"/>
      <c r="B83" s="21"/>
      <c r="C83" s="170"/>
      <c r="D83" s="171" t="s">
        <v>101</v>
      </c>
      <c r="E83" s="533" t="s">
        <v>102</v>
      </c>
      <c r="F83" s="534"/>
      <c r="G83" s="534"/>
      <c r="H83" s="534"/>
      <c r="I83" s="534"/>
      <c r="J83" s="534"/>
      <c r="K83" s="534"/>
      <c r="L83" s="534"/>
      <c r="M83" s="534"/>
      <c r="N83" s="534"/>
      <c r="O83" s="535"/>
      <c r="Q83" s="248" t="s">
        <v>103</v>
      </c>
      <c r="T83" s="2"/>
      <c r="U83" s="2"/>
    </row>
    <row r="84" spans="1:28" ht="15" customHeight="1" x14ac:dyDescent="0.15">
      <c r="A84" s="21"/>
      <c r="B84" s="21"/>
      <c r="C84" s="170"/>
      <c r="D84" s="171" t="s">
        <v>104</v>
      </c>
      <c r="E84" s="533" t="s">
        <v>105</v>
      </c>
      <c r="F84" s="534"/>
      <c r="G84" s="534"/>
      <c r="H84" s="534"/>
      <c r="I84" s="534"/>
      <c r="J84" s="534"/>
      <c r="K84" s="534"/>
      <c r="L84" s="534"/>
      <c r="M84" s="534"/>
      <c r="N84" s="534"/>
      <c r="O84" s="535"/>
      <c r="Q84" s="248" t="s">
        <v>106</v>
      </c>
      <c r="T84" s="2"/>
      <c r="U84" s="2"/>
    </row>
    <row r="85" spans="1:28" ht="15" customHeight="1" x14ac:dyDescent="0.15">
      <c r="A85" s="21"/>
      <c r="B85" s="21"/>
      <c r="C85" s="170"/>
      <c r="D85" s="171" t="s">
        <v>107</v>
      </c>
      <c r="E85" s="533" t="s">
        <v>108</v>
      </c>
      <c r="F85" s="534"/>
      <c r="G85" s="534"/>
      <c r="H85" s="534"/>
      <c r="I85" s="534"/>
      <c r="J85" s="534"/>
      <c r="K85" s="534"/>
      <c r="L85" s="534"/>
      <c r="M85" s="534"/>
      <c r="N85" s="534"/>
      <c r="O85" s="535"/>
      <c r="R85" s="38"/>
      <c r="T85" s="2"/>
      <c r="U85" s="2"/>
    </row>
    <row r="86" spans="1:28" ht="15" customHeight="1" x14ac:dyDescent="0.15">
      <c r="A86" s="21"/>
      <c r="B86" s="21"/>
      <c r="C86" s="170"/>
      <c r="D86" s="171" t="s">
        <v>109</v>
      </c>
      <c r="E86" s="533" t="s">
        <v>110</v>
      </c>
      <c r="F86" s="534"/>
      <c r="G86" s="534"/>
      <c r="H86" s="534"/>
      <c r="I86" s="534"/>
      <c r="J86" s="534"/>
      <c r="K86" s="534"/>
      <c r="L86" s="534"/>
      <c r="M86" s="534"/>
      <c r="N86" s="534"/>
      <c r="O86" s="535"/>
      <c r="Q86" s="24"/>
      <c r="R86" s="24"/>
      <c r="S86" s="24"/>
      <c r="T86" s="24"/>
      <c r="U86" s="24"/>
      <c r="V86" s="24"/>
      <c r="W86" s="24"/>
      <c r="X86" s="24"/>
      <c r="Y86" s="24"/>
      <c r="Z86" s="24"/>
    </row>
    <row r="87" spans="1:28" ht="15" customHeight="1" x14ac:dyDescent="0.15">
      <c r="A87" s="21"/>
      <c r="B87" s="21"/>
      <c r="C87" s="170"/>
      <c r="D87" s="171" t="s">
        <v>111</v>
      </c>
      <c r="E87" s="533" t="s">
        <v>112</v>
      </c>
      <c r="F87" s="534"/>
      <c r="G87" s="534"/>
      <c r="H87" s="534"/>
      <c r="I87" s="534"/>
      <c r="J87" s="534"/>
      <c r="K87" s="534"/>
      <c r="L87" s="534"/>
      <c r="M87" s="534"/>
      <c r="N87" s="534"/>
      <c r="O87" s="535"/>
      <c r="Q87" s="224"/>
      <c r="R87" s="224"/>
      <c r="S87" s="224"/>
      <c r="T87" s="224"/>
      <c r="U87" s="224"/>
      <c r="V87" s="224"/>
      <c r="W87" s="224"/>
      <c r="X87" s="224"/>
      <c r="Y87" s="224"/>
      <c r="Z87" s="224"/>
      <c r="AA87"/>
    </row>
    <row r="88" spans="1:28" ht="15" customHeight="1" x14ac:dyDescent="0.15">
      <c r="A88" s="21"/>
      <c r="B88" s="21"/>
      <c r="C88" s="170"/>
      <c r="D88" s="171" t="s">
        <v>113</v>
      </c>
      <c r="E88" s="533" t="s">
        <v>114</v>
      </c>
      <c r="F88" s="534"/>
      <c r="G88" s="534"/>
      <c r="H88" s="534"/>
      <c r="I88" s="534"/>
      <c r="J88" s="534"/>
      <c r="K88" s="534"/>
      <c r="L88" s="534"/>
      <c r="M88" s="534"/>
      <c r="N88" s="534"/>
      <c r="O88" s="535"/>
      <c r="Q88" s="3"/>
      <c r="R88" s="3"/>
      <c r="S88" s="3"/>
      <c r="T88" s="3"/>
      <c r="U88" s="3"/>
      <c r="V88" s="3"/>
      <c r="W88" s="3"/>
      <c r="X88" s="3"/>
      <c r="Y88" s="3"/>
      <c r="AA88" s="88"/>
    </row>
    <row r="89" spans="1:28" ht="28.35" customHeight="1" x14ac:dyDescent="0.15">
      <c r="A89" s="21"/>
      <c r="B89" s="21"/>
      <c r="C89" s="170"/>
      <c r="D89" s="171" t="s">
        <v>115</v>
      </c>
      <c r="E89" s="533" t="s">
        <v>116</v>
      </c>
      <c r="F89" s="534"/>
      <c r="G89" s="534"/>
      <c r="H89" s="534"/>
      <c r="I89" s="534"/>
      <c r="J89" s="534"/>
      <c r="K89" s="534"/>
      <c r="L89" s="534"/>
      <c r="M89" s="534"/>
      <c r="N89" s="534"/>
      <c r="O89" s="535"/>
      <c r="Q89" s="3"/>
      <c r="R89" s="3"/>
      <c r="S89" s="3"/>
      <c r="T89" s="3"/>
      <c r="U89" s="88"/>
      <c r="V89" s="3"/>
      <c r="W89" s="3"/>
      <c r="X89" s="3"/>
      <c r="Y89" s="3"/>
      <c r="AA89" s="88"/>
    </row>
    <row r="90" spans="1:28" ht="15" customHeight="1" x14ac:dyDescent="0.15">
      <c r="A90" s="21"/>
      <c r="B90" s="21"/>
      <c r="C90" s="170"/>
      <c r="D90" s="171" t="s">
        <v>117</v>
      </c>
      <c r="E90" s="533" t="s">
        <v>118</v>
      </c>
      <c r="F90" s="534"/>
      <c r="G90" s="534"/>
      <c r="H90" s="534"/>
      <c r="I90" s="534"/>
      <c r="J90" s="534"/>
      <c r="K90" s="534"/>
      <c r="L90" s="534"/>
      <c r="M90" s="534"/>
      <c r="N90" s="534"/>
      <c r="O90" s="535"/>
      <c r="Q90" s="88"/>
      <c r="R90" s="3"/>
      <c r="S90" s="3"/>
      <c r="T90" s="3"/>
      <c r="U90" s="3"/>
      <c r="V90" s="3"/>
      <c r="W90" s="3"/>
      <c r="X90" s="3"/>
      <c r="Y90" s="3"/>
      <c r="AA90" s="88"/>
      <c r="AB90" s="225"/>
    </row>
    <row r="91" spans="1:28" ht="28.35" customHeight="1" x14ac:dyDescent="0.15">
      <c r="A91" s="21"/>
      <c r="B91" s="21"/>
      <c r="C91" s="170"/>
      <c r="D91" s="171" t="s">
        <v>119</v>
      </c>
      <c r="E91" s="533" t="s">
        <v>120</v>
      </c>
      <c r="F91" s="534"/>
      <c r="G91" s="534"/>
      <c r="H91" s="534"/>
      <c r="I91" s="534"/>
      <c r="J91" s="534"/>
      <c r="K91" s="534"/>
      <c r="L91" s="534"/>
      <c r="M91" s="534"/>
      <c r="N91" s="534"/>
      <c r="O91" s="535"/>
      <c r="Q91" s="3"/>
      <c r="R91" s="3"/>
      <c r="S91" s="3"/>
      <c r="T91" s="3"/>
      <c r="U91" s="88"/>
      <c r="V91" s="3"/>
      <c r="W91" s="3"/>
      <c r="X91" s="3"/>
      <c r="Y91" s="3"/>
      <c r="Z91" s="3"/>
      <c r="AA91" s="88"/>
    </row>
    <row r="92" spans="1:28" ht="28.35" customHeight="1" x14ac:dyDescent="0.15">
      <c r="A92" s="21"/>
      <c r="B92" s="21"/>
      <c r="C92" s="170"/>
      <c r="D92" s="171" t="s">
        <v>121</v>
      </c>
      <c r="E92" s="533" t="s">
        <v>122</v>
      </c>
      <c r="F92" s="534"/>
      <c r="G92" s="534"/>
      <c r="H92" s="534"/>
      <c r="I92" s="534"/>
      <c r="J92" s="534"/>
      <c r="K92" s="534"/>
      <c r="L92" s="534"/>
      <c r="M92" s="534"/>
      <c r="N92" s="534"/>
      <c r="O92" s="535"/>
      <c r="Q92" s="3"/>
      <c r="R92" s="3"/>
      <c r="S92" s="3"/>
      <c r="T92" s="3"/>
      <c r="U92" s="3"/>
      <c r="V92" s="3"/>
      <c r="W92" s="3"/>
      <c r="X92" s="3"/>
      <c r="Y92" s="3"/>
      <c r="Z92" s="3"/>
      <c r="AA92" s="3"/>
    </row>
    <row r="93" spans="1:28" ht="28.35" customHeight="1" x14ac:dyDescent="0.15">
      <c r="A93" s="21"/>
      <c r="B93" s="21"/>
      <c r="C93" s="170">
        <v>5</v>
      </c>
      <c r="D93" s="533" t="s">
        <v>123</v>
      </c>
      <c r="E93" s="534"/>
      <c r="F93" s="534"/>
      <c r="G93" s="534"/>
      <c r="H93" s="534"/>
      <c r="I93" s="534"/>
      <c r="J93" s="534"/>
      <c r="K93" s="534"/>
      <c r="L93" s="534"/>
      <c r="M93" s="534"/>
      <c r="N93" s="534"/>
      <c r="O93" s="535"/>
      <c r="Q93" s="3"/>
      <c r="R93" s="3"/>
      <c r="S93" s="3"/>
      <c r="T93" s="3"/>
      <c r="U93" s="3"/>
      <c r="V93" s="3"/>
      <c r="W93" s="3"/>
      <c r="X93" s="3"/>
      <c r="Y93" s="3"/>
      <c r="Z93" s="3"/>
      <c r="AA93" s="3"/>
    </row>
    <row r="94" spans="1:28" ht="15" customHeight="1" x14ac:dyDescent="0.15">
      <c r="A94" s="21"/>
      <c r="B94" s="21"/>
      <c r="C94" s="170">
        <v>6</v>
      </c>
      <c r="D94" s="533" t="s">
        <v>124</v>
      </c>
      <c r="E94" s="534"/>
      <c r="F94" s="534"/>
      <c r="G94" s="534"/>
      <c r="H94" s="534"/>
      <c r="I94" s="534"/>
      <c r="J94" s="534"/>
      <c r="K94" s="534"/>
      <c r="L94" s="534"/>
      <c r="M94" s="534"/>
      <c r="N94" s="534"/>
      <c r="O94" s="535"/>
      <c r="Q94"/>
      <c r="R94"/>
      <c r="S94"/>
      <c r="T94"/>
      <c r="U94"/>
      <c r="V94"/>
      <c r="W94"/>
      <c r="X94"/>
      <c r="Y94"/>
      <c r="Z94"/>
    </row>
    <row r="95" spans="1:28" ht="13.35" customHeight="1" x14ac:dyDescent="0.15">
      <c r="C95" s="172"/>
      <c r="D95" s="36"/>
      <c r="E95" s="36"/>
      <c r="F95" s="36"/>
      <c r="G95" s="36"/>
      <c r="H95" s="36"/>
      <c r="I95" s="36"/>
      <c r="J95" s="36"/>
      <c r="K95" s="36"/>
      <c r="L95" s="36"/>
      <c r="M95" s="36"/>
      <c r="N95" s="36"/>
      <c r="O95" s="37"/>
      <c r="Q95" s="249" t="s">
        <v>125</v>
      </c>
      <c r="R95" s="249" t="s">
        <v>126</v>
      </c>
      <c r="S95"/>
      <c r="T95"/>
      <c r="U95"/>
      <c r="V95"/>
      <c r="W95"/>
      <c r="X95"/>
      <c r="Y95"/>
      <c r="Z95"/>
    </row>
    <row r="96" spans="1:28" ht="13.35" customHeight="1" x14ac:dyDescent="0.15">
      <c r="Q96" s="249" t="s">
        <v>127</v>
      </c>
      <c r="R96" s="251" t="s">
        <v>128</v>
      </c>
      <c r="S96"/>
      <c r="T96"/>
      <c r="U96"/>
      <c r="V96"/>
      <c r="W96"/>
      <c r="X96"/>
      <c r="Y96"/>
      <c r="Z96"/>
    </row>
    <row r="97" spans="17:26" ht="13.35" customHeight="1" x14ac:dyDescent="0.15">
      <c r="Q97" s="249"/>
      <c r="R97"/>
      <c r="S97"/>
      <c r="T97"/>
      <c r="U97"/>
      <c r="V97"/>
      <c r="W97"/>
      <c r="X97"/>
      <c r="Y97"/>
      <c r="Z97"/>
    </row>
    <row r="98" spans="17:26" ht="13.35" customHeight="1" x14ac:dyDescent="0.15">
      <c r="Q98" s="249" t="s">
        <v>129</v>
      </c>
      <c r="R98"/>
    </row>
    <row r="99" spans="17:26" ht="13.35" customHeight="1" x14ac:dyDescent="0.15">
      <c r="Q99" s="249" t="s">
        <v>130</v>
      </c>
      <c r="R99"/>
    </row>
    <row r="100" spans="17:26" ht="13.35" customHeight="1" x14ac:dyDescent="0.15">
      <c r="Q100" s="249" t="s">
        <v>131</v>
      </c>
      <c r="R100"/>
    </row>
    <row r="101" spans="17:26" ht="13.35" customHeight="1" x14ac:dyDescent="0.15">
      <c r="Q101" s="249" t="s">
        <v>132</v>
      </c>
      <c r="R101"/>
    </row>
    <row r="102" spans="17:26" ht="13.35" customHeight="1" x14ac:dyDescent="0.15">
      <c r="Q102" s="249" t="s">
        <v>133</v>
      </c>
      <c r="R102"/>
    </row>
    <row r="103" spans="17:26" ht="13.35" customHeight="1" x14ac:dyDescent="0.15">
      <c r="Q103" s="249" t="s">
        <v>134</v>
      </c>
    </row>
    <row r="104" spans="17:26" ht="13.35" customHeight="1" x14ac:dyDescent="0.15">
      <c r="Q104" s="249" t="s">
        <v>135</v>
      </c>
    </row>
    <row r="105" spans="17:26" ht="13.35" customHeight="1" x14ac:dyDescent="0.15">
      <c r="Q105" s="249" t="s">
        <v>136</v>
      </c>
    </row>
    <row r="106" spans="17:26" ht="13.35" customHeight="1" x14ac:dyDescent="0.15">
      <c r="Q106" s="249" t="s">
        <v>137</v>
      </c>
    </row>
    <row r="107" spans="17:26" ht="13.35" customHeight="1" x14ac:dyDescent="0.15">
      <c r="Q107" s="249" t="s">
        <v>138</v>
      </c>
    </row>
    <row r="108" spans="17:26" ht="13.35" customHeight="1" x14ac:dyDescent="0.15">
      <c r="Q108" s="249" t="s">
        <v>139</v>
      </c>
    </row>
    <row r="109" spans="17:26" ht="13.35" customHeight="1" x14ac:dyDescent="0.15">
      <c r="Q109" s="249" t="s">
        <v>140</v>
      </c>
    </row>
    <row r="110" spans="17:26" ht="13.35" customHeight="1" x14ac:dyDescent="0.15">
      <c r="Q110" s="249" t="s">
        <v>141</v>
      </c>
    </row>
    <row r="111" spans="17:26" ht="13.35" customHeight="1" x14ac:dyDescent="0.15">
      <c r="Q111" s="249" t="s">
        <v>142</v>
      </c>
    </row>
    <row r="112" spans="17:26" ht="13.35" customHeight="1" x14ac:dyDescent="0.15">
      <c r="Q112" s="249" t="s">
        <v>143</v>
      </c>
    </row>
    <row r="113" spans="17:17" ht="13.35" customHeight="1" x14ac:dyDescent="0.15">
      <c r="Q113" s="249" t="s">
        <v>144</v>
      </c>
    </row>
    <row r="114" spans="17:17" ht="13.35" customHeight="1" x14ac:dyDescent="0.15">
      <c r="Q114" s="249" t="s">
        <v>145</v>
      </c>
    </row>
    <row r="115" spans="17:17" ht="13.35" customHeight="1" x14ac:dyDescent="0.15">
      <c r="Q115" s="249" t="s">
        <v>146</v>
      </c>
    </row>
    <row r="116" spans="17:17" ht="13.35" customHeight="1" x14ac:dyDescent="0.15">
      <c r="Q116" s="249" t="s">
        <v>147</v>
      </c>
    </row>
    <row r="117" spans="17:17" ht="13.35" customHeight="1" x14ac:dyDescent="0.15">
      <c r="Q117" s="249" t="s">
        <v>148</v>
      </c>
    </row>
    <row r="118" spans="17:17" ht="13.35" customHeight="1" x14ac:dyDescent="0.15">
      <c r="Q118" s="249" t="s">
        <v>149</v>
      </c>
    </row>
    <row r="119" spans="17:17" ht="13.35" customHeight="1" x14ac:dyDescent="0.15">
      <c r="Q119" s="249" t="s">
        <v>150</v>
      </c>
    </row>
    <row r="120" spans="17:17" ht="13.35" customHeight="1" x14ac:dyDescent="0.15">
      <c r="Q120" s="249" t="s">
        <v>151</v>
      </c>
    </row>
    <row r="121" spans="17:17" ht="13.35" customHeight="1" x14ac:dyDescent="0.15">
      <c r="Q121" s="249" t="s">
        <v>152</v>
      </c>
    </row>
    <row r="122" spans="17:17" ht="13.35" customHeight="1" x14ac:dyDescent="0.15">
      <c r="Q122" s="249" t="s">
        <v>153</v>
      </c>
    </row>
    <row r="123" spans="17:17" ht="13.35" customHeight="1" x14ac:dyDescent="0.15">
      <c r="Q123" s="249" t="s">
        <v>154</v>
      </c>
    </row>
    <row r="124" spans="17:17" ht="13.35" customHeight="1" x14ac:dyDescent="0.15">
      <c r="Q124" s="249" t="s">
        <v>155</v>
      </c>
    </row>
    <row r="125" spans="17:17" ht="13.35" customHeight="1" x14ac:dyDescent="0.15">
      <c r="Q125" s="249" t="s">
        <v>156</v>
      </c>
    </row>
    <row r="126" spans="17:17" ht="13.35" customHeight="1" x14ac:dyDescent="0.15">
      <c r="Q126" s="249" t="s">
        <v>157</v>
      </c>
    </row>
    <row r="127" spans="17:17" ht="13.35" customHeight="1" x14ac:dyDescent="0.15">
      <c r="Q127" s="249" t="s">
        <v>158</v>
      </c>
    </row>
    <row r="128" spans="17:17" ht="13.35" customHeight="1" x14ac:dyDescent="0.15">
      <c r="Q128" s="249" t="s">
        <v>159</v>
      </c>
    </row>
    <row r="129" spans="17:17" ht="13.35" customHeight="1" x14ac:dyDescent="0.15">
      <c r="Q129" s="249" t="s">
        <v>160</v>
      </c>
    </row>
    <row r="130" spans="17:17" ht="13.35" customHeight="1" x14ac:dyDescent="0.15">
      <c r="Q130" s="249" t="s">
        <v>161</v>
      </c>
    </row>
    <row r="131" spans="17:17" ht="13.35" customHeight="1" x14ac:dyDescent="0.15">
      <c r="Q131" s="249" t="s">
        <v>162</v>
      </c>
    </row>
    <row r="132" spans="17:17" ht="13.35" customHeight="1" x14ac:dyDescent="0.15">
      <c r="Q132" s="250" t="s">
        <v>163</v>
      </c>
    </row>
    <row r="133" spans="17:17" ht="13.35" customHeight="1" x14ac:dyDescent="0.15">
      <c r="Q133" s="250" t="s">
        <v>164</v>
      </c>
    </row>
    <row r="134" spans="17:17" ht="13.35" customHeight="1" x14ac:dyDescent="0.15">
      <c r="Q134" s="250" t="s">
        <v>165</v>
      </c>
    </row>
    <row r="135" spans="17:17" ht="13.35" customHeight="1" x14ac:dyDescent="0.15">
      <c r="Q135" s="250" t="s">
        <v>166</v>
      </c>
    </row>
    <row r="136" spans="17:17" ht="13.35" customHeight="1" x14ac:dyDescent="0.15">
      <c r="Q136" s="250" t="s">
        <v>167</v>
      </c>
    </row>
    <row r="137" spans="17:17" ht="13.35" customHeight="1" x14ac:dyDescent="0.15">
      <c r="Q137" s="250" t="s">
        <v>168</v>
      </c>
    </row>
    <row r="138" spans="17:17" ht="13.35" customHeight="1" x14ac:dyDescent="0.15">
      <c r="Q138" s="250" t="s">
        <v>169</v>
      </c>
    </row>
    <row r="139" spans="17:17" ht="13.35" customHeight="1" x14ac:dyDescent="0.15">
      <c r="Q139" s="250" t="s">
        <v>170</v>
      </c>
    </row>
    <row r="140" spans="17:17" ht="13.35" customHeight="1" x14ac:dyDescent="0.15">
      <c r="Q140" s="250" t="s">
        <v>171</v>
      </c>
    </row>
    <row r="141" spans="17:17" x14ac:dyDescent="0.15">
      <c r="Q141" s="248"/>
    </row>
    <row r="142" spans="17:17" ht="13.35" customHeight="1" x14ac:dyDescent="0.15">
      <c r="Q142" s="249" t="s">
        <v>172</v>
      </c>
    </row>
    <row r="143" spans="17:17" x14ac:dyDescent="0.15">
      <c r="Q143" s="248" t="s">
        <v>30</v>
      </c>
    </row>
    <row r="144" spans="17:17" x14ac:dyDescent="0.15">
      <c r="Q144" s="21" t="s">
        <v>173</v>
      </c>
    </row>
  </sheetData>
  <sheetProtection algorithmName="SHA-512" hashValue="xovWxySMnithxakhLQ9mWwy5Z9o/dcgNj/R9PYf+/DVd7+qv33Y7Ko5uNBjul7x4EFirtBdbV0tRzF0ZKZ5XUg==" saltValue="4dNJ/U6nqc8LxTGaxBDTzA==" spinCount="100000" sheet="1" objects="1" scenarios="1"/>
  <mergeCells count="87">
    <mergeCell ref="C62:C65"/>
    <mergeCell ref="I54:K54"/>
    <mergeCell ref="J64:L64"/>
    <mergeCell ref="F54:H54"/>
    <mergeCell ref="L56:M56"/>
    <mergeCell ref="F56:H56"/>
    <mergeCell ref="L55:M55"/>
    <mergeCell ref="M48:O48"/>
    <mergeCell ref="N49:O49"/>
    <mergeCell ref="E89:O89"/>
    <mergeCell ref="F53:H53"/>
    <mergeCell ref="C23:D23"/>
    <mergeCell ref="D66:G66"/>
    <mergeCell ref="E81:O81"/>
    <mergeCell ref="J40:O40"/>
    <mergeCell ref="D77:O77"/>
    <mergeCell ref="C24:D24"/>
    <mergeCell ref="C70:O70"/>
    <mergeCell ref="D67:G67"/>
    <mergeCell ref="E83:O83"/>
    <mergeCell ref="D78:O78"/>
    <mergeCell ref="D55:E56"/>
    <mergeCell ref="C49:E50"/>
    <mergeCell ref="E92:O92"/>
    <mergeCell ref="C20:D20"/>
    <mergeCell ref="F60:O60"/>
    <mergeCell ref="I55:K55"/>
    <mergeCell ref="P64:S64"/>
    <mergeCell ref="C22:D22"/>
    <mergeCell ref="D63:G63"/>
    <mergeCell ref="E84:O84"/>
    <mergeCell ref="M62:O62"/>
    <mergeCell ref="D73:O73"/>
    <mergeCell ref="C21:D21"/>
    <mergeCell ref="D65:G65"/>
    <mergeCell ref="C45:O45"/>
    <mergeCell ref="E86:O86"/>
    <mergeCell ref="E80:O80"/>
    <mergeCell ref="C29:O29"/>
    <mergeCell ref="D94:O94"/>
    <mergeCell ref="E91:O91"/>
    <mergeCell ref="E85:O85"/>
    <mergeCell ref="H62:I62"/>
    <mergeCell ref="M50:N50"/>
    <mergeCell ref="D62:G62"/>
    <mergeCell ref="J65:L65"/>
    <mergeCell ref="F52:I52"/>
    <mergeCell ref="D64:G64"/>
    <mergeCell ref="J63:L63"/>
    <mergeCell ref="M64:N64"/>
    <mergeCell ref="E87:O87"/>
    <mergeCell ref="D93:O93"/>
    <mergeCell ref="D74:O74"/>
    <mergeCell ref="M65:N65"/>
    <mergeCell ref="E90:O90"/>
    <mergeCell ref="E79:O79"/>
    <mergeCell ref="E88:O88"/>
    <mergeCell ref="E82:O82"/>
    <mergeCell ref="J66:L66"/>
    <mergeCell ref="C31:O32"/>
    <mergeCell ref="C36:F36"/>
    <mergeCell ref="F47:L48"/>
    <mergeCell ref="C47:E48"/>
    <mergeCell ref="F59:O59"/>
    <mergeCell ref="L42:O42"/>
    <mergeCell ref="J67:L67"/>
    <mergeCell ref="M66:N66"/>
    <mergeCell ref="M63:N63"/>
    <mergeCell ref="F55:H55"/>
    <mergeCell ref="F49:K50"/>
    <mergeCell ref="F58:O58"/>
    <mergeCell ref="D76:O76"/>
    <mergeCell ref="C17:R17"/>
    <mergeCell ref="L34:O34"/>
    <mergeCell ref="I56:K56"/>
    <mergeCell ref="L52:O52"/>
    <mergeCell ref="L53:M53"/>
    <mergeCell ref="D75:O75"/>
    <mergeCell ref="C60:E60"/>
    <mergeCell ref="M27:M28"/>
    <mergeCell ref="I53:K53"/>
    <mergeCell ref="M67:N67"/>
    <mergeCell ref="M47:O47"/>
    <mergeCell ref="J62:L62"/>
    <mergeCell ref="L54:M54"/>
    <mergeCell ref="J39:O39"/>
    <mergeCell ref="C68:E68"/>
  </mergeCells>
  <phoneticPr fontId="3"/>
  <dataValidations count="3">
    <dataValidation type="list" allowBlank="1" showInputMessage="1" showErrorMessage="1" sqref="C36:F36" xr:uid="{00000000-0002-0000-0000-000000000000}">
      <formula1>$Q$80:$Q$84</formula1>
    </dataValidation>
    <dataValidation type="list" allowBlank="1" showInputMessage="1" showErrorMessage="1" sqref="N28:O28" xr:uid="{00000000-0002-0000-0000-000001000000}">
      <formula1>$Q$143:$Q$144</formula1>
    </dataValidation>
    <dataValidation type="list" allowBlank="1" showInputMessage="1" showErrorMessage="1" sqref="F52:I52" xr:uid="{00000000-0002-0000-0000-000002000000}">
      <formula1>$Q$98:$Q$140</formula1>
    </dataValidation>
  </dataValidations>
  <printOptions horizontalCentered="1"/>
  <pageMargins left="0.6692913385826772" right="0.62992125984251968" top="0.55118110236220474" bottom="0.55118110236220474" header="0" footer="0.51181102362204722"/>
  <pageSetup paperSize="9" scale="98" fitToHeight="2" orientation="portrait" r:id="rId1"/>
  <rowBreaks count="1" manualBreakCount="1">
    <brk id="69" min="2" max="14"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BJ76"/>
  <sheetViews>
    <sheetView showGridLines="0" topLeftCell="A16" zoomScaleNormal="100" workbookViewId="0">
      <selection activeCell="D24" sqref="D24:F33"/>
    </sheetView>
  </sheetViews>
  <sheetFormatPr defaultColWidth="9" defaultRowHeight="12" x14ac:dyDescent="0.15"/>
  <cols>
    <col min="1" max="2" width="2.875" style="40" customWidth="1"/>
    <col min="3" max="3" width="18.375" style="40" customWidth="1"/>
    <col min="4" max="5" width="4.375" style="40" customWidth="1"/>
    <col min="6" max="6" width="3.875" style="40" customWidth="1"/>
    <col min="7" max="7" width="2.375" style="40" customWidth="1"/>
    <col min="8" max="8" width="10.375" style="40" customWidth="1"/>
    <col min="9" max="9" width="2.375" style="40" customWidth="1"/>
    <col min="10" max="11" width="2.5" style="40" customWidth="1"/>
    <col min="12" max="15" width="2.875" style="40" customWidth="1"/>
    <col min="16" max="16" width="3" style="40" customWidth="1"/>
    <col min="17" max="19" width="4.875" style="40" customWidth="1"/>
    <col min="20" max="22" width="2.875" style="40" customWidth="1"/>
    <col min="23" max="24" width="2.5" style="40" customWidth="1"/>
    <col min="25" max="25" width="2.875" style="40" customWidth="1"/>
    <col min="26" max="26" width="7.875" style="40" customWidth="1"/>
    <col min="27" max="27" width="4.875" style="40" customWidth="1"/>
    <col min="28" max="28" width="2" style="40" customWidth="1"/>
    <col min="29" max="30" width="2.375" style="40" customWidth="1"/>
    <col min="31" max="31" width="3.125" style="40" customWidth="1"/>
    <col min="32" max="33" width="2.375" style="40" customWidth="1"/>
    <col min="34" max="34" width="2.875" style="40" customWidth="1"/>
    <col min="35" max="35" width="7.875" style="40" customWidth="1"/>
    <col min="36" max="37" width="4.375" style="40" customWidth="1"/>
    <col min="38" max="38" width="3.375" style="40" customWidth="1"/>
    <col min="39" max="40" width="2.875" style="40" customWidth="1"/>
    <col min="41" max="41" width="10.875" style="40" customWidth="1"/>
    <col min="42" max="42" width="2.875" style="40" customWidth="1"/>
    <col min="43" max="44" width="2.5" style="40" customWidth="1"/>
    <col min="45" max="45" width="2.875" style="40" customWidth="1"/>
    <col min="46" max="46" width="7.875" style="40" customWidth="1"/>
    <col min="47" max="47" width="11.875" style="40" customWidth="1"/>
    <col min="48" max="48" width="1.875" style="40" customWidth="1"/>
    <col min="49" max="49" width="5.375" style="40" customWidth="1"/>
    <col min="50" max="50" width="9" style="40" customWidth="1"/>
    <col min="51" max="51" width="49.875" style="40" bestFit="1" customWidth="1"/>
    <col min="52" max="53" width="9" style="40" customWidth="1"/>
    <col min="54" max="54" width="54.5" style="40" bestFit="1" customWidth="1"/>
    <col min="55" max="55" width="13" style="40" bestFit="1" customWidth="1"/>
    <col min="56" max="56" width="24.375" style="40" bestFit="1" customWidth="1"/>
    <col min="57" max="58" width="9" style="40" customWidth="1"/>
    <col min="59" max="59" width="16.125" style="40" customWidth="1"/>
    <col min="60" max="60" width="9" style="40" customWidth="1"/>
    <col min="61" max="16384" width="9" style="40"/>
  </cols>
  <sheetData>
    <row r="1" spans="2:49" ht="27" customHeight="1" x14ac:dyDescent="0.15">
      <c r="F1" s="39"/>
      <c r="S1" s="82" t="s">
        <v>174</v>
      </c>
      <c r="T1" s="82" t="s">
        <v>175</v>
      </c>
    </row>
    <row r="2" spans="2:49" ht="12" customHeight="1" thickBot="1" x14ac:dyDescent="0.2">
      <c r="B2" s="451" t="s">
        <v>32</v>
      </c>
      <c r="C2" s="449"/>
      <c r="D2" s="449"/>
      <c r="E2" s="449"/>
      <c r="F2" s="449"/>
      <c r="G2" s="449"/>
      <c r="H2" s="449"/>
      <c r="I2"/>
      <c r="J2"/>
      <c r="K2"/>
      <c r="L2"/>
      <c r="M2"/>
      <c r="N2"/>
      <c r="O2"/>
      <c r="P2"/>
      <c r="Q2"/>
      <c r="R2"/>
      <c r="S2"/>
      <c r="T2"/>
      <c r="U2"/>
      <c r="V2"/>
      <c r="W2"/>
      <c r="X2"/>
      <c r="Y2"/>
      <c r="AU2" s="115"/>
      <c r="AV2" s="112"/>
      <c r="AW2" s="382"/>
    </row>
    <row r="3" spans="2:49" ht="13.35" customHeight="1" x14ac:dyDescent="0.15">
      <c r="B3" s="449"/>
      <c r="C3" s="449"/>
      <c r="D3" s="449"/>
      <c r="E3" s="449"/>
      <c r="F3" s="449"/>
      <c r="G3" s="449"/>
      <c r="H3" s="449"/>
      <c r="I3"/>
      <c r="J3"/>
      <c r="K3"/>
      <c r="L3"/>
      <c r="M3"/>
      <c r="N3"/>
      <c r="O3"/>
      <c r="P3"/>
      <c r="Q3"/>
      <c r="R3"/>
      <c r="S3"/>
      <c r="T3"/>
      <c r="U3"/>
      <c r="V3"/>
      <c r="W3"/>
      <c r="X3"/>
      <c r="Y3"/>
      <c r="Z3" s="41"/>
      <c r="AA3" s="41"/>
      <c r="AB3" s="448"/>
      <c r="AC3" s="449"/>
      <c r="AD3" s="449"/>
      <c r="AE3" s="83"/>
      <c r="AF3" s="105"/>
      <c r="AG3" s="105"/>
      <c r="AH3" s="105"/>
      <c r="AI3" s="105"/>
      <c r="AJ3" s="105"/>
      <c r="AK3" s="105"/>
      <c r="AL3" s="105"/>
      <c r="AM3" s="105"/>
      <c r="AN3" s="105"/>
      <c r="AO3" s="105"/>
      <c r="AP3" s="588" t="s">
        <v>176</v>
      </c>
      <c r="AQ3" s="477"/>
      <c r="AR3" s="478"/>
      <c r="AS3" s="443" t="s">
        <v>27</v>
      </c>
      <c r="AT3" s="444"/>
      <c r="AU3" s="114" t="s">
        <v>28</v>
      </c>
      <c r="AV3" s="105"/>
      <c r="AW3" s="382"/>
    </row>
    <row r="4" spans="2:49" ht="13.7" customHeight="1" thickBot="1" x14ac:dyDescent="0.2">
      <c r="C4"/>
      <c r="F4"/>
      <c r="G4"/>
      <c r="H4"/>
      <c r="I4"/>
      <c r="J4"/>
      <c r="K4"/>
      <c r="L4"/>
      <c r="M4"/>
      <c r="N4"/>
      <c r="O4"/>
      <c r="P4"/>
      <c r="Q4"/>
      <c r="R4"/>
      <c r="S4"/>
      <c r="T4"/>
      <c r="U4"/>
      <c r="V4"/>
      <c r="W4"/>
      <c r="X4"/>
      <c r="Y4"/>
      <c r="Z4" s="41"/>
      <c r="AA4" s="41"/>
      <c r="AB4" s="106"/>
      <c r="AC4" s="103"/>
      <c r="AD4" s="103"/>
      <c r="AE4" s="83"/>
      <c r="AF4" s="105"/>
      <c r="AG4" s="105"/>
      <c r="AH4" s="105"/>
      <c r="AI4" s="105"/>
      <c r="AJ4" s="105"/>
      <c r="AK4" s="105"/>
      <c r="AL4" s="105"/>
      <c r="AM4" s="105"/>
      <c r="AN4" s="105"/>
      <c r="AO4" s="105"/>
      <c r="AP4" s="479"/>
      <c r="AQ4" s="480"/>
      <c r="AR4" s="481"/>
      <c r="AS4" s="452" t="str">
        <f>+表紙!N28</f>
        <v>○</v>
      </c>
      <c r="AT4" s="453"/>
      <c r="AU4" s="261">
        <f>+表紙!O28</f>
        <v>0</v>
      </c>
      <c r="AV4" s="105"/>
      <c r="AW4" s="382"/>
    </row>
    <row r="5" spans="2:49" ht="15" customHeight="1" x14ac:dyDescent="0.15">
      <c r="B5" s="144" t="s">
        <v>177</v>
      </c>
      <c r="C5" s="144"/>
      <c r="F5" s="144"/>
      <c r="G5" s="103"/>
      <c r="H5" s="103"/>
      <c r="I5" s="103"/>
      <c r="J5" s="103"/>
      <c r="K5" s="103"/>
      <c r="L5" s="103"/>
      <c r="M5" s="41"/>
      <c r="N5" s="41"/>
      <c r="O5" s="41"/>
      <c r="P5" s="41"/>
      <c r="Q5" s="41"/>
      <c r="R5" s="41"/>
      <c r="S5" s="41"/>
      <c r="T5" s="41"/>
      <c r="U5" s="41"/>
      <c r="V5" s="41"/>
      <c r="W5" s="41"/>
      <c r="X5" s="41"/>
      <c r="Y5" s="41"/>
      <c r="Z5" s="589" t="s">
        <v>178</v>
      </c>
      <c r="AA5" s="449"/>
      <c r="AB5" s="449"/>
      <c r="AC5" s="449"/>
      <c r="AD5" s="449"/>
      <c r="AE5" s="83" t="s">
        <v>179</v>
      </c>
      <c r="AF5" s="487" t="str">
        <f>+表紙!F47</f>
        <v>株式会社ハマーズ</v>
      </c>
      <c r="AG5" s="449"/>
      <c r="AH5" s="449"/>
      <c r="AI5" s="449"/>
      <c r="AJ5" s="449"/>
      <c r="AK5" s="449"/>
      <c r="AL5" s="449"/>
      <c r="AM5" s="449"/>
      <c r="AN5" s="449"/>
      <c r="AO5" s="449"/>
      <c r="AP5" s="449"/>
      <c r="AQ5" s="449"/>
      <c r="AR5" s="449"/>
      <c r="AS5" s="449"/>
      <c r="AT5" s="449"/>
      <c r="AU5" s="449"/>
      <c r="AV5" s="229"/>
      <c r="AW5" s="382"/>
    </row>
    <row r="6" spans="2:49" ht="24.75" customHeight="1" thickBot="1" x14ac:dyDescent="0.2">
      <c r="B6" s="67" t="s">
        <v>180</v>
      </c>
      <c r="C6" s="67"/>
      <c r="F6" s="67"/>
      <c r="G6" s="128"/>
      <c r="H6" s="128"/>
      <c r="I6" s="128"/>
      <c r="J6" s="128"/>
      <c r="K6" s="128"/>
      <c r="L6" s="128"/>
      <c r="M6" s="128"/>
      <c r="N6" s="128"/>
      <c r="O6" s="128"/>
      <c r="P6" s="128"/>
      <c r="Q6" s="128"/>
      <c r="R6" s="128"/>
      <c r="S6" s="128"/>
      <c r="T6" s="128"/>
      <c r="U6" s="128"/>
      <c r="V6" s="128"/>
      <c r="W6" s="128"/>
      <c r="X6" s="128"/>
      <c r="Y6" s="128"/>
      <c r="AC6" s="41"/>
      <c r="AD6" s="41"/>
      <c r="AE6" s="41"/>
      <c r="AF6" s="41"/>
      <c r="AG6" s="41"/>
      <c r="AH6" s="41"/>
      <c r="AI6" s="41"/>
      <c r="AJ6" s="41"/>
      <c r="AK6" s="41"/>
      <c r="AL6" s="41"/>
      <c r="AM6" s="41"/>
      <c r="AN6" s="41"/>
      <c r="AO6" s="41"/>
      <c r="AP6" s="41"/>
      <c r="AQ6" s="41"/>
      <c r="AR6" s="41"/>
      <c r="AS6" s="41"/>
      <c r="AT6" s="41"/>
      <c r="AU6" s="41"/>
      <c r="AV6" s="41"/>
      <c r="AW6" s="382"/>
    </row>
    <row r="7" spans="2:49" ht="28.35" customHeight="1" thickBot="1" x14ac:dyDescent="0.2">
      <c r="B7" s="485" t="s">
        <v>181</v>
      </c>
      <c r="C7" s="486"/>
      <c r="D7" s="445" t="s">
        <v>182</v>
      </c>
      <c r="E7" s="446"/>
      <c r="F7" s="446"/>
      <c r="G7" s="446"/>
      <c r="H7" s="446"/>
      <c r="I7" s="447"/>
      <c r="J7" s="136"/>
      <c r="S7" s="470"/>
      <c r="T7" s="449"/>
      <c r="U7" s="449"/>
      <c r="V7" s="449"/>
      <c r="W7" s="134"/>
      <c r="X7" s="134"/>
      <c r="Y7" s="129"/>
      <c r="AB7"/>
      <c r="AC7"/>
      <c r="AD7"/>
      <c r="AE7"/>
      <c r="AF7" s="90"/>
      <c r="AG7" s="90"/>
      <c r="AH7" s="90"/>
      <c r="AI7" s="90"/>
      <c r="AJ7" s="90"/>
      <c r="AK7" s="90"/>
      <c r="AL7" s="90"/>
      <c r="AM7" s="90"/>
      <c r="AN7" s="90"/>
      <c r="AS7"/>
      <c r="AT7"/>
      <c r="AU7"/>
      <c r="AV7"/>
      <c r="AW7" s="382"/>
    </row>
    <row r="8" spans="2:49" ht="28.35" customHeight="1" thickTop="1" thickBot="1" x14ac:dyDescent="0.2">
      <c r="B8" s="42" t="s">
        <v>183</v>
      </c>
      <c r="C8" s="483" t="s">
        <v>184</v>
      </c>
      <c r="D8" s="449"/>
      <c r="E8" s="449"/>
      <c r="F8" s="449"/>
      <c r="G8" s="449"/>
      <c r="H8" s="449"/>
      <c r="I8" s="449"/>
      <c r="J8" s="449"/>
      <c r="K8" s="449"/>
      <c r="L8" s="124"/>
      <c r="M8" s="124"/>
      <c r="N8" s="124"/>
      <c r="O8" s="124"/>
      <c r="P8" s="124"/>
      <c r="Q8" s="124"/>
      <c r="R8" s="124"/>
      <c r="S8" s="124"/>
      <c r="T8" s="124"/>
      <c r="U8" s="124"/>
      <c r="V8" s="124"/>
      <c r="W8" s="125"/>
      <c r="X8" s="125"/>
      <c r="Y8" s="125"/>
      <c r="Z8" s="90"/>
      <c r="AA8" s="90"/>
      <c r="AB8" s="90"/>
      <c r="AC8" s="90"/>
      <c r="AD8" s="90"/>
      <c r="AE8" s="90"/>
      <c r="AG8" s="48"/>
      <c r="AH8" s="44" t="s">
        <v>185</v>
      </c>
      <c r="AI8" s="438" t="s">
        <v>186</v>
      </c>
      <c r="AJ8" s="439"/>
      <c r="AK8" s="439"/>
      <c r="AL8" s="439"/>
      <c r="AM8" s="439"/>
      <c r="AN8" s="440"/>
      <c r="AS8"/>
      <c r="AT8"/>
      <c r="AU8"/>
      <c r="AV8"/>
      <c r="AW8" s="382"/>
    </row>
    <row r="9" spans="2:49" ht="24.75" customHeight="1" thickTop="1" thickBot="1" x14ac:dyDescent="0.2">
      <c r="B9" s="176" t="s">
        <v>187</v>
      </c>
      <c r="F9" s="488" t="s">
        <v>188</v>
      </c>
      <c r="G9" s="489"/>
      <c r="H9" s="489"/>
      <c r="I9" s="490"/>
      <c r="J9" s="124"/>
      <c r="K9" s="124"/>
      <c r="L9" s="124"/>
      <c r="M9" s="124"/>
      <c r="N9" s="124"/>
      <c r="O9" s="124"/>
      <c r="P9" s="124"/>
      <c r="Q9" s="124"/>
      <c r="R9" s="124"/>
      <c r="S9" s="124"/>
      <c r="T9" s="124"/>
      <c r="U9" s="124"/>
      <c r="V9" s="124"/>
      <c r="W9" s="125"/>
      <c r="X9" s="125"/>
      <c r="Y9" s="125"/>
      <c r="Z9" s="90"/>
      <c r="AA9" s="90"/>
      <c r="AB9" s="90"/>
      <c r="AC9" s="90"/>
      <c r="AD9" s="90"/>
      <c r="AE9" s="504" t="s">
        <v>189</v>
      </c>
      <c r="AF9" s="54"/>
      <c r="AH9" s="441"/>
      <c r="AI9" s="442"/>
      <c r="AJ9" s="442"/>
      <c r="AK9" s="442"/>
      <c r="AL9" s="442"/>
      <c r="AM9" s="442"/>
      <c r="AN9" s="51" t="s">
        <v>72</v>
      </c>
      <c r="AS9"/>
      <c r="AT9"/>
      <c r="AU9"/>
      <c r="AV9"/>
      <c r="AW9" s="382"/>
    </row>
    <row r="10" spans="2:49" ht="24.75" customHeight="1" thickTop="1" thickBot="1" x14ac:dyDescent="0.2">
      <c r="F10" s="91"/>
      <c r="G10" s="124"/>
      <c r="H10" s="124"/>
      <c r="I10" s="124"/>
      <c r="J10" s="124"/>
      <c r="K10" s="124"/>
      <c r="L10" s="124"/>
      <c r="M10" s="124"/>
      <c r="N10" s="124"/>
      <c r="O10" s="124"/>
      <c r="P10" s="124"/>
      <c r="Q10" s="124"/>
      <c r="R10" s="124"/>
      <c r="S10" s="124"/>
      <c r="T10" s="124"/>
      <c r="U10" s="124"/>
      <c r="V10" s="124"/>
      <c r="W10" s="125"/>
      <c r="X10" s="125"/>
      <c r="Y10" s="125"/>
      <c r="Z10" s="90"/>
      <c r="AA10" s="90"/>
      <c r="AB10" s="90"/>
      <c r="AD10" s="54"/>
      <c r="AE10" s="473"/>
      <c r="AF10" s="54"/>
      <c r="AS10"/>
      <c r="AT10"/>
      <c r="AU10"/>
      <c r="AV10"/>
      <c r="AW10" s="382"/>
    </row>
    <row r="11" spans="2:49" ht="27" customHeight="1" thickTop="1" thickBot="1" x14ac:dyDescent="0.2">
      <c r="C11" s="153" t="s">
        <v>190</v>
      </c>
      <c r="F11" s="44" t="s">
        <v>47</v>
      </c>
      <c r="G11" s="438" t="s">
        <v>191</v>
      </c>
      <c r="H11" s="439"/>
      <c r="I11" s="440"/>
      <c r="J11" s="45"/>
      <c r="K11" s="46"/>
      <c r="L11" s="47"/>
      <c r="M11" s="472" t="s">
        <v>192</v>
      </c>
      <c r="N11" s="47"/>
      <c r="O11" s="48"/>
      <c r="P11" s="44" t="s">
        <v>50</v>
      </c>
      <c r="Q11" s="493" t="s">
        <v>193</v>
      </c>
      <c r="R11" s="439"/>
      <c r="S11" s="439"/>
      <c r="T11" s="440"/>
      <c r="U11" s="178"/>
      <c r="V11" s="62"/>
      <c r="Y11"/>
      <c r="Z11"/>
      <c r="AA11"/>
      <c r="AB11"/>
      <c r="AD11" s="59"/>
      <c r="AE11" s="473"/>
      <c r="AF11" s="138"/>
      <c r="AG11" s="48"/>
      <c r="AH11" s="44" t="s">
        <v>194</v>
      </c>
      <c r="AI11" s="438" t="s">
        <v>195</v>
      </c>
      <c r="AJ11" s="439"/>
      <c r="AK11" s="439"/>
      <c r="AL11" s="439"/>
      <c r="AM11" s="439"/>
      <c r="AN11" s="440"/>
      <c r="AS11"/>
      <c r="AT11"/>
      <c r="AU11"/>
      <c r="AV11"/>
      <c r="AW11" s="382"/>
    </row>
    <row r="12" spans="2:49" ht="24.75" customHeight="1" thickTop="1" thickBot="1" x14ac:dyDescent="0.2">
      <c r="F12" s="459">
        <f>+ROUND(P12,1)+ROUND(P15,1)+ROUND(P18,1)+ROUND(P24,1)+P27-ROUND(F15,1)</f>
        <v>0</v>
      </c>
      <c r="G12" s="460"/>
      <c r="H12" s="460"/>
      <c r="I12" s="51" t="s">
        <v>72</v>
      </c>
      <c r="K12" s="52"/>
      <c r="M12" s="473"/>
      <c r="N12" s="53"/>
      <c r="P12" s="441"/>
      <c r="Q12" s="442"/>
      <c r="R12" s="442"/>
      <c r="S12" s="442"/>
      <c r="T12" s="51" t="s">
        <v>72</v>
      </c>
      <c r="Y12"/>
      <c r="Z12"/>
      <c r="AA12"/>
      <c r="AB12"/>
      <c r="AC12" s="54"/>
      <c r="AE12" s="473"/>
      <c r="AG12" s="131"/>
      <c r="AH12" s="441"/>
      <c r="AI12" s="442"/>
      <c r="AJ12" s="442"/>
      <c r="AK12" s="442"/>
      <c r="AL12" s="442"/>
      <c r="AM12" s="442"/>
      <c r="AN12" s="51" t="s">
        <v>72</v>
      </c>
      <c r="AS12"/>
      <c r="AT12"/>
      <c r="AU12"/>
      <c r="AV12"/>
      <c r="AW12" s="382"/>
    </row>
    <row r="13" spans="2:49" ht="24.75" customHeight="1" thickTop="1" thickBot="1" x14ac:dyDescent="0.2">
      <c r="K13" s="55"/>
      <c r="M13" s="473"/>
      <c r="N13" s="54"/>
      <c r="Y13"/>
      <c r="Z13"/>
      <c r="AA13"/>
      <c r="AB13"/>
      <c r="AC13" s="54"/>
      <c r="AE13" s="473"/>
      <c r="AG13" s="136"/>
      <c r="AH13" s="134"/>
      <c r="AI13" s="135"/>
      <c r="AJ13" s="135"/>
      <c r="AK13" s="135"/>
      <c r="AL13" s="135"/>
      <c r="AS13" s="133"/>
      <c r="AT13" s="133"/>
      <c r="AU13" s="134"/>
      <c r="AW13" s="382"/>
    </row>
    <row r="14" spans="2:49" ht="27" customHeight="1" thickTop="1" thickBot="1" x14ac:dyDescent="0.2">
      <c r="F14" s="50" t="s">
        <v>196</v>
      </c>
      <c r="G14" s="468" t="s">
        <v>197</v>
      </c>
      <c r="H14" s="436"/>
      <c r="I14" s="437"/>
      <c r="J14" s="57"/>
      <c r="K14" s="58"/>
      <c r="M14" s="473"/>
      <c r="N14" s="54"/>
      <c r="O14" s="47"/>
      <c r="P14" s="44" t="s">
        <v>64</v>
      </c>
      <c r="Q14" s="494" t="s">
        <v>198</v>
      </c>
      <c r="R14" s="439"/>
      <c r="S14" s="439"/>
      <c r="T14" s="440"/>
      <c r="U14" s="178"/>
      <c r="V14" s="62"/>
      <c r="Y14"/>
      <c r="Z14"/>
      <c r="AA14"/>
      <c r="AB14"/>
      <c r="AC14" s="54"/>
      <c r="AE14" s="474"/>
      <c r="AG14" s="137"/>
      <c r="AH14" s="50" t="s">
        <v>199</v>
      </c>
      <c r="AI14" s="464" t="s">
        <v>200</v>
      </c>
      <c r="AJ14" s="465"/>
      <c r="AK14" s="465"/>
      <c r="AL14" s="465"/>
      <c r="AM14" s="465"/>
      <c r="AN14" s="466"/>
      <c r="AO14"/>
      <c r="AS14" s="133"/>
      <c r="AT14" s="133"/>
      <c r="AU14" s="134"/>
      <c r="AW14" s="382"/>
    </row>
    <row r="15" spans="2:49" ht="24.75" customHeight="1" thickBot="1" x14ac:dyDescent="0.2">
      <c r="F15" s="484"/>
      <c r="G15" s="455"/>
      <c r="H15" s="455"/>
      <c r="I15" s="43" t="s">
        <v>72</v>
      </c>
      <c r="K15" s="54"/>
      <c r="M15" s="473"/>
      <c r="N15" s="54"/>
      <c r="P15" s="441"/>
      <c r="Q15" s="442"/>
      <c r="R15" s="442"/>
      <c r="S15" s="442"/>
      <c r="T15" s="51" t="s">
        <v>72</v>
      </c>
      <c r="Y15"/>
      <c r="Z15"/>
      <c r="AA15"/>
      <c r="AB15"/>
      <c r="AC15" s="54"/>
      <c r="AH15" s="454"/>
      <c r="AI15" s="455"/>
      <c r="AJ15" s="455"/>
      <c r="AK15" s="455"/>
      <c r="AL15" s="455"/>
      <c r="AM15" s="455"/>
      <c r="AN15" s="43" t="s">
        <v>72</v>
      </c>
      <c r="AO15"/>
      <c r="AS15" s="60" t="s">
        <v>201</v>
      </c>
      <c r="AT15" s="61"/>
      <c r="AW15" s="382"/>
    </row>
    <row r="16" spans="2:49" ht="24.75" customHeight="1" thickTop="1" thickBot="1" x14ac:dyDescent="0.2">
      <c r="K16" s="54"/>
      <c r="M16" s="473"/>
      <c r="N16" s="54"/>
      <c r="P16" s="507" t="str">
        <f>+IF(Y18=0,"",IF(Y18-P18=Y18,"エラー！：⑥残さ物量があるのに、④自ら中間処理した量がゼロになっています",""))</f>
        <v/>
      </c>
      <c r="Q16" s="449"/>
      <c r="R16" s="449"/>
      <c r="S16" s="449"/>
      <c r="T16" s="449"/>
      <c r="U16" s="449"/>
      <c r="V16" s="449"/>
      <c r="W16" s="449"/>
      <c r="X16" s="449"/>
      <c r="Y16" s="449"/>
      <c r="Z16" s="449"/>
      <c r="AA16" s="449"/>
      <c r="AB16" s="449"/>
      <c r="AC16" s="54"/>
      <c r="AE16" s="174"/>
      <c r="AP16" s="49"/>
      <c r="AS16" s="508" t="s">
        <v>202</v>
      </c>
      <c r="AT16" s="437"/>
      <c r="AU16" s="92"/>
      <c r="AV16" s="43" t="s">
        <v>72</v>
      </c>
      <c r="AW16" s="382"/>
    </row>
    <row r="17" spans="2:49" ht="27" customHeight="1" thickTop="1" thickBot="1" x14ac:dyDescent="0.2">
      <c r="K17" s="54"/>
      <c r="M17" s="473"/>
      <c r="N17" s="54"/>
      <c r="O17" s="47"/>
      <c r="P17" s="44" t="s">
        <v>203</v>
      </c>
      <c r="Q17" s="438" t="s">
        <v>204</v>
      </c>
      <c r="R17" s="439"/>
      <c r="S17" s="439"/>
      <c r="T17" s="440"/>
      <c r="U17" s="517"/>
      <c r="V17" s="480"/>
      <c r="W17" s="480"/>
      <c r="X17" s="480"/>
      <c r="Y17" s="130" t="s">
        <v>205</v>
      </c>
      <c r="Z17" s="438" t="s">
        <v>206</v>
      </c>
      <c r="AA17" s="439"/>
      <c r="AB17" s="440"/>
      <c r="AC17" s="140"/>
      <c r="AD17" s="137"/>
      <c r="AE17" s="472" t="s">
        <v>207</v>
      </c>
      <c r="AF17" s="47"/>
      <c r="AG17" s="47"/>
      <c r="AH17" s="234" t="s">
        <v>208</v>
      </c>
      <c r="AI17" s="468" t="s">
        <v>209</v>
      </c>
      <c r="AJ17" s="436"/>
      <c r="AK17" s="436"/>
      <c r="AL17" s="437"/>
      <c r="AM17" s="47"/>
      <c r="AN17" s="242"/>
      <c r="AO17" s="491" t="s">
        <v>210</v>
      </c>
      <c r="AP17" s="437"/>
      <c r="AQ17" s="244"/>
      <c r="AS17" s="508" t="s">
        <v>211</v>
      </c>
      <c r="AT17" s="437"/>
      <c r="AU17" s="92"/>
      <c r="AV17" s="43" t="s">
        <v>72</v>
      </c>
      <c r="AW17" s="382"/>
    </row>
    <row r="18" spans="2:49" ht="24.75" customHeight="1" thickBot="1" x14ac:dyDescent="0.2">
      <c r="K18" s="54"/>
      <c r="M18" s="473"/>
      <c r="N18" s="54"/>
      <c r="P18" s="441"/>
      <c r="Q18" s="442"/>
      <c r="R18" s="442"/>
      <c r="S18" s="442"/>
      <c r="T18" s="51" t="s">
        <v>72</v>
      </c>
      <c r="U18"/>
      <c r="V18" s="235"/>
      <c r="W18"/>
      <c r="X18" s="182"/>
      <c r="Y18" s="459">
        <f>+ROUND(AH9,1)+ROUND(AH12,1)+ROUND(AH15,1)+AH18</f>
        <v>0</v>
      </c>
      <c r="Z18" s="460"/>
      <c r="AA18" s="460"/>
      <c r="AB18" s="51" t="s">
        <v>72</v>
      </c>
      <c r="AC18" s="180"/>
      <c r="AD18" s="181"/>
      <c r="AE18" s="473"/>
      <c r="AH18" s="456">
        <f>+ROUND(AO18,1)+ROUND(AO21,1)</f>
        <v>0</v>
      </c>
      <c r="AI18" s="436"/>
      <c r="AJ18" s="436"/>
      <c r="AK18" s="436"/>
      <c r="AL18" s="43" t="s">
        <v>72</v>
      </c>
      <c r="AM18" s="53"/>
      <c r="AO18" s="260">
        <f>+ROUND(AU16,1)+ROUND(AU17,1)+ROUND(AU18,1)</f>
        <v>0</v>
      </c>
      <c r="AP18" s="43" t="s">
        <v>72</v>
      </c>
      <c r="AS18" s="508" t="s">
        <v>212</v>
      </c>
      <c r="AT18" s="437"/>
      <c r="AU18" s="92"/>
      <c r="AV18" s="43" t="s">
        <v>72</v>
      </c>
      <c r="AW18" s="382"/>
    </row>
    <row r="19" spans="2:49" ht="24.75" customHeight="1" thickTop="1" thickBot="1" x14ac:dyDescent="0.2">
      <c r="K19" s="54"/>
      <c r="M19" s="473"/>
      <c r="N19" s="54"/>
      <c r="P19" s="126"/>
      <c r="Q19" s="253"/>
      <c r="R19" s="185"/>
      <c r="S19" s="126"/>
      <c r="T19" s="126"/>
      <c r="U19" s="127"/>
      <c r="V19" s="236"/>
      <c r="W19" s="127"/>
      <c r="X19" s="127"/>
      <c r="Y19" s="127"/>
      <c r="Z19" s="127"/>
      <c r="AA19" s="127"/>
      <c r="AB19" s="127"/>
      <c r="AE19" s="473"/>
      <c r="AI19" s="54"/>
      <c r="AM19" s="54"/>
      <c r="AS19"/>
      <c r="AT19"/>
      <c r="AU19"/>
      <c r="AV19"/>
      <c r="AW19" s="590" t="s">
        <v>213</v>
      </c>
    </row>
    <row r="20" spans="2:49" ht="27" customHeight="1" thickTop="1" thickBot="1" x14ac:dyDescent="0.2">
      <c r="K20" s="54"/>
      <c r="M20" s="473"/>
      <c r="N20" s="54"/>
      <c r="P20" s="44" t="s">
        <v>214</v>
      </c>
      <c r="Q20" s="438" t="s">
        <v>215</v>
      </c>
      <c r="R20" s="439"/>
      <c r="S20" s="439"/>
      <c r="T20" s="440"/>
      <c r="U20" s="127"/>
      <c r="V20" s="236"/>
      <c r="W20" s="238"/>
      <c r="X20" s="239"/>
      <c r="Y20" s="130" t="s">
        <v>216</v>
      </c>
      <c r="Z20" s="438" t="s">
        <v>217</v>
      </c>
      <c r="AA20" s="439"/>
      <c r="AB20" s="440"/>
      <c r="AE20" s="473"/>
      <c r="AI20" s="54"/>
      <c r="AL20" s="106"/>
      <c r="AM20" s="54"/>
      <c r="AN20" s="243"/>
      <c r="AO20" s="491" t="s">
        <v>218</v>
      </c>
      <c r="AP20" s="437"/>
      <c r="AQ20" s="179"/>
      <c r="AS20" s="56"/>
      <c r="AT20" s="56"/>
      <c r="AW20" s="449"/>
    </row>
    <row r="21" spans="2:49" ht="25.35" customHeight="1" thickBot="1" x14ac:dyDescent="0.2">
      <c r="B21" s="482" t="s">
        <v>219</v>
      </c>
      <c r="C21" s="449"/>
      <c r="D21" s="449"/>
      <c r="E21" s="449"/>
      <c r="F21" s="449"/>
      <c r="G21" s="449"/>
      <c r="H21" s="449"/>
      <c r="I21" s="449"/>
      <c r="J21" s="449"/>
      <c r="K21" s="54"/>
      <c r="M21" s="473"/>
      <c r="N21" s="54"/>
      <c r="P21" s="441"/>
      <c r="Q21" s="442"/>
      <c r="R21" s="442"/>
      <c r="S21" s="442"/>
      <c r="T21" s="51" t="s">
        <v>72</v>
      </c>
      <c r="U21" s="127"/>
      <c r="V21" s="127"/>
      <c r="W21" s="127"/>
      <c r="X21" s="127"/>
      <c r="Y21" s="459">
        <f>+P18-Y18</f>
        <v>0</v>
      </c>
      <c r="Z21" s="460"/>
      <c r="AA21" s="460"/>
      <c r="AB21" s="51" t="s">
        <v>72</v>
      </c>
      <c r="AC21" s="127"/>
      <c r="AE21" s="474"/>
      <c r="AI21" s="54"/>
      <c r="AN21" s="106"/>
      <c r="AO21" s="92"/>
      <c r="AP21" s="43" t="s">
        <v>72</v>
      </c>
      <c r="AQ21" s="179"/>
      <c r="AS21"/>
      <c r="AT21"/>
      <c r="AU21"/>
      <c r="AV21"/>
      <c r="AW21" s="382"/>
    </row>
    <row r="22" spans="2:49" ht="25.5" customHeight="1" thickTop="1" thickBot="1" x14ac:dyDescent="0.2">
      <c r="B22" s="480"/>
      <c r="C22" s="480"/>
      <c r="D22" s="480"/>
      <c r="E22" s="480"/>
      <c r="F22" s="480"/>
      <c r="G22" s="480"/>
      <c r="H22" s="480"/>
      <c r="I22" s="480"/>
      <c r="J22" s="480"/>
      <c r="K22" s="54"/>
      <c r="M22" s="473"/>
      <c r="N22" s="54"/>
      <c r="P22" s="532" t="str">
        <f>+IF(P21=0,"",IF(P18&lt;P21,"エラー !：④の内数である⑤の量が④を超えています",""))</f>
        <v/>
      </c>
      <c r="Q22" s="449"/>
      <c r="R22" s="449"/>
      <c r="S22" s="449"/>
      <c r="T22" s="449"/>
      <c r="U22" s="449"/>
      <c r="V22" s="449"/>
      <c r="W22" s="127"/>
      <c r="X22" s="127"/>
      <c r="Y22" s="127"/>
      <c r="Z22" s="127"/>
      <c r="AA22" s="127"/>
      <c r="AB22" s="127"/>
      <c r="AE22" s="174"/>
      <c r="AI22" s="54"/>
      <c r="AW22" s="382"/>
    </row>
    <row r="23" spans="2:49" ht="27" customHeight="1" thickTop="1" thickBot="1" x14ac:dyDescent="0.2">
      <c r="B23" s="516" t="s">
        <v>220</v>
      </c>
      <c r="C23" s="444"/>
      <c r="D23" s="530" t="s">
        <v>221</v>
      </c>
      <c r="E23" s="520"/>
      <c r="F23" s="520"/>
      <c r="G23" s="444"/>
      <c r="H23" s="516" t="s">
        <v>222</v>
      </c>
      <c r="I23" s="520"/>
      <c r="J23" s="444"/>
      <c r="K23" s="54"/>
      <c r="M23" s="473"/>
      <c r="N23" s="54"/>
      <c r="O23" s="47"/>
      <c r="P23" s="50" t="s">
        <v>223</v>
      </c>
      <c r="Q23" s="468" t="s">
        <v>224</v>
      </c>
      <c r="R23" s="436"/>
      <c r="S23" s="436"/>
      <c r="T23" s="437"/>
      <c r="U23" s="521"/>
      <c r="V23" s="449"/>
      <c r="W23" s="449"/>
      <c r="X23" s="449"/>
      <c r="AE23"/>
      <c r="AF23"/>
      <c r="AG23"/>
      <c r="AH23"/>
      <c r="AI23" s="245"/>
      <c r="AJ23"/>
      <c r="AN23" s="142"/>
      <c r="AR23" s="48"/>
      <c r="AS23" s="130" t="s">
        <v>225</v>
      </c>
      <c r="AT23" s="438" t="s">
        <v>226</v>
      </c>
      <c r="AU23" s="439"/>
      <c r="AV23" s="440"/>
      <c r="AW23" s="382"/>
    </row>
    <row r="24" spans="2:49" ht="27" customHeight="1" thickBot="1" x14ac:dyDescent="0.2">
      <c r="B24" s="457" t="s">
        <v>227</v>
      </c>
      <c r="C24" s="458"/>
      <c r="D24" s="469">
        <v>0</v>
      </c>
      <c r="E24" s="455"/>
      <c r="F24" s="455"/>
      <c r="G24" s="183" t="s">
        <v>228</v>
      </c>
      <c r="H24" s="467">
        <f>+F12</f>
        <v>0</v>
      </c>
      <c r="I24" s="436"/>
      <c r="J24" s="183" t="s">
        <v>228</v>
      </c>
      <c r="K24" s="54"/>
      <c r="M24" s="474"/>
      <c r="P24" s="454"/>
      <c r="Q24" s="455"/>
      <c r="R24" s="455"/>
      <c r="S24" s="455"/>
      <c r="T24" s="43" t="s">
        <v>72</v>
      </c>
      <c r="U24"/>
      <c r="V24"/>
      <c r="W24"/>
      <c r="X24"/>
      <c r="AE24"/>
      <c r="AF24"/>
      <c r="AG24"/>
      <c r="AH24"/>
      <c r="AI24" s="245"/>
      <c r="AJ24"/>
      <c r="AL24" s="135"/>
      <c r="AQ24" s="54"/>
      <c r="AR24" s="139"/>
      <c r="AS24" s="459">
        <f>+ROUND(AU16,1)+ROUND(AA28,1)</f>
        <v>0</v>
      </c>
      <c r="AT24" s="460"/>
      <c r="AU24" s="460"/>
      <c r="AV24" s="51" t="s">
        <v>72</v>
      </c>
      <c r="AW24" s="382"/>
    </row>
    <row r="25" spans="2:49" ht="27" customHeight="1" thickBot="1" x14ac:dyDescent="0.2">
      <c r="B25" s="457" t="s">
        <v>229</v>
      </c>
      <c r="C25" s="458"/>
      <c r="D25" s="469">
        <v>0</v>
      </c>
      <c r="E25" s="455"/>
      <c r="F25" s="455"/>
      <c r="G25" s="183" t="s">
        <v>228</v>
      </c>
      <c r="H25" s="467">
        <f>+P12+AH9</f>
        <v>0</v>
      </c>
      <c r="I25" s="436"/>
      <c r="J25" s="183" t="s">
        <v>228</v>
      </c>
      <c r="K25" s="54"/>
      <c r="AE25" s="141"/>
      <c r="AI25" s="54"/>
      <c r="AL25" s="175"/>
      <c r="AM25" s="175"/>
      <c r="AN25" s="175"/>
      <c r="AQ25" s="255"/>
      <c r="AR25" s="67"/>
      <c r="AW25" s="382"/>
    </row>
    <row r="26" spans="2:49" ht="27" customHeight="1" thickTop="1" thickBot="1" x14ac:dyDescent="0.2">
      <c r="B26" s="457" t="s">
        <v>230</v>
      </c>
      <c r="C26" s="458"/>
      <c r="D26" s="469">
        <v>0</v>
      </c>
      <c r="E26" s="455"/>
      <c r="F26" s="455"/>
      <c r="G26" s="183" t="s">
        <v>228</v>
      </c>
      <c r="H26" s="467">
        <f>+P21</f>
        <v>0</v>
      </c>
      <c r="I26" s="436"/>
      <c r="J26" s="183" t="s">
        <v>228</v>
      </c>
      <c r="K26" s="54"/>
      <c r="L26" s="137"/>
      <c r="M26" s="472" t="s">
        <v>231</v>
      </c>
      <c r="N26" s="47"/>
      <c r="O26" s="47"/>
      <c r="P26" s="234" t="s">
        <v>232</v>
      </c>
      <c r="Q26" s="468" t="s">
        <v>233</v>
      </c>
      <c r="R26" s="436"/>
      <c r="S26" s="436"/>
      <c r="T26" s="437"/>
      <c r="U26" s="47"/>
      <c r="V26" s="47"/>
      <c r="W26" s="47"/>
      <c r="X26" s="47"/>
      <c r="Y26" s="47"/>
      <c r="Z26" s="47"/>
      <c r="AA26" s="47"/>
      <c r="AB26" s="47"/>
      <c r="AC26" s="47"/>
      <c r="AD26" s="47"/>
      <c r="AE26" s="47"/>
      <c r="AF26" s="47"/>
      <c r="AG26" s="47"/>
      <c r="AH26" s="47"/>
      <c r="AI26" s="59"/>
      <c r="AJ26" s="47"/>
      <c r="AK26" s="48"/>
      <c r="AL26" s="130" t="s">
        <v>234</v>
      </c>
      <c r="AM26" s="438" t="s">
        <v>235</v>
      </c>
      <c r="AN26" s="439"/>
      <c r="AO26" s="439"/>
      <c r="AP26" s="440"/>
      <c r="AQ26" s="257"/>
      <c r="AR26" s="258"/>
      <c r="AS26" s="130" t="s">
        <v>236</v>
      </c>
      <c r="AT26" s="438" t="s">
        <v>237</v>
      </c>
      <c r="AU26" s="439"/>
      <c r="AV26" s="440"/>
      <c r="AW26" s="382"/>
    </row>
    <row r="27" spans="2:49" ht="27" customHeight="1" thickBot="1" x14ac:dyDescent="0.2">
      <c r="B27" s="457" t="s">
        <v>238</v>
      </c>
      <c r="C27" s="458"/>
      <c r="D27" s="469">
        <v>0</v>
      </c>
      <c r="E27" s="455"/>
      <c r="F27" s="455"/>
      <c r="G27" s="183" t="s">
        <v>228</v>
      </c>
      <c r="H27" s="467">
        <f>+Y21</f>
        <v>0</v>
      </c>
      <c r="I27" s="436"/>
      <c r="J27" s="183" t="s">
        <v>228</v>
      </c>
      <c r="M27" s="473"/>
      <c r="P27" s="495">
        <f>+R30+ROUND(R33,1)</f>
        <v>0</v>
      </c>
      <c r="Q27" s="436"/>
      <c r="R27" s="436"/>
      <c r="S27" s="436"/>
      <c r="T27" s="43" t="s">
        <v>72</v>
      </c>
      <c r="U27" s="62"/>
      <c r="V27" s="62"/>
      <c r="Y27" s="60" t="s">
        <v>201</v>
      </c>
      <c r="Z27" s="63"/>
      <c r="AL27" s="459">
        <f>+AH18+P27</f>
        <v>0</v>
      </c>
      <c r="AM27" s="460"/>
      <c r="AN27" s="460"/>
      <c r="AO27" s="460"/>
      <c r="AP27" s="51" t="s">
        <v>72</v>
      </c>
      <c r="AQ27" s="255"/>
      <c r="AR27" s="67"/>
      <c r="AS27" s="441"/>
      <c r="AT27" s="442"/>
      <c r="AU27" s="442"/>
      <c r="AV27" s="51" t="s">
        <v>72</v>
      </c>
      <c r="AW27" s="382"/>
    </row>
    <row r="28" spans="2:49" ht="27" customHeight="1" thickTop="1" thickBot="1" x14ac:dyDescent="0.2">
      <c r="B28" s="492" t="s">
        <v>239</v>
      </c>
      <c r="C28" s="458"/>
      <c r="D28" s="469">
        <v>0</v>
      </c>
      <c r="E28" s="455"/>
      <c r="F28" s="455"/>
      <c r="G28" s="183" t="s">
        <v>228</v>
      </c>
      <c r="H28" s="467">
        <f>+P15+AH12</f>
        <v>0</v>
      </c>
      <c r="I28" s="436"/>
      <c r="J28" s="183" t="s">
        <v>228</v>
      </c>
      <c r="M28" s="473"/>
      <c r="P28" s="54"/>
      <c r="Y28" s="450" t="s">
        <v>240</v>
      </c>
      <c r="Z28" s="436"/>
      <c r="AA28" s="454"/>
      <c r="AB28" s="455"/>
      <c r="AC28" s="455"/>
      <c r="AD28" s="455"/>
      <c r="AE28" s="455"/>
      <c r="AF28" s="43" t="s">
        <v>72</v>
      </c>
      <c r="AN28" s="254"/>
      <c r="AQ28" s="255"/>
      <c r="AR28" s="67"/>
      <c r="AS28" s="380" t="str">
        <f>+IF(AS27=0,"",IF(AL27&lt;(AS24+AS27+AS31),"エラー !：⑩の内数である（⑫+⑬＋⑭）の量が⑩を超えています",""))</f>
        <v/>
      </c>
      <c r="AT28" s="378"/>
      <c r="AU28" s="378"/>
      <c r="AV28" s="378"/>
      <c r="AW28" s="382"/>
    </row>
    <row r="29" spans="2:49" ht="27" customHeight="1" thickTop="1" thickBot="1" x14ac:dyDescent="0.2">
      <c r="B29" s="457" t="s">
        <v>241</v>
      </c>
      <c r="C29" s="458"/>
      <c r="D29" s="469">
        <v>0</v>
      </c>
      <c r="E29" s="455"/>
      <c r="F29" s="455"/>
      <c r="G29" s="183" t="s">
        <v>228</v>
      </c>
      <c r="H29" s="467">
        <f>+AL27</f>
        <v>0</v>
      </c>
      <c r="I29" s="436"/>
      <c r="J29" s="183" t="s">
        <v>228</v>
      </c>
      <c r="M29" s="473"/>
      <c r="P29" s="54"/>
      <c r="Q29" s="137"/>
      <c r="R29" s="50" t="s">
        <v>242</v>
      </c>
      <c r="S29" s="468" t="s">
        <v>243</v>
      </c>
      <c r="T29" s="436"/>
      <c r="U29" s="436"/>
      <c r="V29" s="437"/>
      <c r="W29" s="47"/>
      <c r="X29" s="64"/>
      <c r="Y29" s="450" t="s">
        <v>244</v>
      </c>
      <c r="Z29" s="436"/>
      <c r="AA29" s="454"/>
      <c r="AB29" s="455"/>
      <c r="AC29" s="455"/>
      <c r="AD29" s="455"/>
      <c r="AE29" s="455"/>
      <c r="AF29" s="43" t="s">
        <v>72</v>
      </c>
      <c r="AL29" s="130" t="s">
        <v>245</v>
      </c>
      <c r="AM29" s="438" t="s">
        <v>246</v>
      </c>
      <c r="AN29" s="439"/>
      <c r="AO29" s="439"/>
      <c r="AP29" s="440"/>
      <c r="AQ29" s="256"/>
      <c r="AR29" s="259"/>
      <c r="AS29" s="509" t="s">
        <v>247</v>
      </c>
      <c r="AT29" s="438" t="s">
        <v>248</v>
      </c>
      <c r="AU29" s="500"/>
      <c r="AV29" s="501"/>
      <c r="AW29" s="382"/>
    </row>
    <row r="30" spans="2:49" ht="27" customHeight="1" thickBot="1" x14ac:dyDescent="0.2">
      <c r="B30" s="457" t="s">
        <v>249</v>
      </c>
      <c r="C30" s="458"/>
      <c r="D30" s="469">
        <v>0</v>
      </c>
      <c r="E30" s="455"/>
      <c r="F30" s="455"/>
      <c r="G30" s="183" t="s">
        <v>228</v>
      </c>
      <c r="H30" s="467">
        <f>+AL30</f>
        <v>0</v>
      </c>
      <c r="I30" s="436"/>
      <c r="J30" s="183" t="s">
        <v>228</v>
      </c>
      <c r="M30" s="473"/>
      <c r="P30" s="54"/>
      <c r="R30" s="456">
        <f>+ROUND(AA28,1)+ROUND(AA29,1)+ROUND(AA30,1)</f>
        <v>0</v>
      </c>
      <c r="S30" s="436"/>
      <c r="T30" s="436"/>
      <c r="U30" s="436"/>
      <c r="V30" s="43" t="s">
        <v>72</v>
      </c>
      <c r="Y30" s="450" t="s">
        <v>212</v>
      </c>
      <c r="Z30" s="436"/>
      <c r="AA30" s="454"/>
      <c r="AB30" s="455"/>
      <c r="AC30" s="455"/>
      <c r="AD30" s="455"/>
      <c r="AE30" s="455"/>
      <c r="AF30" s="43" t="s">
        <v>72</v>
      </c>
      <c r="AL30" s="531"/>
      <c r="AM30" s="442"/>
      <c r="AN30" s="442"/>
      <c r="AO30" s="442"/>
      <c r="AP30" s="51" t="s">
        <v>72</v>
      </c>
      <c r="AS30" s="510"/>
      <c r="AT30" s="502"/>
      <c r="AU30" s="502"/>
      <c r="AV30" s="503"/>
      <c r="AW30" s="382"/>
    </row>
    <row r="31" spans="2:49" ht="27" customHeight="1" thickTop="1" thickBot="1" x14ac:dyDescent="0.2">
      <c r="B31" s="457" t="s">
        <v>250</v>
      </c>
      <c r="C31" s="458"/>
      <c r="D31" s="469">
        <v>0</v>
      </c>
      <c r="E31" s="455"/>
      <c r="F31" s="455"/>
      <c r="G31" s="183" t="s">
        <v>228</v>
      </c>
      <c r="H31" s="467">
        <f>+AS24</f>
        <v>0</v>
      </c>
      <c r="I31" s="436"/>
      <c r="J31" s="183" t="s">
        <v>228</v>
      </c>
      <c r="M31" s="473"/>
      <c r="P31" s="54"/>
      <c r="Y31"/>
      <c r="Z31"/>
      <c r="AA31" s="65" t="s">
        <v>251</v>
      </c>
      <c r="AK31" s="67"/>
      <c r="AL31" s="507" t="str">
        <f>+IF(AL30=0,"",IF(AL27&lt;AL30,"エラー !：⑩の内数である⑪の量が⑩を超えています",""))</f>
        <v/>
      </c>
      <c r="AM31" s="449"/>
      <c r="AN31" s="449"/>
      <c r="AO31" s="449"/>
      <c r="AP31" s="449"/>
      <c r="AQ31" s="449"/>
      <c r="AS31" s="514"/>
      <c r="AT31" s="515"/>
      <c r="AU31" s="515"/>
      <c r="AV31" s="152" t="s">
        <v>72</v>
      </c>
      <c r="AW31" s="382"/>
    </row>
    <row r="32" spans="2:49" ht="27" customHeight="1" thickTop="1" thickBot="1" x14ac:dyDescent="0.2">
      <c r="B32" s="457" t="s">
        <v>252</v>
      </c>
      <c r="C32" s="458"/>
      <c r="D32" s="469">
        <v>0</v>
      </c>
      <c r="E32" s="455"/>
      <c r="F32" s="455"/>
      <c r="G32" s="183" t="s">
        <v>228</v>
      </c>
      <c r="H32" s="467">
        <f>+AS27</f>
        <v>0</v>
      </c>
      <c r="I32" s="436"/>
      <c r="J32" s="183" t="s">
        <v>228</v>
      </c>
      <c r="M32" s="473"/>
      <c r="P32" s="54"/>
      <c r="Q32" s="137"/>
      <c r="R32" s="50" t="s">
        <v>253</v>
      </c>
      <c r="S32" s="468" t="s">
        <v>254</v>
      </c>
      <c r="T32" s="436"/>
      <c r="U32" s="436"/>
      <c r="V32" s="437"/>
      <c r="Y32"/>
      <c r="Z32"/>
      <c r="AA32" s="527" t="s">
        <v>255</v>
      </c>
      <c r="AB32" s="462"/>
      <c r="AC32" s="462"/>
      <c r="AD32" s="462"/>
      <c r="AE32" s="462"/>
      <c r="AF32" s="461" t="s">
        <v>256</v>
      </c>
      <c r="AG32" s="462"/>
      <c r="AH32" s="462"/>
      <c r="AI32" s="462"/>
      <c r="AJ32" s="462"/>
      <c r="AK32" s="462"/>
      <c r="AL32" s="496" t="s">
        <v>257</v>
      </c>
      <c r="AM32" s="462"/>
      <c r="AN32" s="462"/>
      <c r="AO32" s="497"/>
      <c r="AP32" s="177"/>
      <c r="AS32" s="381" t="str">
        <f>+IF(AS31=0,"",IF(AL27&lt;(AS24+AS27+AS31),"エラー !：⑩の内数である（⑫+⑬＋⑭）の量が⑩を超えています",""))</f>
        <v/>
      </c>
      <c r="AT32" s="379"/>
      <c r="AU32" s="379"/>
      <c r="AV32" s="379"/>
      <c r="AW32" s="382"/>
    </row>
    <row r="33" spans="2:62" ht="27" customHeight="1" thickBot="1" x14ac:dyDescent="0.2">
      <c r="B33" s="475" t="s">
        <v>258</v>
      </c>
      <c r="C33" s="453"/>
      <c r="D33" s="511">
        <v>0</v>
      </c>
      <c r="E33" s="512"/>
      <c r="F33" s="512"/>
      <c r="G33" s="184" t="s">
        <v>228</v>
      </c>
      <c r="H33" s="505">
        <f>+AS31</f>
        <v>0</v>
      </c>
      <c r="I33" s="506"/>
      <c r="J33" s="184" t="s">
        <v>228</v>
      </c>
      <c r="M33" s="474"/>
      <c r="R33" s="454"/>
      <c r="S33" s="455"/>
      <c r="T33" s="455"/>
      <c r="U33" s="455"/>
      <c r="V33" s="43" t="s">
        <v>72</v>
      </c>
      <c r="Y33"/>
      <c r="Z33"/>
      <c r="AA33" s="528"/>
      <c r="AB33" s="449"/>
      <c r="AC33" s="449"/>
      <c r="AD33" s="449"/>
      <c r="AE33" s="449"/>
      <c r="AF33" s="449"/>
      <c r="AG33" s="449"/>
      <c r="AH33" s="449"/>
      <c r="AI33" s="449"/>
      <c r="AJ33" s="449"/>
      <c r="AK33" s="449"/>
      <c r="AL33" s="449"/>
      <c r="AM33" s="449"/>
      <c r="AN33" s="449"/>
      <c r="AO33" s="498"/>
      <c r="AP33" s="177"/>
      <c r="AW33" s="382"/>
    </row>
    <row r="34" spans="2:62" ht="24" customHeight="1" x14ac:dyDescent="0.15">
      <c r="C34" s="246" t="str">
        <f>+IF(D30=0,"",IF(D29&lt;D30,"エラー !：上の表は、⑩の内数である⑪の量が⑩を超えています",""))</f>
        <v/>
      </c>
      <c r="AA34" s="529"/>
      <c r="AB34" s="463"/>
      <c r="AC34" s="463"/>
      <c r="AD34" s="463"/>
      <c r="AE34" s="463"/>
      <c r="AF34" s="463"/>
      <c r="AG34" s="463"/>
      <c r="AH34" s="463"/>
      <c r="AI34" s="463"/>
      <c r="AJ34" s="463"/>
      <c r="AK34" s="463"/>
      <c r="AL34" s="463"/>
      <c r="AM34" s="463"/>
      <c r="AN34" s="463"/>
      <c r="AO34" s="499"/>
      <c r="AP34" s="177"/>
      <c r="AW34" s="382"/>
    </row>
    <row r="35" spans="2:62" ht="15" customHeight="1" x14ac:dyDescent="0.15">
      <c r="C35" s="247" t="str">
        <f>+IF(D31=0,"",IF(D29&lt;D31,"エラー !：上の表は、⑩の内数である⑫の量が⑩を超えています",""))</f>
        <v/>
      </c>
      <c r="AF35" s="62"/>
      <c r="AG35" s="62"/>
      <c r="AH35" s="62"/>
      <c r="AI35" s="62"/>
      <c r="AJ35" s="62"/>
      <c r="AK35" s="62"/>
    </row>
    <row r="36" spans="2:62" ht="15" customHeight="1" x14ac:dyDescent="0.15">
      <c r="C36" s="247" t="str">
        <f>+IF(D32=0,"",IF(D29&lt;D32,"エラー !：上の表は、⑩の内数である⑬の量が⑩を超えています",""))</f>
        <v/>
      </c>
      <c r="AF36" s="62"/>
      <c r="AG36" s="62"/>
      <c r="AH36" s="62"/>
      <c r="AI36" s="62"/>
      <c r="AJ36" s="62"/>
      <c r="AK36" s="62"/>
      <c r="AL36" s="62"/>
      <c r="AM36" s="143"/>
      <c r="AN36" s="143"/>
      <c r="AO36" s="67"/>
      <c r="AW36" s="66"/>
      <c r="AY36" s="226"/>
      <c r="AZ36" s="226"/>
      <c r="BA36" s="226"/>
      <c r="BB36" s="226"/>
      <c r="BC36" s="226"/>
    </row>
    <row r="37" spans="2:62" ht="15" customHeight="1" x14ac:dyDescent="0.15">
      <c r="C37" s="247" t="str">
        <f>+IF(D33=0,"",IF(D29&lt;D33,"エラー !：上の表は、⑩の内数である⑭の量が⑩を超えています",""))</f>
        <v/>
      </c>
      <c r="J37" s="66"/>
      <c r="K37" s="66"/>
      <c r="R37" s="66"/>
      <c r="S37" s="66"/>
      <c r="T37" s="66"/>
      <c r="AL37" s="62"/>
      <c r="AM37" s="67"/>
      <c r="AN37" s="67"/>
      <c r="AO37" s="67"/>
      <c r="AU37" s="62"/>
      <c r="AV37" s="62"/>
      <c r="AW37" s="66"/>
      <c r="AY37" s="81"/>
      <c r="AZ37" s="67"/>
      <c r="BA37" s="67"/>
      <c r="BB37" s="67"/>
      <c r="BC37" s="67"/>
      <c r="BD37" s="67"/>
    </row>
    <row r="38" spans="2:62" ht="13.35" customHeight="1" x14ac:dyDescent="0.15">
      <c r="J38" s="66"/>
      <c r="K38" s="66"/>
      <c r="R38" s="66"/>
      <c r="S38" s="66"/>
      <c r="T38" s="66"/>
      <c r="AL38" s="62"/>
      <c r="AM38" s="67"/>
      <c r="AN38" s="67"/>
      <c r="AO38" s="67"/>
      <c r="AS38" s="67"/>
      <c r="AT38" s="143"/>
      <c r="AU38" s="62"/>
      <c r="AV38" s="62"/>
      <c r="AW38" s="66"/>
      <c r="AY38" s="67"/>
      <c r="AZ38" s="67"/>
      <c r="BA38" s="67"/>
      <c r="BB38" s="67"/>
      <c r="BC38" s="67"/>
      <c r="BD38" s="67"/>
    </row>
    <row r="39" spans="2:62" ht="13.35" customHeight="1" x14ac:dyDescent="0.15">
      <c r="J39" s="66"/>
      <c r="K39" s="66"/>
      <c r="R39" s="66"/>
      <c r="S39" s="66"/>
      <c r="T39" s="66"/>
      <c r="AL39" s="62"/>
      <c r="AM39" s="67"/>
      <c r="AN39" s="67"/>
      <c r="AO39" s="67"/>
      <c r="AS39" s="67"/>
      <c r="AT39" s="62"/>
      <c r="AU39" s="62"/>
      <c r="AV39" s="62"/>
      <c r="AW39" s="66"/>
      <c r="AY39" s="67"/>
      <c r="AZ39" s="67"/>
      <c r="BA39" s="67"/>
      <c r="BB39" s="67"/>
      <c r="BC39" s="67"/>
      <c r="BD39" s="67"/>
    </row>
    <row r="40" spans="2:62" ht="13.35" customHeight="1" x14ac:dyDescent="0.15">
      <c r="J40" s="66"/>
      <c r="K40" s="66"/>
      <c r="R40" s="66"/>
      <c r="S40" s="66"/>
      <c r="T40" s="66"/>
      <c r="AL40" s="62"/>
      <c r="AM40" s="67"/>
      <c r="AN40" s="67"/>
      <c r="AO40" s="67"/>
      <c r="AS40" s="67"/>
      <c r="AT40" s="62"/>
      <c r="AU40" s="62"/>
      <c r="AV40" s="62"/>
      <c r="AW40" s="66"/>
      <c r="AY40" s="67"/>
      <c r="AZ40" s="67"/>
      <c r="BA40" s="67"/>
      <c r="BB40" s="67"/>
      <c r="BC40" s="67"/>
      <c r="BD40" s="67"/>
    </row>
    <row r="41" spans="2:62" ht="13.35" customHeight="1" x14ac:dyDescent="0.15">
      <c r="J41" s="66"/>
      <c r="K41" s="66"/>
      <c r="R41" s="66"/>
      <c r="S41" s="66"/>
      <c r="T41" s="66"/>
      <c r="AS41" s="67"/>
      <c r="AT41" s="62"/>
      <c r="AU41" s="62"/>
      <c r="AV41" s="62"/>
      <c r="AW41" s="66"/>
      <c r="AY41" s="67"/>
      <c r="AZ41" s="67"/>
      <c r="BA41" s="67"/>
      <c r="BB41" s="67"/>
      <c r="BC41" s="67"/>
      <c r="BD41" s="67"/>
    </row>
    <row r="42" spans="2:62" ht="13.35" customHeight="1" x14ac:dyDescent="0.15">
      <c r="I42" s="66"/>
      <c r="J42" s="66"/>
      <c r="K42" s="66"/>
      <c r="R42" s="66"/>
      <c r="S42" s="66"/>
      <c r="T42" s="66"/>
      <c r="AS42" s="67"/>
      <c r="AT42" s="62"/>
      <c r="AY42" s="67"/>
      <c r="AZ42" s="67"/>
      <c r="BA42" s="67"/>
      <c r="BB42" s="67"/>
      <c r="BC42" s="67"/>
      <c r="BD42" s="67"/>
    </row>
    <row r="43" spans="2:62" x14ac:dyDescent="0.15">
      <c r="I43" s="66"/>
      <c r="J43" s="66"/>
      <c r="K43" s="66"/>
      <c r="R43" s="66"/>
      <c r="S43" s="66"/>
      <c r="T43" s="66"/>
      <c r="AW43" s="66"/>
    </row>
    <row r="44" spans="2:62" x14ac:dyDescent="0.15">
      <c r="I44" s="66"/>
      <c r="J44" s="66"/>
      <c r="K44" s="66"/>
      <c r="R44" s="66"/>
      <c r="S44" s="66"/>
      <c r="T44" s="66"/>
      <c r="AW44" s="66"/>
    </row>
    <row r="45" spans="2:62" ht="13.35" customHeight="1" x14ac:dyDescent="0.15">
      <c r="I45" s="66"/>
      <c r="J45" s="66"/>
      <c r="K45" s="66"/>
      <c r="R45" s="66"/>
      <c r="S45" s="66"/>
      <c r="T45" s="66"/>
      <c r="AY45" s="67"/>
      <c r="AZ45" s="67"/>
      <c r="BA45" s="67"/>
      <c r="BB45" s="67"/>
      <c r="BC45" s="67"/>
      <c r="BD45" s="67"/>
    </row>
    <row r="46" spans="2:62" ht="13.35" customHeight="1" x14ac:dyDescent="0.15">
      <c r="I46" s="66"/>
      <c r="J46" s="66"/>
      <c r="K46" s="66"/>
      <c r="R46" s="66"/>
      <c r="S46" s="66"/>
      <c r="T46" s="66"/>
      <c r="AY46" s="67"/>
      <c r="AZ46" s="67"/>
      <c r="BA46" s="67"/>
      <c r="BB46" s="67"/>
      <c r="BC46" s="67"/>
      <c r="BD46" s="67"/>
    </row>
    <row r="47" spans="2:62" ht="13.35" customHeight="1" x14ac:dyDescent="0.15">
      <c r="I47" s="66"/>
      <c r="J47" s="66"/>
      <c r="K47" s="66"/>
      <c r="R47" s="66"/>
      <c r="S47" s="66"/>
      <c r="T47" s="66"/>
      <c r="AY47" s="67"/>
      <c r="AZ47" s="67"/>
      <c r="BA47" s="67"/>
      <c r="BB47" s="67"/>
      <c r="BC47" s="67"/>
      <c r="BE47" s="65"/>
      <c r="BF47" s="65"/>
      <c r="BG47" s="67"/>
      <c r="BH47" s="67"/>
      <c r="BI47" s="67"/>
      <c r="BJ47" s="65"/>
    </row>
    <row r="48" spans="2:62" x14ac:dyDescent="0.15">
      <c r="I48" s="66"/>
      <c r="J48" s="66"/>
      <c r="K48" s="66"/>
      <c r="R48" s="66"/>
      <c r="S48" s="66"/>
      <c r="T48" s="66"/>
      <c r="BE48" s="65"/>
      <c r="BF48" s="65"/>
      <c r="BG48" s="65"/>
      <c r="BH48" s="65"/>
    </row>
    <row r="49" spans="7:62" x14ac:dyDescent="0.15">
      <c r="I49" s="66"/>
      <c r="J49" s="66"/>
      <c r="K49" s="66"/>
      <c r="R49" s="66"/>
      <c r="S49" s="66"/>
      <c r="T49" s="66"/>
      <c r="BE49" s="65"/>
      <c r="BF49" s="65"/>
      <c r="BG49" s="65"/>
      <c r="BH49" s="65"/>
    </row>
    <row r="50" spans="7:62" x14ac:dyDescent="0.15">
      <c r="I50" s="66"/>
      <c r="J50" s="66"/>
      <c r="K50" s="66"/>
      <c r="R50" s="66"/>
      <c r="S50" s="66"/>
      <c r="T50" s="66"/>
      <c r="BE50" s="65"/>
      <c r="BF50" s="65"/>
      <c r="BG50" s="65"/>
      <c r="BH50" s="65"/>
    </row>
    <row r="51" spans="7:62" x14ac:dyDescent="0.15">
      <c r="I51" s="66"/>
      <c r="J51" s="66"/>
      <c r="K51" s="66"/>
      <c r="R51" s="66"/>
      <c r="S51" s="66"/>
      <c r="T51" s="66"/>
      <c r="BE51" s="65"/>
      <c r="BF51" s="65"/>
      <c r="BG51" s="65"/>
      <c r="BH51" s="65"/>
    </row>
    <row r="52" spans="7:62" x14ac:dyDescent="0.15">
      <c r="G52" s="66"/>
      <c r="H52" s="66"/>
      <c r="I52" s="66"/>
      <c r="J52" s="66"/>
      <c r="K52" s="66"/>
      <c r="R52" s="66"/>
      <c r="S52" s="66"/>
      <c r="T52" s="66"/>
      <c r="BE52" s="65"/>
      <c r="BF52" s="65"/>
      <c r="BG52" s="65"/>
      <c r="BH52" s="65"/>
    </row>
    <row r="53" spans="7:62" x14ac:dyDescent="0.15">
      <c r="G53" s="66"/>
      <c r="H53" s="66"/>
      <c r="I53" s="66"/>
      <c r="J53" s="66"/>
      <c r="K53" s="66"/>
      <c r="R53" s="66"/>
      <c r="S53" s="66"/>
      <c r="T53" s="66"/>
      <c r="BE53" s="65"/>
      <c r="BG53" s="65"/>
      <c r="BH53" s="65"/>
      <c r="BI53" s="65"/>
      <c r="BJ53" s="65"/>
    </row>
    <row r="54" spans="7:62" x14ac:dyDescent="0.15">
      <c r="G54" s="66"/>
      <c r="H54" s="66"/>
      <c r="I54" s="66"/>
      <c r="J54" s="66"/>
      <c r="K54" s="66"/>
      <c r="R54" s="66"/>
      <c r="S54" s="66"/>
      <c r="T54" s="66"/>
      <c r="BD54" s="65"/>
      <c r="BE54" s="68"/>
      <c r="BG54" s="65"/>
      <c r="BH54" s="65"/>
      <c r="BI54" s="65"/>
      <c r="BJ54" s="65"/>
    </row>
    <row r="55" spans="7:62" x14ac:dyDescent="0.15">
      <c r="G55" s="66"/>
      <c r="H55" s="66"/>
      <c r="I55" s="66"/>
      <c r="J55" s="66"/>
      <c r="K55" s="66"/>
      <c r="R55" s="66"/>
      <c r="S55" s="66"/>
      <c r="T55" s="66"/>
      <c r="BD55" s="65"/>
      <c r="BE55" s="68"/>
      <c r="BG55" s="65"/>
      <c r="BH55" s="65"/>
      <c r="BI55" s="65"/>
      <c r="BJ55" s="65"/>
    </row>
    <row r="56" spans="7:62" x14ac:dyDescent="0.15">
      <c r="G56" s="66"/>
      <c r="H56" s="66"/>
      <c r="I56" s="66"/>
      <c r="J56" s="66"/>
      <c r="K56" s="66"/>
      <c r="R56" s="66"/>
      <c r="S56" s="66"/>
      <c r="T56" s="66"/>
      <c r="BD56" s="65"/>
      <c r="BE56" s="68"/>
      <c r="BG56" s="65"/>
      <c r="BH56" s="65"/>
      <c r="BI56" s="65"/>
      <c r="BJ56" s="65"/>
    </row>
    <row r="57" spans="7:62" x14ac:dyDescent="0.15">
      <c r="G57" s="66"/>
      <c r="H57" s="66"/>
      <c r="I57" s="66"/>
      <c r="BD57" s="65"/>
      <c r="BE57" s="68"/>
      <c r="BG57" s="65"/>
      <c r="BH57" s="65"/>
      <c r="BI57" s="65"/>
      <c r="BJ57" s="65"/>
    </row>
    <row r="58" spans="7:62" ht="13.35" customHeight="1" x14ac:dyDescent="0.15">
      <c r="G58" s="66"/>
      <c r="H58" s="66"/>
      <c r="I58" s="66"/>
      <c r="L58" s="66"/>
      <c r="M58" s="69"/>
      <c r="N58" s="66"/>
      <c r="O58" s="66"/>
      <c r="BD58" s="65"/>
      <c r="BE58" s="68"/>
      <c r="BG58" s="65"/>
      <c r="BH58" s="65"/>
      <c r="BI58" s="65"/>
      <c r="BJ58" s="65"/>
    </row>
    <row r="59" spans="7:62" x14ac:dyDescent="0.15">
      <c r="G59" s="66"/>
      <c r="H59" s="66"/>
      <c r="I59" s="66"/>
      <c r="BD59" s="65"/>
      <c r="BE59" s="68"/>
      <c r="BG59" s="65"/>
      <c r="BH59" s="65"/>
      <c r="BI59" s="65"/>
      <c r="BJ59" s="65"/>
    </row>
    <row r="60" spans="7:62" x14ac:dyDescent="0.15">
      <c r="G60" s="66"/>
      <c r="H60" s="66"/>
      <c r="I60" s="66"/>
      <c r="BD60" s="65"/>
      <c r="BE60" s="68"/>
      <c r="BG60" s="65"/>
      <c r="BH60" s="65"/>
      <c r="BI60" s="65"/>
      <c r="BJ60" s="65"/>
    </row>
    <row r="61" spans="7:62" x14ac:dyDescent="0.15">
      <c r="G61" s="66"/>
      <c r="H61" s="66"/>
      <c r="I61" s="66"/>
      <c r="BD61" s="65"/>
      <c r="BE61" s="68"/>
      <c r="BG61" s="65"/>
      <c r="BH61" s="65"/>
      <c r="BI61" s="65"/>
      <c r="BJ61" s="65"/>
    </row>
    <row r="62" spans="7:62" x14ac:dyDescent="0.15">
      <c r="BD62" s="65"/>
      <c r="BE62" s="68"/>
      <c r="BG62" s="65"/>
      <c r="BH62" s="65"/>
      <c r="BI62" s="65"/>
      <c r="BJ62" s="65"/>
    </row>
    <row r="63" spans="7:62" x14ac:dyDescent="0.15">
      <c r="BD63" s="65"/>
      <c r="BE63" s="68"/>
      <c r="BG63" s="65"/>
      <c r="BH63" s="65"/>
      <c r="BI63" s="65"/>
      <c r="BJ63" s="65"/>
    </row>
    <row r="64" spans="7:62" x14ac:dyDescent="0.15">
      <c r="BD64" s="65"/>
      <c r="BE64" s="68"/>
      <c r="BG64" s="65"/>
      <c r="BH64" s="65"/>
      <c r="BI64" s="65"/>
      <c r="BJ64" s="65"/>
    </row>
    <row r="65" spans="12:62" x14ac:dyDescent="0.15">
      <c r="BD65" s="65"/>
      <c r="BE65" s="68"/>
      <c r="BG65" s="65"/>
      <c r="BH65" s="65"/>
      <c r="BI65" s="65"/>
      <c r="BJ65" s="65"/>
    </row>
    <row r="66" spans="12:62" x14ac:dyDescent="0.15">
      <c r="BD66" s="65"/>
      <c r="BE66" s="68"/>
      <c r="BG66" s="65"/>
      <c r="BH66" s="65"/>
      <c r="BI66" s="65"/>
      <c r="BJ66" s="65"/>
    </row>
    <row r="67" spans="12:62" x14ac:dyDescent="0.15">
      <c r="BD67" s="65"/>
      <c r="BE67" s="68"/>
      <c r="BG67" s="65"/>
      <c r="BH67" s="65"/>
      <c r="BI67" s="65"/>
      <c r="BJ67" s="65"/>
    </row>
    <row r="69" spans="12:62" ht="13.35" customHeight="1" x14ac:dyDescent="0.15">
      <c r="L69" s="66"/>
      <c r="M69" s="69"/>
      <c r="N69" s="66"/>
      <c r="O69" s="66"/>
    </row>
    <row r="70" spans="12:62" ht="13.35" customHeight="1" x14ac:dyDescent="0.15">
      <c r="L70" s="66"/>
      <c r="M70" s="69"/>
      <c r="N70" s="66"/>
      <c r="O70" s="66"/>
    </row>
    <row r="71" spans="12:62" ht="13.35" customHeight="1" x14ac:dyDescent="0.15">
      <c r="L71" s="66"/>
      <c r="M71" s="69"/>
      <c r="N71" s="66"/>
      <c r="O71" s="66"/>
    </row>
    <row r="72" spans="12:62" ht="13.35" customHeight="1" x14ac:dyDescent="0.15">
      <c r="L72" s="66"/>
      <c r="M72" s="69"/>
      <c r="N72" s="66"/>
      <c r="O72" s="66"/>
    </row>
    <row r="73" spans="12:62" ht="13.35" customHeight="1" x14ac:dyDescent="0.15">
      <c r="L73" s="66"/>
      <c r="M73" s="69"/>
      <c r="N73" s="66"/>
      <c r="O73" s="66"/>
    </row>
    <row r="74" spans="12:62" ht="13.35" customHeight="1" x14ac:dyDescent="0.15">
      <c r="L74" s="66"/>
      <c r="M74" s="69"/>
      <c r="N74" s="66"/>
      <c r="O74" s="66"/>
    </row>
    <row r="75" spans="12:62" ht="13.35" customHeight="1" x14ac:dyDescent="0.15">
      <c r="L75" s="66"/>
      <c r="M75" s="69"/>
      <c r="N75" s="66"/>
      <c r="O75" s="66"/>
    </row>
    <row r="76" spans="12:62" ht="13.35" customHeight="1" x14ac:dyDescent="0.15">
      <c r="L76" s="66"/>
      <c r="M76" s="69"/>
      <c r="N76" s="66"/>
      <c r="O76" s="66"/>
    </row>
  </sheetData>
  <sheetProtection algorithmName="SHA-512" hashValue="3PZVnU7UZFugfzwipPYFm5YHm8vS77XnjxdsCAksQwcxO87sZQHwn16OtT2UZ57K02fTG2dWWIQ7PNnPTmZI0w==" saltValue="pwFug+P8Dr4gZNfx0YwZrw==" spinCount="100000" sheet="1" objects="1" scenarios="1"/>
  <mergeCells count="113">
    <mergeCell ref="AW19:AW20"/>
    <mergeCell ref="P12:S12"/>
    <mergeCell ref="AA32:AE34"/>
    <mergeCell ref="B2:H3"/>
    <mergeCell ref="S32:V32"/>
    <mergeCell ref="D23:G23"/>
    <mergeCell ref="AI17:AL17"/>
    <mergeCell ref="B23:C23"/>
    <mergeCell ref="AL30:AO30"/>
    <mergeCell ref="Y18:AA18"/>
    <mergeCell ref="D24:F24"/>
    <mergeCell ref="AS17:AT17"/>
    <mergeCell ref="H32:I32"/>
    <mergeCell ref="H23:J23"/>
    <mergeCell ref="P22:V22"/>
    <mergeCell ref="D26:F26"/>
    <mergeCell ref="U17:X17"/>
    <mergeCell ref="AI8:AN8"/>
    <mergeCell ref="P21:S21"/>
    <mergeCell ref="H27:I27"/>
    <mergeCell ref="G11:I11"/>
    <mergeCell ref="AT29:AV30"/>
    <mergeCell ref="AH12:AM12"/>
    <mergeCell ref="AS3:AT3"/>
    <mergeCell ref="AB3:AD3"/>
    <mergeCell ref="AI14:AN14"/>
    <mergeCell ref="H28:I28"/>
    <mergeCell ref="Q23:T23"/>
    <mergeCell ref="D31:F31"/>
    <mergeCell ref="F15:H15"/>
    <mergeCell ref="B7:C7"/>
    <mergeCell ref="AF5:AU5"/>
    <mergeCell ref="F9:I9"/>
    <mergeCell ref="AS27:AU27"/>
    <mergeCell ref="H31:I31"/>
    <mergeCell ref="AH9:AM9"/>
    <mergeCell ref="P15:S15"/>
    <mergeCell ref="Y30:Z30"/>
    <mergeCell ref="Y29:Z29"/>
    <mergeCell ref="AT26:AV26"/>
    <mergeCell ref="AO20:AP20"/>
    <mergeCell ref="B28:C28"/>
    <mergeCell ref="Y28:Z28"/>
    <mergeCell ref="AL31:AQ31"/>
    <mergeCell ref="Q20:T20"/>
    <mergeCell ref="Q14:T14"/>
    <mergeCell ref="P27:S27"/>
    <mergeCell ref="B30:C30"/>
    <mergeCell ref="AT23:AV23"/>
    <mergeCell ref="Q17:T17"/>
    <mergeCell ref="Q11:T11"/>
    <mergeCell ref="B27:C27"/>
    <mergeCell ref="P24:S24"/>
    <mergeCell ref="AS4:AT4"/>
    <mergeCell ref="D7:I7"/>
    <mergeCell ref="R33:U33"/>
    <mergeCell ref="H25:I25"/>
    <mergeCell ref="G14:I14"/>
    <mergeCell ref="AH15:AM15"/>
    <mergeCell ref="C8:K8"/>
    <mergeCell ref="D25:F25"/>
    <mergeCell ref="AH18:AK18"/>
    <mergeCell ref="B29:C29"/>
    <mergeCell ref="AL27:AO27"/>
    <mergeCell ref="AF32:AK34"/>
    <mergeCell ref="D32:F32"/>
    <mergeCell ref="D33:F33"/>
    <mergeCell ref="AL32:AO34"/>
    <mergeCell ref="AS31:AU31"/>
    <mergeCell ref="AS18:AT18"/>
    <mergeCell ref="H30:I30"/>
    <mergeCell ref="Y21:AA21"/>
    <mergeCell ref="B33:C33"/>
    <mergeCell ref="M26:M33"/>
    <mergeCell ref="B32:C32"/>
    <mergeCell ref="F12:H12"/>
    <mergeCell ref="B26:C26"/>
    <mergeCell ref="AE17:AE21"/>
    <mergeCell ref="AO17:AP17"/>
    <mergeCell ref="D27:F27"/>
    <mergeCell ref="B25:C25"/>
    <mergeCell ref="H29:I29"/>
    <mergeCell ref="AA29:AE29"/>
    <mergeCell ref="AE9:AE14"/>
    <mergeCell ref="H24:I24"/>
    <mergeCell ref="H33:I33"/>
    <mergeCell ref="P16:AB16"/>
    <mergeCell ref="H26:I26"/>
    <mergeCell ref="P18:S18"/>
    <mergeCell ref="AS29:AS30"/>
    <mergeCell ref="AI11:AN11"/>
    <mergeCell ref="AA28:AE28"/>
    <mergeCell ref="S29:V29"/>
    <mergeCell ref="B31:C31"/>
    <mergeCell ref="U23:X23"/>
    <mergeCell ref="Z17:AB17"/>
    <mergeCell ref="AP3:AR4"/>
    <mergeCell ref="D28:F28"/>
    <mergeCell ref="B21:J22"/>
    <mergeCell ref="AA30:AE30"/>
    <mergeCell ref="AM26:AP26"/>
    <mergeCell ref="Z20:AB20"/>
    <mergeCell ref="D30:F30"/>
    <mergeCell ref="AM29:AP29"/>
    <mergeCell ref="D29:F29"/>
    <mergeCell ref="AS24:AU24"/>
    <mergeCell ref="AS16:AT16"/>
    <mergeCell ref="R30:U30"/>
    <mergeCell ref="M11:M24"/>
    <mergeCell ref="S7:V7"/>
    <mergeCell ref="Z5:AD5"/>
    <mergeCell ref="B24:C24"/>
    <mergeCell ref="Q26:T26"/>
  </mergeCells>
  <phoneticPr fontId="3"/>
  <dataValidations count="3">
    <dataValidation type="custom" allowBlank="1" showInputMessage="1" showErrorMessage="1" error="入力は少数第1位までにして下さい。" sqref="W7:X7 AU13:AU14" xr:uid="{00000000-0002-0000-0100-000000000000}">
      <formula1>W7=ROUND(W7,1)</formula1>
    </dataValidation>
    <dataValidation type="custom" allowBlank="1" showInputMessage="1" showErrorMessage="1" sqref="H24:H33" xr:uid="{00000000-0002-0000-0100-000001000000}">
      <formula1>H24=ROUND(H24,1)</formula1>
    </dataValidation>
    <dataValidation type="custom" allowBlank="1" showInputMessage="1" showErrorMessage="1" error="入力は少数第1位までにしてください。" sqref="D24:F33 F15:H15 P12:S12 P15:S15 P18:S18 P21:S21 P24:S24 R33:U33 AA28:AE30 AH9:AM9 AH12:AM12 AH15:AM15 AL30:AO30 AO21 AS27:AU27 AS31:AU31 AU16:AU18" xr:uid="{00000000-0002-0000-0100-000002000000}">
      <formula1>D9=ROUND(D9,1)</formula1>
    </dataValidation>
  </dataValidations>
  <pageMargins left="0.59055118110236227" right="0.59055118110236227" top="0.62992125984251968" bottom="0.39370078740157483" header="0.51181102362204722" footer="0"/>
  <pageSetup paperSize="9" scale="68" orientation="landscape"/>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BJ76"/>
  <sheetViews>
    <sheetView showGridLines="0" zoomScaleNormal="100" workbookViewId="0">
      <selection activeCell="C1" sqref="C1"/>
    </sheetView>
  </sheetViews>
  <sheetFormatPr defaultColWidth="9" defaultRowHeight="12" x14ac:dyDescent="0.15"/>
  <cols>
    <col min="1" max="2" width="2.875" style="40" customWidth="1"/>
    <col min="3" max="3" width="18.375" style="40" customWidth="1"/>
    <col min="4" max="5" width="4.375" style="40" customWidth="1"/>
    <col min="6" max="6" width="3.875" style="40" customWidth="1"/>
    <col min="7" max="7" width="2.375" style="40" customWidth="1"/>
    <col min="8" max="8" width="10.375" style="40" customWidth="1"/>
    <col min="9" max="9" width="2.375" style="40" customWidth="1"/>
    <col min="10" max="11" width="2.5" style="40" customWidth="1"/>
    <col min="12" max="15" width="2.875" style="40" customWidth="1"/>
    <col min="16" max="16" width="3" style="40" customWidth="1"/>
    <col min="17" max="19" width="4.875" style="40" customWidth="1"/>
    <col min="20" max="22" width="2.875" style="40" customWidth="1"/>
    <col min="23" max="24" width="2.5" style="40" customWidth="1"/>
    <col min="25" max="25" width="2.875" style="40" customWidth="1"/>
    <col min="26" max="26" width="7.875" style="40" customWidth="1"/>
    <col min="27" max="27" width="4.875" style="40" customWidth="1"/>
    <col min="28" max="28" width="2" style="40" customWidth="1"/>
    <col min="29" max="30" width="2.375" style="40" customWidth="1"/>
    <col min="31" max="31" width="3.125" style="40" customWidth="1"/>
    <col min="32" max="33" width="2.375" style="40" customWidth="1"/>
    <col min="34" max="34" width="2.875" style="40" customWidth="1"/>
    <col min="35" max="35" width="7.875" style="40" customWidth="1"/>
    <col min="36" max="37" width="4.375" style="40" customWidth="1"/>
    <col min="38" max="38" width="3.375" style="40" customWidth="1"/>
    <col min="39" max="40" width="2.875" style="40" customWidth="1"/>
    <col min="41" max="41" width="10.875" style="40" customWidth="1"/>
    <col min="42" max="42" width="2.875" style="40" customWidth="1"/>
    <col min="43" max="44" width="2.5" style="40" customWidth="1"/>
    <col min="45" max="45" width="2.875" style="40" customWidth="1"/>
    <col min="46" max="46" width="7.875" style="40" customWidth="1"/>
    <col min="47" max="47" width="11.875" style="40" customWidth="1"/>
    <col min="48" max="48" width="1.875" style="40" customWidth="1"/>
    <col min="49" max="49" width="5.375" style="40" customWidth="1"/>
    <col min="50" max="58" width="9" style="40" customWidth="1"/>
    <col min="59" max="59" width="16.125" style="40" customWidth="1"/>
    <col min="60" max="60" width="9" style="40" customWidth="1"/>
    <col min="61" max="16384" width="9" style="40"/>
  </cols>
  <sheetData>
    <row r="1" spans="2:49" ht="27" customHeight="1" x14ac:dyDescent="0.15">
      <c r="F1" s="39"/>
      <c r="S1" s="82" t="s">
        <v>174</v>
      </c>
      <c r="T1" s="82" t="s">
        <v>175</v>
      </c>
    </row>
    <row r="2" spans="2:49" ht="12" customHeight="1" thickBot="1" x14ac:dyDescent="0.2">
      <c r="B2" s="451" t="s">
        <v>32</v>
      </c>
      <c r="C2" s="449"/>
      <c r="D2" s="449"/>
      <c r="E2" s="449"/>
      <c r="F2" s="449"/>
      <c r="G2" s="449"/>
      <c r="H2" s="449"/>
      <c r="Y2" s="104"/>
      <c r="AU2" s="115"/>
      <c r="AV2" s="113"/>
      <c r="AW2" s="382"/>
    </row>
    <row r="3" spans="2:49" ht="13.35" customHeight="1" x14ac:dyDescent="0.15">
      <c r="B3" s="449"/>
      <c r="C3" s="449"/>
      <c r="D3" s="449"/>
      <c r="E3" s="449"/>
      <c r="F3" s="449"/>
      <c r="G3" s="449"/>
      <c r="H3" s="449"/>
      <c r="Y3" s="104"/>
      <c r="Z3" s="41"/>
      <c r="AA3" s="41"/>
      <c r="AB3" s="448"/>
      <c r="AC3" s="449"/>
      <c r="AD3" s="449"/>
      <c r="AE3" s="87"/>
      <c r="AF3" s="105"/>
      <c r="AG3" s="105"/>
      <c r="AH3" s="105"/>
      <c r="AI3" s="105"/>
      <c r="AJ3" s="105"/>
      <c r="AK3" s="105"/>
      <c r="AL3" s="105"/>
      <c r="AM3" s="105"/>
      <c r="AN3" s="105"/>
      <c r="AO3" s="105"/>
      <c r="AP3" s="476" t="s">
        <v>176</v>
      </c>
      <c r="AQ3" s="477"/>
      <c r="AR3" s="478"/>
      <c r="AS3" s="443" t="s">
        <v>27</v>
      </c>
      <c r="AT3" s="444"/>
      <c r="AU3" s="114" t="s">
        <v>28</v>
      </c>
      <c r="AV3" s="105"/>
      <c r="AW3" s="382"/>
    </row>
    <row r="4" spans="2:49" ht="13.7" customHeight="1" thickBot="1" x14ac:dyDescent="0.2">
      <c r="C4" s="104"/>
      <c r="F4" s="104"/>
      <c r="G4" s="104"/>
      <c r="H4" s="104"/>
      <c r="I4" s="104"/>
      <c r="J4" s="104"/>
      <c r="K4" s="104"/>
      <c r="L4" s="104"/>
      <c r="M4" s="104"/>
      <c r="N4" s="104"/>
      <c r="O4" s="104"/>
      <c r="P4" s="104"/>
      <c r="Q4" s="104"/>
      <c r="R4" s="104"/>
      <c r="S4" s="104"/>
      <c r="T4" s="104"/>
      <c r="U4" s="104"/>
      <c r="V4" s="104"/>
      <c r="W4" s="104"/>
      <c r="X4" s="104"/>
      <c r="Y4" s="104"/>
      <c r="Z4" s="41"/>
      <c r="AA4" s="41"/>
      <c r="AB4" s="106"/>
      <c r="AC4" s="106"/>
      <c r="AD4" s="106"/>
      <c r="AE4" s="87"/>
      <c r="AF4" s="105"/>
      <c r="AG4" s="105"/>
      <c r="AH4" s="105"/>
      <c r="AI4" s="105"/>
      <c r="AJ4" s="105"/>
      <c r="AK4" s="105"/>
      <c r="AL4" s="105"/>
      <c r="AM4" s="105"/>
      <c r="AN4" s="105"/>
      <c r="AO4" s="105"/>
      <c r="AP4" s="479"/>
      <c r="AQ4" s="480"/>
      <c r="AR4" s="481"/>
      <c r="AS4" s="452" t="str">
        <f>+表紙!N28</f>
        <v>○</v>
      </c>
      <c r="AT4" s="453"/>
      <c r="AU4" s="261">
        <f>+表紙!O28</f>
        <v>0</v>
      </c>
      <c r="AV4" s="105"/>
      <c r="AW4" s="382"/>
    </row>
    <row r="5" spans="2:49" ht="15" customHeight="1" x14ac:dyDescent="0.15">
      <c r="B5" s="145" t="s">
        <v>177</v>
      </c>
      <c r="C5" s="145"/>
      <c r="F5" s="145"/>
      <c r="G5" s="103"/>
      <c r="H5" s="103"/>
      <c r="I5" s="103"/>
      <c r="J5" s="103"/>
      <c r="K5" s="103"/>
      <c r="L5" s="103"/>
      <c r="M5" s="41"/>
      <c r="N5" s="41"/>
      <c r="O5" s="41"/>
      <c r="P5" s="41"/>
      <c r="Q5" s="41"/>
      <c r="R5" s="41"/>
      <c r="S5" s="41"/>
      <c r="T5" s="41"/>
      <c r="U5" s="41"/>
      <c r="V5" s="41"/>
      <c r="W5" s="41"/>
      <c r="X5" s="41"/>
      <c r="Y5" s="41"/>
      <c r="Z5" s="471" t="s">
        <v>178</v>
      </c>
      <c r="AA5" s="449"/>
      <c r="AB5" s="449"/>
      <c r="AC5" s="449"/>
      <c r="AD5" s="449"/>
      <c r="AE5" s="87" t="s">
        <v>179</v>
      </c>
      <c r="AF5" s="487" t="str">
        <f>+表紙!F47</f>
        <v>株式会社ハマーズ</v>
      </c>
      <c r="AG5" s="449"/>
      <c r="AH5" s="449"/>
      <c r="AI5" s="449"/>
      <c r="AJ5" s="449"/>
      <c r="AK5" s="449"/>
      <c r="AL5" s="449"/>
      <c r="AM5" s="449"/>
      <c r="AN5" s="449"/>
      <c r="AO5" s="449"/>
      <c r="AP5" s="449"/>
      <c r="AQ5" s="449"/>
      <c r="AR5" s="449"/>
      <c r="AS5" s="449"/>
      <c r="AT5" s="449"/>
      <c r="AU5" s="449"/>
      <c r="AV5" s="230"/>
      <c r="AW5" s="382"/>
    </row>
    <row r="6" spans="2:49" ht="24.75" customHeight="1" thickBot="1" x14ac:dyDescent="0.2">
      <c r="B6" s="287" t="s">
        <v>180</v>
      </c>
      <c r="C6" s="128"/>
      <c r="F6" s="128"/>
      <c r="G6" s="128"/>
      <c r="H6" s="128"/>
      <c r="I6" s="128"/>
      <c r="J6" s="128"/>
      <c r="K6" s="128"/>
      <c r="L6" s="128"/>
      <c r="M6" s="128"/>
      <c r="N6" s="128"/>
      <c r="O6" s="128"/>
      <c r="P6" s="128"/>
      <c r="Q6" s="128"/>
      <c r="R6" s="128"/>
      <c r="S6" s="128"/>
      <c r="T6" s="128"/>
      <c r="U6" s="128"/>
      <c r="V6" s="128"/>
      <c r="W6" s="128"/>
      <c r="X6" s="128"/>
      <c r="Y6" s="128"/>
      <c r="AC6" s="41"/>
      <c r="AD6" s="41"/>
      <c r="AE6" s="41"/>
      <c r="AF6" s="41"/>
      <c r="AG6" s="41"/>
      <c r="AH6" s="41"/>
      <c r="AI6" s="41"/>
      <c r="AJ6" s="41"/>
      <c r="AK6" s="41"/>
      <c r="AL6" s="41"/>
      <c r="AM6" s="41"/>
      <c r="AN6" s="41"/>
      <c r="AO6" s="41"/>
      <c r="AP6" s="41"/>
      <c r="AQ6" s="41"/>
      <c r="AR6" s="41"/>
      <c r="AS6" s="41"/>
      <c r="AT6" s="41"/>
      <c r="AU6" s="41"/>
      <c r="AV6" s="41"/>
      <c r="AW6" s="382"/>
    </row>
    <row r="7" spans="2:49" ht="28.35" customHeight="1" thickBot="1" x14ac:dyDescent="0.2">
      <c r="B7" s="485" t="s">
        <v>181</v>
      </c>
      <c r="C7" s="486"/>
      <c r="D7" s="445" t="s">
        <v>259</v>
      </c>
      <c r="E7" s="446"/>
      <c r="F7" s="446"/>
      <c r="G7" s="446"/>
      <c r="H7" s="446"/>
      <c r="I7" s="447"/>
      <c r="J7" s="136"/>
      <c r="S7" s="470"/>
      <c r="T7" s="449"/>
      <c r="U7" s="449"/>
      <c r="V7" s="449"/>
      <c r="W7" s="134"/>
      <c r="X7" s="134"/>
      <c r="Y7" s="129"/>
      <c r="AB7"/>
      <c r="AC7"/>
      <c r="AD7"/>
      <c r="AE7"/>
      <c r="AF7" s="90"/>
      <c r="AG7" s="90"/>
      <c r="AH7" s="90"/>
      <c r="AI7" s="90"/>
      <c r="AJ7" s="90"/>
      <c r="AK7" s="90"/>
      <c r="AL7" s="90"/>
      <c r="AM7" s="90"/>
      <c r="AN7" s="90"/>
      <c r="AS7"/>
      <c r="AT7"/>
      <c r="AU7"/>
      <c r="AV7"/>
      <c r="AW7" s="382"/>
    </row>
    <row r="8" spans="2:49" ht="28.35" customHeight="1" thickTop="1" thickBot="1" x14ac:dyDescent="0.2">
      <c r="B8" s="42" t="s">
        <v>183</v>
      </c>
      <c r="C8" s="483" t="s">
        <v>184</v>
      </c>
      <c r="D8" s="449"/>
      <c r="E8" s="449"/>
      <c r="F8" s="449"/>
      <c r="G8" s="449"/>
      <c r="H8" s="449"/>
      <c r="I8" s="449"/>
      <c r="J8" s="449"/>
      <c r="K8" s="449"/>
      <c r="L8" s="124"/>
      <c r="M8" s="124"/>
      <c r="N8" s="124"/>
      <c r="O8" s="124"/>
      <c r="P8" s="124"/>
      <c r="Q8" s="124"/>
      <c r="R8" s="124"/>
      <c r="S8" s="124"/>
      <c r="T8" s="124"/>
      <c r="U8" s="124"/>
      <c r="V8" s="124"/>
      <c r="W8" s="125"/>
      <c r="X8" s="125"/>
      <c r="Y8" s="125"/>
      <c r="Z8" s="90"/>
      <c r="AA8" s="90"/>
      <c r="AB8" s="90"/>
      <c r="AC8" s="90"/>
      <c r="AD8" s="90"/>
      <c r="AE8" s="90"/>
      <c r="AG8" s="48"/>
      <c r="AH8" s="44" t="s">
        <v>185</v>
      </c>
      <c r="AI8" s="438" t="s">
        <v>186</v>
      </c>
      <c r="AJ8" s="439"/>
      <c r="AK8" s="439"/>
      <c r="AL8" s="439"/>
      <c r="AM8" s="439"/>
      <c r="AN8" s="440"/>
      <c r="AS8"/>
      <c r="AT8"/>
      <c r="AU8"/>
      <c r="AV8"/>
      <c r="AW8" s="382"/>
    </row>
    <row r="9" spans="2:49" ht="24.75" customHeight="1" thickTop="1" thickBot="1" x14ac:dyDescent="0.2">
      <c r="B9" s="176" t="s">
        <v>187</v>
      </c>
      <c r="F9" s="488" t="s">
        <v>188</v>
      </c>
      <c r="G9" s="489"/>
      <c r="H9" s="489"/>
      <c r="I9" s="490"/>
      <c r="J9" s="124"/>
      <c r="K9" s="124"/>
      <c r="L9" s="124"/>
      <c r="M9" s="124"/>
      <c r="N9" s="124"/>
      <c r="O9" s="124"/>
      <c r="P9" s="124"/>
      <c r="Q9" s="124"/>
      <c r="R9" s="124"/>
      <c r="S9" s="124"/>
      <c r="T9" s="124"/>
      <c r="U9" s="124"/>
      <c r="V9" s="124"/>
      <c r="W9" s="125"/>
      <c r="X9" s="125"/>
      <c r="Y9" s="125"/>
      <c r="Z9" s="90"/>
      <c r="AA9" s="90"/>
      <c r="AB9" s="90"/>
      <c r="AC9" s="90"/>
      <c r="AD9" s="90"/>
      <c r="AE9" s="504" t="s">
        <v>189</v>
      </c>
      <c r="AF9" s="54"/>
      <c r="AH9" s="441"/>
      <c r="AI9" s="442"/>
      <c r="AJ9" s="442"/>
      <c r="AK9" s="442"/>
      <c r="AL9" s="442"/>
      <c r="AM9" s="442"/>
      <c r="AN9" s="51" t="s">
        <v>72</v>
      </c>
      <c r="AS9"/>
      <c r="AT9"/>
      <c r="AU9"/>
      <c r="AV9"/>
      <c r="AW9" s="382"/>
    </row>
    <row r="10" spans="2:49" ht="24.75" customHeight="1" thickTop="1" thickBot="1" x14ac:dyDescent="0.2">
      <c r="F10" s="91"/>
      <c r="G10" s="124"/>
      <c r="H10" s="124"/>
      <c r="I10" s="124"/>
      <c r="J10" s="124"/>
      <c r="K10" s="124"/>
      <c r="L10" s="124"/>
      <c r="M10" s="124"/>
      <c r="N10" s="124"/>
      <c r="O10" s="124"/>
      <c r="P10" s="124"/>
      <c r="Q10" s="124"/>
      <c r="R10" s="124"/>
      <c r="S10" s="124"/>
      <c r="T10" s="124"/>
      <c r="U10" s="124"/>
      <c r="V10" s="124"/>
      <c r="W10" s="125"/>
      <c r="X10" s="125"/>
      <c r="Y10" s="125"/>
      <c r="Z10" s="90"/>
      <c r="AA10" s="90"/>
      <c r="AB10" s="90"/>
      <c r="AE10" s="473"/>
      <c r="AF10" s="54"/>
      <c r="AS10"/>
      <c r="AT10"/>
      <c r="AU10"/>
      <c r="AV10"/>
      <c r="AW10" s="382"/>
    </row>
    <row r="11" spans="2:49" ht="27" customHeight="1" thickTop="1" thickBot="1" x14ac:dyDescent="0.2">
      <c r="C11" s="153" t="s">
        <v>190</v>
      </c>
      <c r="F11" s="44" t="s">
        <v>47</v>
      </c>
      <c r="G11" s="438" t="s">
        <v>191</v>
      </c>
      <c r="H11" s="439"/>
      <c r="I11" s="440"/>
      <c r="J11" s="45"/>
      <c r="K11" s="46"/>
      <c r="L11" s="47"/>
      <c r="M11" s="472" t="s">
        <v>192</v>
      </c>
      <c r="N11" s="47"/>
      <c r="O11" s="48"/>
      <c r="P11" s="44" t="s">
        <v>50</v>
      </c>
      <c r="Q11" s="493" t="s">
        <v>193</v>
      </c>
      <c r="R11" s="439"/>
      <c r="S11" s="439"/>
      <c r="T11" s="440"/>
      <c r="U11" s="178"/>
      <c r="V11" s="62"/>
      <c r="Y11"/>
      <c r="Z11"/>
      <c r="AA11"/>
      <c r="AB11"/>
      <c r="AD11" s="59"/>
      <c r="AE11" s="473"/>
      <c r="AF11" s="138"/>
      <c r="AG11" s="48"/>
      <c r="AH11" s="44" t="s">
        <v>194</v>
      </c>
      <c r="AI11" s="438" t="s">
        <v>195</v>
      </c>
      <c r="AJ11" s="439"/>
      <c r="AK11" s="439"/>
      <c r="AL11" s="439"/>
      <c r="AM11" s="439"/>
      <c r="AN11" s="440"/>
      <c r="AS11"/>
      <c r="AT11"/>
      <c r="AU11"/>
      <c r="AV11"/>
      <c r="AW11" s="382"/>
    </row>
    <row r="12" spans="2:49" ht="24.75" customHeight="1" thickTop="1" thickBot="1" x14ac:dyDescent="0.2">
      <c r="F12" s="459">
        <f>+ROUND(P12,1)+ROUND(P15,1)+ROUND(P18,1)+ROUND(P24,1)+P27-ROUND(F15,1)</f>
        <v>0</v>
      </c>
      <c r="G12" s="460"/>
      <c r="H12" s="460"/>
      <c r="I12" s="51" t="s">
        <v>72</v>
      </c>
      <c r="K12" s="52"/>
      <c r="M12" s="473"/>
      <c r="N12" s="53"/>
      <c r="P12" s="441"/>
      <c r="Q12" s="442"/>
      <c r="R12" s="442"/>
      <c r="S12" s="442"/>
      <c r="T12" s="51" t="s">
        <v>72</v>
      </c>
      <c r="Y12"/>
      <c r="Z12"/>
      <c r="AA12"/>
      <c r="AB12"/>
      <c r="AC12" s="54"/>
      <c r="AE12" s="473"/>
      <c r="AG12" s="131"/>
      <c r="AH12" s="441"/>
      <c r="AI12" s="442"/>
      <c r="AJ12" s="442"/>
      <c r="AK12" s="442"/>
      <c r="AL12" s="442"/>
      <c r="AM12" s="442"/>
      <c r="AN12" s="51" t="s">
        <v>72</v>
      </c>
      <c r="AS12"/>
      <c r="AT12"/>
      <c r="AU12"/>
      <c r="AV12"/>
      <c r="AW12" s="382"/>
    </row>
    <row r="13" spans="2:49" ht="24.75" customHeight="1" thickTop="1" thickBot="1" x14ac:dyDescent="0.2">
      <c r="K13" s="55"/>
      <c r="M13" s="473"/>
      <c r="N13" s="54"/>
      <c r="Y13"/>
      <c r="Z13"/>
      <c r="AA13"/>
      <c r="AB13"/>
      <c r="AC13" s="54"/>
      <c r="AE13" s="473"/>
      <c r="AG13" s="136"/>
      <c r="AH13" s="134"/>
      <c r="AI13" s="135"/>
      <c r="AJ13" s="135"/>
      <c r="AK13" s="135"/>
      <c r="AL13" s="135"/>
      <c r="AS13" s="133"/>
      <c r="AT13" s="133"/>
      <c r="AU13" s="134"/>
      <c r="AW13" s="382"/>
    </row>
    <row r="14" spans="2:49" ht="27" customHeight="1" thickTop="1" thickBot="1" x14ac:dyDescent="0.2">
      <c r="F14" s="50" t="s">
        <v>196</v>
      </c>
      <c r="G14" s="468" t="s">
        <v>197</v>
      </c>
      <c r="H14" s="436"/>
      <c r="I14" s="437"/>
      <c r="J14" s="57"/>
      <c r="K14" s="58"/>
      <c r="M14" s="473"/>
      <c r="N14" s="54"/>
      <c r="O14" s="47"/>
      <c r="P14" s="44" t="s">
        <v>64</v>
      </c>
      <c r="Q14" s="494" t="s">
        <v>198</v>
      </c>
      <c r="R14" s="439"/>
      <c r="S14" s="439"/>
      <c r="T14" s="440"/>
      <c r="U14" s="178"/>
      <c r="V14" s="62"/>
      <c r="Y14"/>
      <c r="Z14"/>
      <c r="AA14"/>
      <c r="AB14"/>
      <c r="AC14" s="54"/>
      <c r="AE14" s="474"/>
      <c r="AG14" s="137"/>
      <c r="AH14" s="50" t="s">
        <v>199</v>
      </c>
      <c r="AI14" s="464" t="s">
        <v>200</v>
      </c>
      <c r="AJ14" s="465"/>
      <c r="AK14" s="465"/>
      <c r="AL14" s="465"/>
      <c r="AM14" s="465"/>
      <c r="AN14" s="466"/>
      <c r="AO14"/>
      <c r="AS14" s="133"/>
      <c r="AT14" s="133"/>
      <c r="AU14" s="134"/>
      <c r="AW14" s="382"/>
    </row>
    <row r="15" spans="2:49" ht="24.75" customHeight="1" thickBot="1" x14ac:dyDescent="0.2">
      <c r="F15" s="484"/>
      <c r="G15" s="455"/>
      <c r="H15" s="455"/>
      <c r="I15" s="43" t="s">
        <v>72</v>
      </c>
      <c r="K15" s="54"/>
      <c r="M15" s="473"/>
      <c r="N15" s="54"/>
      <c r="P15" s="441"/>
      <c r="Q15" s="442"/>
      <c r="R15" s="442"/>
      <c r="S15" s="442"/>
      <c r="T15" s="51" t="s">
        <v>72</v>
      </c>
      <c r="Y15"/>
      <c r="Z15"/>
      <c r="AA15"/>
      <c r="AB15"/>
      <c r="AC15" s="54"/>
      <c r="AH15" s="454"/>
      <c r="AI15" s="455"/>
      <c r="AJ15" s="455"/>
      <c r="AK15" s="455"/>
      <c r="AL15" s="455"/>
      <c r="AM15" s="455"/>
      <c r="AN15" s="43" t="s">
        <v>72</v>
      </c>
      <c r="AO15"/>
      <c r="AS15" s="60" t="s">
        <v>201</v>
      </c>
      <c r="AT15" s="61"/>
      <c r="AW15" s="382"/>
    </row>
    <row r="16" spans="2:49" ht="24.75" customHeight="1" thickTop="1" thickBot="1" x14ac:dyDescent="0.2">
      <c r="K16" s="54"/>
      <c r="M16" s="473"/>
      <c r="N16" s="54"/>
      <c r="P16" s="507" t="str">
        <f>+IF(Y18=0,"",IF(Y18-P18=Y18,"エラー！：⑥残さ物量があるのに、④自ら中間処理した量がゼロになっています",""))</f>
        <v/>
      </c>
      <c r="Q16" s="449"/>
      <c r="R16" s="449"/>
      <c r="S16" s="449"/>
      <c r="T16" s="449"/>
      <c r="U16" s="449"/>
      <c r="V16" s="449"/>
      <c r="W16" s="449"/>
      <c r="X16" s="449"/>
      <c r="Y16" s="449"/>
      <c r="Z16" s="449"/>
      <c r="AA16" s="449"/>
      <c r="AB16" s="449"/>
      <c r="AC16" s="54"/>
      <c r="AE16" s="174"/>
      <c r="AP16" s="49"/>
      <c r="AS16" s="508" t="s">
        <v>240</v>
      </c>
      <c r="AT16" s="437"/>
      <c r="AU16" s="92"/>
      <c r="AV16" s="43" t="s">
        <v>72</v>
      </c>
      <c r="AW16" s="382"/>
    </row>
    <row r="17" spans="2:49" ht="27" customHeight="1" thickTop="1" thickBot="1" x14ac:dyDescent="0.2">
      <c r="K17" s="54"/>
      <c r="M17" s="473"/>
      <c r="N17" s="54"/>
      <c r="O17" s="47"/>
      <c r="P17" s="44" t="s">
        <v>203</v>
      </c>
      <c r="Q17" s="438" t="s">
        <v>204</v>
      </c>
      <c r="R17" s="439"/>
      <c r="S17" s="439"/>
      <c r="T17" s="440"/>
      <c r="U17" s="517"/>
      <c r="V17" s="480"/>
      <c r="W17" s="480"/>
      <c r="X17" s="480"/>
      <c r="Y17" s="130" t="s">
        <v>205</v>
      </c>
      <c r="Z17" s="438" t="s">
        <v>206</v>
      </c>
      <c r="AA17" s="439"/>
      <c r="AB17" s="440"/>
      <c r="AC17" s="140"/>
      <c r="AD17" s="137"/>
      <c r="AE17" s="472" t="s">
        <v>207</v>
      </c>
      <c r="AF17" s="47"/>
      <c r="AG17" s="47"/>
      <c r="AH17" s="234" t="s">
        <v>208</v>
      </c>
      <c r="AI17" s="468" t="s">
        <v>209</v>
      </c>
      <c r="AJ17" s="436"/>
      <c r="AK17" s="436"/>
      <c r="AL17" s="437"/>
      <c r="AM17" s="47"/>
      <c r="AN17" s="242"/>
      <c r="AO17" s="491" t="s">
        <v>210</v>
      </c>
      <c r="AP17" s="437"/>
      <c r="AQ17" s="244"/>
      <c r="AS17" s="508" t="s">
        <v>211</v>
      </c>
      <c r="AT17" s="437"/>
      <c r="AU17" s="92"/>
      <c r="AV17" s="43" t="s">
        <v>72</v>
      </c>
      <c r="AW17" s="382"/>
    </row>
    <row r="18" spans="2:49" ht="24.75" customHeight="1" thickBot="1" x14ac:dyDescent="0.2">
      <c r="K18" s="54"/>
      <c r="M18" s="473"/>
      <c r="N18" s="54"/>
      <c r="P18" s="441"/>
      <c r="Q18" s="442"/>
      <c r="R18" s="442"/>
      <c r="S18" s="442"/>
      <c r="T18" s="51" t="s">
        <v>72</v>
      </c>
      <c r="U18"/>
      <c r="V18" s="235"/>
      <c r="W18"/>
      <c r="X18" s="182"/>
      <c r="Y18" s="459">
        <f>+ROUND(AH9,1)+ROUND(AH12,1)+ROUND(AH15,1)+AH18</f>
        <v>0</v>
      </c>
      <c r="Z18" s="460"/>
      <c r="AA18" s="460"/>
      <c r="AB18" s="51" t="s">
        <v>72</v>
      </c>
      <c r="AC18" s="181"/>
      <c r="AD18" s="181"/>
      <c r="AE18" s="473"/>
      <c r="AH18" s="456">
        <f>+ROUND(AO18,1)+ROUND(AO21,1)</f>
        <v>0</v>
      </c>
      <c r="AI18" s="436"/>
      <c r="AJ18" s="436"/>
      <c r="AK18" s="436"/>
      <c r="AL18" s="43" t="s">
        <v>72</v>
      </c>
      <c r="AM18" s="53"/>
      <c r="AO18" s="260">
        <f>+ROUND(AU16,1)+ROUND(AU17,1)+ROUND(AU18,1)</f>
        <v>0</v>
      </c>
      <c r="AP18" s="43" t="s">
        <v>72</v>
      </c>
      <c r="AS18" s="508" t="s">
        <v>212</v>
      </c>
      <c r="AT18" s="437"/>
      <c r="AU18" s="92"/>
      <c r="AV18" s="43" t="s">
        <v>72</v>
      </c>
      <c r="AW18" s="382"/>
    </row>
    <row r="19" spans="2:49" ht="24.75" customHeight="1" thickTop="1" thickBot="1" x14ac:dyDescent="0.2">
      <c r="K19" s="54"/>
      <c r="M19" s="473"/>
      <c r="N19" s="54"/>
      <c r="P19" s="126"/>
      <c r="Q19" s="253"/>
      <c r="R19" s="185"/>
      <c r="S19" s="126"/>
      <c r="T19" s="126"/>
      <c r="U19" s="127"/>
      <c r="V19" s="236"/>
      <c r="W19" s="127"/>
      <c r="X19" s="127"/>
      <c r="Y19" s="127"/>
      <c r="Z19" s="127"/>
      <c r="AA19" s="127"/>
      <c r="AB19" s="127"/>
      <c r="AE19" s="473"/>
      <c r="AI19" s="54"/>
      <c r="AM19" s="54"/>
      <c r="AS19"/>
      <c r="AT19"/>
      <c r="AU19"/>
      <c r="AV19"/>
      <c r="AW19" s="524" t="s">
        <v>213</v>
      </c>
    </row>
    <row r="20" spans="2:49" ht="27" customHeight="1" thickTop="1" thickBot="1" x14ac:dyDescent="0.2">
      <c r="K20" s="54"/>
      <c r="M20" s="473"/>
      <c r="N20" s="54"/>
      <c r="P20" s="44" t="s">
        <v>214</v>
      </c>
      <c r="Q20" s="438" t="s">
        <v>215</v>
      </c>
      <c r="R20" s="439"/>
      <c r="S20" s="439"/>
      <c r="T20" s="440"/>
      <c r="U20" s="126"/>
      <c r="V20" s="237"/>
      <c r="W20" s="240"/>
      <c r="X20" s="241"/>
      <c r="Y20" s="130" t="s">
        <v>216</v>
      </c>
      <c r="Z20" s="438" t="s">
        <v>217</v>
      </c>
      <c r="AA20" s="439"/>
      <c r="AB20" s="440"/>
      <c r="AE20" s="473"/>
      <c r="AI20" s="54"/>
      <c r="AL20" s="106"/>
      <c r="AM20" s="54"/>
      <c r="AN20" s="243"/>
      <c r="AO20" s="491" t="s">
        <v>218</v>
      </c>
      <c r="AP20" s="437"/>
      <c r="AQ20" s="179"/>
      <c r="AS20" s="56"/>
      <c r="AT20" s="56"/>
      <c r="AW20" s="449"/>
    </row>
    <row r="21" spans="2:49" ht="25.35" customHeight="1" thickBot="1" x14ac:dyDescent="0.2">
      <c r="B21" s="482" t="s">
        <v>219</v>
      </c>
      <c r="C21" s="449"/>
      <c r="D21" s="449"/>
      <c r="E21" s="449"/>
      <c r="F21" s="449"/>
      <c r="G21" s="449"/>
      <c r="H21" s="449"/>
      <c r="I21" s="449"/>
      <c r="J21" s="449"/>
      <c r="K21" s="54"/>
      <c r="M21" s="473"/>
      <c r="N21" s="54"/>
      <c r="P21" s="441"/>
      <c r="Q21" s="442"/>
      <c r="R21" s="442"/>
      <c r="S21" s="442"/>
      <c r="T21" s="51" t="s">
        <v>72</v>
      </c>
      <c r="U21" s="126"/>
      <c r="V21" s="126"/>
      <c r="W21" s="126"/>
      <c r="X21" s="126"/>
      <c r="Y21" s="459">
        <f>+P18-Y18</f>
        <v>0</v>
      </c>
      <c r="Z21" s="460"/>
      <c r="AA21" s="460"/>
      <c r="AB21" s="51" t="s">
        <v>72</v>
      </c>
      <c r="AC21" s="127"/>
      <c r="AE21" s="474"/>
      <c r="AI21" s="54"/>
      <c r="AN21" s="106"/>
      <c r="AO21" s="92"/>
      <c r="AP21" s="43" t="s">
        <v>72</v>
      </c>
      <c r="AQ21" s="179"/>
      <c r="AS21"/>
      <c r="AT21"/>
      <c r="AU21"/>
      <c r="AV21"/>
      <c r="AW21" s="382"/>
    </row>
    <row r="22" spans="2:49" ht="25.5" customHeight="1" thickTop="1" thickBot="1" x14ac:dyDescent="0.2">
      <c r="B22" s="480"/>
      <c r="C22" s="480"/>
      <c r="D22" s="480"/>
      <c r="E22" s="480"/>
      <c r="F22" s="480"/>
      <c r="G22" s="480"/>
      <c r="H22" s="480"/>
      <c r="I22" s="480"/>
      <c r="J22" s="480"/>
      <c r="K22" s="54"/>
      <c r="M22" s="473"/>
      <c r="N22" s="54"/>
      <c r="P22" s="532" t="str">
        <f>+IF(P21=0,"",IF(P18&lt;P21,"エラー !：④の内数である⑤の量が④を超えています",""))</f>
        <v/>
      </c>
      <c r="Q22" s="449"/>
      <c r="R22" s="449"/>
      <c r="S22" s="449"/>
      <c r="T22" s="449"/>
      <c r="U22" s="449"/>
      <c r="V22" s="449"/>
      <c r="W22" s="127"/>
      <c r="X22" s="127"/>
      <c r="Y22" s="127"/>
      <c r="Z22" s="127"/>
      <c r="AA22" s="127"/>
      <c r="AB22" s="127"/>
      <c r="AE22" s="174"/>
      <c r="AI22" s="54"/>
      <c r="AW22" s="382"/>
    </row>
    <row r="23" spans="2:49" ht="27" customHeight="1" thickTop="1" thickBot="1" x14ac:dyDescent="0.2">
      <c r="B23" s="516" t="s">
        <v>220</v>
      </c>
      <c r="C23" s="444"/>
      <c r="D23" s="530" t="s">
        <v>221</v>
      </c>
      <c r="E23" s="520"/>
      <c r="F23" s="520"/>
      <c r="G23" s="444"/>
      <c r="H23" s="516" t="s">
        <v>222</v>
      </c>
      <c r="I23" s="520"/>
      <c r="J23" s="444"/>
      <c r="K23" s="54"/>
      <c r="M23" s="473"/>
      <c r="N23" s="54"/>
      <c r="O23" s="47"/>
      <c r="P23" s="50" t="s">
        <v>223</v>
      </c>
      <c r="Q23" s="468" t="s">
        <v>224</v>
      </c>
      <c r="R23" s="436"/>
      <c r="S23" s="436"/>
      <c r="T23" s="437"/>
      <c r="U23" s="521"/>
      <c r="V23" s="449"/>
      <c r="W23" s="449"/>
      <c r="X23" s="449"/>
      <c r="AE23"/>
      <c r="AF23"/>
      <c r="AG23"/>
      <c r="AH23"/>
      <c r="AI23" s="245"/>
      <c r="AJ23"/>
      <c r="AN23" s="142"/>
      <c r="AR23" s="48"/>
      <c r="AS23" s="130" t="s">
        <v>225</v>
      </c>
      <c r="AT23" s="438" t="s">
        <v>226</v>
      </c>
      <c r="AU23" s="439"/>
      <c r="AV23" s="440"/>
      <c r="AW23" s="382"/>
    </row>
    <row r="24" spans="2:49" ht="27" customHeight="1" thickBot="1" x14ac:dyDescent="0.2">
      <c r="B24" s="457" t="s">
        <v>227</v>
      </c>
      <c r="C24" s="458"/>
      <c r="D24" s="469">
        <v>0</v>
      </c>
      <c r="E24" s="455"/>
      <c r="F24" s="455"/>
      <c r="G24" s="183" t="s">
        <v>228</v>
      </c>
      <c r="H24" s="467">
        <f>+F12</f>
        <v>0</v>
      </c>
      <c r="I24" s="436"/>
      <c r="J24" s="183" t="s">
        <v>228</v>
      </c>
      <c r="K24" s="54"/>
      <c r="M24" s="474"/>
      <c r="P24" s="454"/>
      <c r="Q24" s="455"/>
      <c r="R24" s="455"/>
      <c r="S24" s="455"/>
      <c r="T24" s="43" t="s">
        <v>72</v>
      </c>
      <c r="U24"/>
      <c r="V24"/>
      <c r="W24"/>
      <c r="X24"/>
      <c r="AE24"/>
      <c r="AF24"/>
      <c r="AG24"/>
      <c r="AH24"/>
      <c r="AI24" s="245"/>
      <c r="AJ24"/>
      <c r="AL24" s="135"/>
      <c r="AQ24" s="54"/>
      <c r="AR24" s="139"/>
      <c r="AS24" s="459">
        <f>+ROUND(AU16,1)+ROUND(AA28,1)</f>
        <v>0</v>
      </c>
      <c r="AT24" s="460"/>
      <c r="AU24" s="460"/>
      <c r="AV24" s="51" t="s">
        <v>72</v>
      </c>
      <c r="AW24" s="382"/>
    </row>
    <row r="25" spans="2:49" ht="27" customHeight="1" thickBot="1" x14ac:dyDescent="0.2">
      <c r="B25" s="457" t="s">
        <v>229</v>
      </c>
      <c r="C25" s="458"/>
      <c r="D25" s="469">
        <v>0</v>
      </c>
      <c r="E25" s="455"/>
      <c r="F25" s="455"/>
      <c r="G25" s="183" t="s">
        <v>228</v>
      </c>
      <c r="H25" s="467">
        <f>+P12+AH9</f>
        <v>0</v>
      </c>
      <c r="I25" s="436"/>
      <c r="J25" s="183" t="s">
        <v>228</v>
      </c>
      <c r="K25" s="54"/>
      <c r="AE25" s="141"/>
      <c r="AI25" s="54"/>
      <c r="AL25" s="175"/>
      <c r="AM25" s="175"/>
      <c r="AN25" s="175"/>
      <c r="AQ25" s="255"/>
      <c r="AR25" s="67"/>
      <c r="AW25" s="382"/>
    </row>
    <row r="26" spans="2:49" ht="27" customHeight="1" thickTop="1" thickBot="1" x14ac:dyDescent="0.2">
      <c r="B26" s="457" t="s">
        <v>230</v>
      </c>
      <c r="C26" s="458"/>
      <c r="D26" s="469">
        <v>0</v>
      </c>
      <c r="E26" s="455"/>
      <c r="F26" s="455"/>
      <c r="G26" s="183" t="s">
        <v>228</v>
      </c>
      <c r="H26" s="467">
        <f>+P21</f>
        <v>0</v>
      </c>
      <c r="I26" s="436"/>
      <c r="J26" s="183" t="s">
        <v>228</v>
      </c>
      <c r="K26" s="54"/>
      <c r="L26" s="137"/>
      <c r="M26" s="472" t="s">
        <v>231</v>
      </c>
      <c r="N26" s="47"/>
      <c r="O26" s="47"/>
      <c r="P26" s="234" t="s">
        <v>232</v>
      </c>
      <c r="Q26" s="468" t="s">
        <v>233</v>
      </c>
      <c r="R26" s="436"/>
      <c r="S26" s="436"/>
      <c r="T26" s="437"/>
      <c r="U26" s="47"/>
      <c r="V26" s="47"/>
      <c r="W26" s="47"/>
      <c r="X26" s="47"/>
      <c r="Y26" s="47"/>
      <c r="Z26" s="47"/>
      <c r="AA26" s="47"/>
      <c r="AB26" s="47"/>
      <c r="AC26" s="47"/>
      <c r="AD26" s="47"/>
      <c r="AE26" s="47"/>
      <c r="AF26" s="47"/>
      <c r="AG26" s="47"/>
      <c r="AH26" s="47"/>
      <c r="AI26" s="59"/>
      <c r="AJ26" s="47"/>
      <c r="AK26" s="48"/>
      <c r="AL26" s="130" t="s">
        <v>234</v>
      </c>
      <c r="AM26" s="438" t="s">
        <v>235</v>
      </c>
      <c r="AN26" s="439"/>
      <c r="AO26" s="439"/>
      <c r="AP26" s="440"/>
      <c r="AQ26" s="257"/>
      <c r="AR26" s="258"/>
      <c r="AS26" s="130" t="s">
        <v>236</v>
      </c>
      <c r="AT26" s="438" t="s">
        <v>237</v>
      </c>
      <c r="AU26" s="439"/>
      <c r="AV26" s="440"/>
      <c r="AW26" s="382"/>
    </row>
    <row r="27" spans="2:49" ht="27" customHeight="1" thickBot="1" x14ac:dyDescent="0.2">
      <c r="B27" s="457" t="s">
        <v>238</v>
      </c>
      <c r="C27" s="458"/>
      <c r="D27" s="469">
        <v>0</v>
      </c>
      <c r="E27" s="455"/>
      <c r="F27" s="455"/>
      <c r="G27" s="183" t="s">
        <v>228</v>
      </c>
      <c r="H27" s="467">
        <f>+Y21</f>
        <v>0</v>
      </c>
      <c r="I27" s="436"/>
      <c r="J27" s="183" t="s">
        <v>228</v>
      </c>
      <c r="M27" s="473"/>
      <c r="P27" s="495">
        <f>+R30+ROUND(R33,1)</f>
        <v>0</v>
      </c>
      <c r="Q27" s="436"/>
      <c r="R27" s="436"/>
      <c r="S27" s="436"/>
      <c r="T27" s="43" t="s">
        <v>72</v>
      </c>
      <c r="U27" s="62"/>
      <c r="V27" s="62"/>
      <c r="Y27" s="60" t="s">
        <v>201</v>
      </c>
      <c r="Z27" s="63"/>
      <c r="AL27" s="459">
        <f>+AH18+P27</f>
        <v>0</v>
      </c>
      <c r="AM27" s="460"/>
      <c r="AN27" s="460"/>
      <c r="AO27" s="460"/>
      <c r="AP27" s="51" t="s">
        <v>72</v>
      </c>
      <c r="AQ27" s="255"/>
      <c r="AR27" s="67"/>
      <c r="AS27" s="441"/>
      <c r="AT27" s="442"/>
      <c r="AU27" s="442"/>
      <c r="AV27" s="51" t="s">
        <v>72</v>
      </c>
      <c r="AW27" s="382"/>
    </row>
    <row r="28" spans="2:49" ht="27" customHeight="1" thickTop="1" thickBot="1" x14ac:dyDescent="0.2">
      <c r="B28" s="492" t="s">
        <v>239</v>
      </c>
      <c r="C28" s="458"/>
      <c r="D28" s="469">
        <v>0</v>
      </c>
      <c r="E28" s="455"/>
      <c r="F28" s="455"/>
      <c r="G28" s="183" t="s">
        <v>228</v>
      </c>
      <c r="H28" s="467">
        <f>+P15+AH12</f>
        <v>0</v>
      </c>
      <c r="I28" s="436"/>
      <c r="J28" s="183" t="s">
        <v>228</v>
      </c>
      <c r="M28" s="473"/>
      <c r="P28" s="54"/>
      <c r="Y28" s="450" t="s">
        <v>240</v>
      </c>
      <c r="Z28" s="436"/>
      <c r="AA28" s="454"/>
      <c r="AB28" s="455"/>
      <c r="AC28" s="455"/>
      <c r="AD28" s="455"/>
      <c r="AE28" s="455"/>
      <c r="AF28" s="43" t="s">
        <v>72</v>
      </c>
      <c r="AN28" s="254"/>
      <c r="AQ28" s="255"/>
      <c r="AR28" s="67"/>
      <c r="AS28" s="380" t="str">
        <f>+IF(AS27=0,"",IF(AL27&lt;(AS24+AS27+AS31),"エラー !：⑩の内数である（⑫+⑬＋⑭）の量が⑩を超えています",""))</f>
        <v/>
      </c>
      <c r="AT28" s="378"/>
      <c r="AU28" s="378"/>
      <c r="AV28" s="378"/>
      <c r="AW28" s="382"/>
    </row>
    <row r="29" spans="2:49" ht="27" customHeight="1" thickTop="1" thickBot="1" x14ac:dyDescent="0.2">
      <c r="B29" s="457" t="s">
        <v>241</v>
      </c>
      <c r="C29" s="458"/>
      <c r="D29" s="469">
        <v>0</v>
      </c>
      <c r="E29" s="455"/>
      <c r="F29" s="455"/>
      <c r="G29" s="183" t="s">
        <v>228</v>
      </c>
      <c r="H29" s="467">
        <f>+AL27</f>
        <v>0</v>
      </c>
      <c r="I29" s="436"/>
      <c r="J29" s="183" t="s">
        <v>228</v>
      </c>
      <c r="M29" s="473"/>
      <c r="P29" s="54"/>
      <c r="Q29" s="137"/>
      <c r="R29" s="50" t="s">
        <v>242</v>
      </c>
      <c r="S29" s="468" t="s">
        <v>243</v>
      </c>
      <c r="T29" s="436"/>
      <c r="U29" s="436"/>
      <c r="V29" s="437"/>
      <c r="W29" s="47"/>
      <c r="X29" s="64"/>
      <c r="Y29" s="450" t="s">
        <v>244</v>
      </c>
      <c r="Z29" s="436"/>
      <c r="AA29" s="454"/>
      <c r="AB29" s="455"/>
      <c r="AC29" s="455"/>
      <c r="AD29" s="455"/>
      <c r="AE29" s="455"/>
      <c r="AF29" s="43" t="s">
        <v>72</v>
      </c>
      <c r="AL29" s="130" t="s">
        <v>245</v>
      </c>
      <c r="AM29" s="438" t="s">
        <v>246</v>
      </c>
      <c r="AN29" s="439"/>
      <c r="AO29" s="439"/>
      <c r="AP29" s="440"/>
      <c r="AQ29" s="256"/>
      <c r="AR29" s="259"/>
      <c r="AS29" s="509" t="s">
        <v>247</v>
      </c>
      <c r="AT29" s="438" t="s">
        <v>248</v>
      </c>
      <c r="AU29" s="500"/>
      <c r="AV29" s="501"/>
      <c r="AW29" s="382"/>
    </row>
    <row r="30" spans="2:49" ht="27" customHeight="1" thickBot="1" x14ac:dyDescent="0.2">
      <c r="B30" s="457" t="s">
        <v>249</v>
      </c>
      <c r="C30" s="458"/>
      <c r="D30" s="469">
        <v>0</v>
      </c>
      <c r="E30" s="455"/>
      <c r="F30" s="455"/>
      <c r="G30" s="183" t="s">
        <v>228</v>
      </c>
      <c r="H30" s="467">
        <f>+AL30</f>
        <v>0</v>
      </c>
      <c r="I30" s="436"/>
      <c r="J30" s="183" t="s">
        <v>228</v>
      </c>
      <c r="M30" s="473"/>
      <c r="P30" s="54"/>
      <c r="R30" s="456">
        <f>+ROUND(AA28,1)+ROUND(AA29,1)+ROUND(AA30,1)</f>
        <v>0</v>
      </c>
      <c r="S30" s="436"/>
      <c r="T30" s="436"/>
      <c r="U30" s="436"/>
      <c r="V30" s="43" t="s">
        <v>72</v>
      </c>
      <c r="Y30" s="450" t="s">
        <v>212</v>
      </c>
      <c r="Z30" s="436"/>
      <c r="AA30" s="454"/>
      <c r="AB30" s="455"/>
      <c r="AC30" s="455"/>
      <c r="AD30" s="455"/>
      <c r="AE30" s="455"/>
      <c r="AF30" s="43" t="s">
        <v>72</v>
      </c>
      <c r="AL30" s="531"/>
      <c r="AM30" s="442"/>
      <c r="AN30" s="442"/>
      <c r="AO30" s="442"/>
      <c r="AP30" s="51" t="s">
        <v>72</v>
      </c>
      <c r="AS30" s="510"/>
      <c r="AT30" s="502"/>
      <c r="AU30" s="502"/>
      <c r="AV30" s="503"/>
      <c r="AW30" s="382"/>
    </row>
    <row r="31" spans="2:49" ht="27" customHeight="1" thickTop="1" thickBot="1" x14ac:dyDescent="0.2">
      <c r="B31" s="457" t="s">
        <v>250</v>
      </c>
      <c r="C31" s="458"/>
      <c r="D31" s="469">
        <v>0</v>
      </c>
      <c r="E31" s="455"/>
      <c r="F31" s="455"/>
      <c r="G31" s="183" t="s">
        <v>228</v>
      </c>
      <c r="H31" s="467">
        <f>+AS24</f>
        <v>0</v>
      </c>
      <c r="I31" s="436"/>
      <c r="J31" s="183" t="s">
        <v>228</v>
      </c>
      <c r="M31" s="473"/>
      <c r="P31" s="54"/>
      <c r="Y31"/>
      <c r="Z31"/>
      <c r="AA31" s="65" t="s">
        <v>251</v>
      </c>
      <c r="AK31" s="67"/>
      <c r="AL31" s="507" t="str">
        <f>+IF(AL30=0,"",IF(AL27&lt;AL30,"エラー !：⑩の内数である⑪の量が⑩を超えています",""))</f>
        <v/>
      </c>
      <c r="AM31" s="449"/>
      <c r="AN31" s="449"/>
      <c r="AO31" s="449"/>
      <c r="AP31" s="449"/>
      <c r="AQ31" s="449"/>
      <c r="AS31" s="514"/>
      <c r="AT31" s="515"/>
      <c r="AU31" s="515"/>
      <c r="AV31" s="152" t="s">
        <v>72</v>
      </c>
      <c r="AW31" s="382"/>
    </row>
    <row r="32" spans="2:49" ht="27" customHeight="1" thickTop="1" thickBot="1" x14ac:dyDescent="0.2">
      <c r="B32" s="457" t="s">
        <v>252</v>
      </c>
      <c r="C32" s="458"/>
      <c r="D32" s="469">
        <v>0</v>
      </c>
      <c r="E32" s="455"/>
      <c r="F32" s="455"/>
      <c r="G32" s="183" t="s">
        <v>228</v>
      </c>
      <c r="H32" s="467">
        <f>+AS27</f>
        <v>0</v>
      </c>
      <c r="I32" s="436"/>
      <c r="J32" s="183" t="s">
        <v>228</v>
      </c>
      <c r="M32" s="473"/>
      <c r="P32" s="54"/>
      <c r="Q32" s="137"/>
      <c r="R32" s="50" t="s">
        <v>253</v>
      </c>
      <c r="S32" s="468" t="s">
        <v>254</v>
      </c>
      <c r="T32" s="436"/>
      <c r="U32" s="436"/>
      <c r="V32" s="437"/>
      <c r="Y32"/>
      <c r="Z32"/>
      <c r="AA32" s="527" t="s">
        <v>255</v>
      </c>
      <c r="AB32" s="462"/>
      <c r="AC32" s="462"/>
      <c r="AD32" s="462"/>
      <c r="AE32" s="462"/>
      <c r="AF32" s="461" t="s">
        <v>256</v>
      </c>
      <c r="AG32" s="462"/>
      <c r="AH32" s="462"/>
      <c r="AI32" s="462"/>
      <c r="AJ32" s="462"/>
      <c r="AK32" s="462"/>
      <c r="AL32" s="496" t="s">
        <v>257</v>
      </c>
      <c r="AM32" s="462"/>
      <c r="AN32" s="462"/>
      <c r="AO32" s="497"/>
      <c r="AP32" s="177"/>
      <c r="AS32" s="381" t="str">
        <f>+IF(AS31=0,"",IF(AL27&lt;(AS24+AS27+AS31),"エラー !：⑩の内数である（⑫+⑬＋⑭）の量が⑩を超えています",""))</f>
        <v/>
      </c>
      <c r="AT32" s="379"/>
      <c r="AU32" s="379"/>
      <c r="AV32" s="379"/>
      <c r="AW32" s="382"/>
    </row>
    <row r="33" spans="2:62" ht="27" customHeight="1" thickBot="1" x14ac:dyDescent="0.2">
      <c r="B33" s="475" t="s">
        <v>258</v>
      </c>
      <c r="C33" s="453"/>
      <c r="D33" s="511">
        <v>0</v>
      </c>
      <c r="E33" s="512"/>
      <c r="F33" s="512"/>
      <c r="G33" s="184" t="s">
        <v>228</v>
      </c>
      <c r="H33" s="505">
        <f>+AS31</f>
        <v>0</v>
      </c>
      <c r="I33" s="506"/>
      <c r="J33" s="184" t="s">
        <v>228</v>
      </c>
      <c r="M33" s="474"/>
      <c r="R33" s="454"/>
      <c r="S33" s="455"/>
      <c r="T33" s="455"/>
      <c r="U33" s="455"/>
      <c r="V33" s="43" t="s">
        <v>72</v>
      </c>
      <c r="Y33"/>
      <c r="Z33"/>
      <c r="AA33" s="528"/>
      <c r="AB33" s="449"/>
      <c r="AC33" s="449"/>
      <c r="AD33" s="449"/>
      <c r="AE33" s="449"/>
      <c r="AF33" s="449"/>
      <c r="AG33" s="449"/>
      <c r="AH33" s="449"/>
      <c r="AI33" s="449"/>
      <c r="AJ33" s="449"/>
      <c r="AK33" s="449"/>
      <c r="AL33" s="449"/>
      <c r="AM33" s="449"/>
      <c r="AN33" s="449"/>
      <c r="AO33" s="498"/>
      <c r="AP33" s="177"/>
      <c r="AW33" s="382"/>
    </row>
    <row r="34" spans="2:62" ht="24" customHeight="1" x14ac:dyDescent="0.15">
      <c r="C34" s="246" t="str">
        <f>+IF(D30=0,"",IF(D29&lt;D30,"エラー !：上の表は、⑩の内数である⑪の量が⑩を超えています",""))</f>
        <v/>
      </c>
      <c r="AA34" s="529"/>
      <c r="AB34" s="463"/>
      <c r="AC34" s="463"/>
      <c r="AD34" s="463"/>
      <c r="AE34" s="463"/>
      <c r="AF34" s="463"/>
      <c r="AG34" s="463"/>
      <c r="AH34" s="463"/>
      <c r="AI34" s="463"/>
      <c r="AJ34" s="463"/>
      <c r="AK34" s="463"/>
      <c r="AL34" s="463"/>
      <c r="AM34" s="463"/>
      <c r="AN34" s="463"/>
      <c r="AO34" s="499"/>
      <c r="AP34" s="177"/>
      <c r="AW34" s="382"/>
    </row>
    <row r="35" spans="2:62" ht="15" customHeight="1" x14ac:dyDescent="0.15">
      <c r="C35" s="247" t="str">
        <f>+IF(D31=0,"",IF(D29&lt;D31,"エラー !：上の表は、⑩の内数である⑫の量が⑩を超えています",""))</f>
        <v/>
      </c>
      <c r="AF35" s="62"/>
      <c r="AG35" s="62"/>
      <c r="AH35" s="62"/>
      <c r="AI35" s="62"/>
      <c r="AJ35" s="62"/>
      <c r="AK35" s="62"/>
    </row>
    <row r="36" spans="2:62" ht="15" customHeight="1" x14ac:dyDescent="0.15">
      <c r="C36" s="247" t="str">
        <f>+IF(D32=0,"",IF(D29&lt;D32,"エラー !：上の表は、⑩の内数である⑬の量が⑩を超えています",""))</f>
        <v/>
      </c>
      <c r="AF36" s="62"/>
      <c r="AG36" s="62"/>
      <c r="AH36" s="62"/>
      <c r="AI36" s="62"/>
      <c r="AJ36" s="62"/>
      <c r="AK36" s="62"/>
      <c r="AL36" s="62"/>
      <c r="AM36" s="143"/>
      <c r="AN36" s="143"/>
      <c r="AO36" s="67"/>
      <c r="AW36" s="66"/>
    </row>
    <row r="37" spans="2:62" ht="15" customHeight="1" x14ac:dyDescent="0.15">
      <c r="C37" s="247" t="str">
        <f>+IF(D33=0,"",IF(D29&lt;D33,"エラー !：上の表は、⑩の内数である⑭の量が⑩を超えています",""))</f>
        <v/>
      </c>
      <c r="J37" s="66"/>
      <c r="K37" s="66"/>
      <c r="R37" s="66"/>
      <c r="S37" s="66"/>
      <c r="T37" s="66"/>
      <c r="AL37" s="62"/>
      <c r="AM37" s="67"/>
      <c r="AN37" s="67"/>
      <c r="AO37" s="67"/>
      <c r="AU37" s="62"/>
      <c r="AV37" s="62"/>
      <c r="AW37" s="66"/>
    </row>
    <row r="38" spans="2:62" ht="13.35" customHeight="1" x14ac:dyDescent="0.15">
      <c r="J38" s="66"/>
      <c r="K38" s="66"/>
      <c r="R38" s="66"/>
      <c r="S38" s="66"/>
      <c r="T38" s="66"/>
      <c r="AL38" s="62"/>
      <c r="AM38" s="67"/>
      <c r="AN38" s="67"/>
      <c r="AO38" s="67"/>
      <c r="AS38" s="67"/>
      <c r="AT38" s="143"/>
      <c r="AU38" s="62"/>
      <c r="AV38" s="62"/>
      <c r="AW38" s="66"/>
    </row>
    <row r="39" spans="2:62" ht="13.35" customHeight="1" x14ac:dyDescent="0.15">
      <c r="J39" s="66"/>
      <c r="K39" s="66"/>
      <c r="R39" s="66"/>
      <c r="S39" s="66"/>
      <c r="T39" s="66"/>
      <c r="AL39" s="62"/>
      <c r="AM39" s="67"/>
      <c r="AN39" s="67"/>
      <c r="AO39" s="67"/>
      <c r="AS39" s="67"/>
      <c r="AT39" s="62"/>
      <c r="AU39" s="62"/>
      <c r="AV39" s="62"/>
      <c r="AW39" s="66"/>
    </row>
    <row r="40" spans="2:62" ht="13.35" customHeight="1" x14ac:dyDescent="0.15">
      <c r="J40" s="66"/>
      <c r="K40" s="66"/>
      <c r="R40" s="66"/>
      <c r="S40" s="66"/>
      <c r="T40" s="66"/>
      <c r="AL40" s="62"/>
      <c r="AM40" s="67"/>
      <c r="AN40" s="67"/>
      <c r="AO40" s="67"/>
      <c r="AS40" s="67"/>
      <c r="AT40" s="62"/>
      <c r="AU40" s="62"/>
      <c r="AV40" s="62"/>
      <c r="AW40" s="66"/>
    </row>
    <row r="41" spans="2:62" ht="13.35" customHeight="1" x14ac:dyDescent="0.15">
      <c r="J41" s="66"/>
      <c r="K41" s="66"/>
      <c r="R41" s="66"/>
      <c r="S41" s="66"/>
      <c r="T41" s="66"/>
      <c r="AS41" s="67"/>
      <c r="AT41" s="62"/>
      <c r="AU41" s="62"/>
      <c r="AV41" s="62"/>
      <c r="AW41" s="66"/>
    </row>
    <row r="42" spans="2:62" ht="13.35" customHeight="1" x14ac:dyDescent="0.15">
      <c r="I42" s="66"/>
      <c r="J42" s="66"/>
      <c r="K42" s="66"/>
      <c r="R42" s="66"/>
      <c r="S42" s="66"/>
      <c r="T42" s="66"/>
      <c r="AS42" s="67"/>
      <c r="AT42" s="62"/>
    </row>
    <row r="43" spans="2:62" x14ac:dyDescent="0.15">
      <c r="I43" s="66"/>
      <c r="J43" s="66"/>
      <c r="K43" s="66"/>
      <c r="R43" s="66"/>
      <c r="S43" s="66"/>
      <c r="T43" s="66"/>
      <c r="AW43" s="66"/>
    </row>
    <row r="44" spans="2:62" x14ac:dyDescent="0.15">
      <c r="I44" s="66"/>
      <c r="J44" s="66"/>
      <c r="K44" s="66"/>
      <c r="R44" s="66"/>
      <c r="S44" s="66"/>
      <c r="T44" s="66"/>
      <c r="AW44" s="66"/>
    </row>
    <row r="45" spans="2:62" x14ac:dyDescent="0.15">
      <c r="I45" s="66"/>
      <c r="J45" s="66"/>
      <c r="K45" s="66"/>
      <c r="R45" s="66"/>
      <c r="S45" s="66"/>
      <c r="T45" s="66"/>
    </row>
    <row r="46" spans="2:62" x14ac:dyDescent="0.15">
      <c r="I46" s="66"/>
      <c r="J46" s="66"/>
      <c r="K46" s="66"/>
      <c r="R46" s="66"/>
      <c r="S46" s="66"/>
      <c r="T46" s="66"/>
    </row>
    <row r="47" spans="2:62" ht="13.35" customHeight="1" x14ac:dyDescent="0.15">
      <c r="I47" s="66"/>
      <c r="J47" s="66"/>
      <c r="K47" s="66"/>
      <c r="R47" s="66"/>
      <c r="S47" s="66"/>
      <c r="T47" s="66"/>
      <c r="BH47" s="67"/>
      <c r="BI47" s="67"/>
      <c r="BJ47" s="65"/>
    </row>
    <row r="48" spans="2:62" x14ac:dyDescent="0.15">
      <c r="I48" s="66"/>
      <c r="J48" s="66"/>
      <c r="K48" s="66"/>
      <c r="R48" s="66"/>
      <c r="S48" s="66"/>
      <c r="T48" s="66"/>
      <c r="BH48" s="65"/>
    </row>
    <row r="49" spans="7:62" x14ac:dyDescent="0.15">
      <c r="G49" s="66"/>
      <c r="H49" s="66"/>
      <c r="I49" s="66"/>
      <c r="J49" s="66"/>
      <c r="K49" s="66"/>
      <c r="R49" s="66"/>
      <c r="S49" s="66"/>
      <c r="T49" s="66"/>
      <c r="BE49" s="65"/>
      <c r="BF49" s="65"/>
      <c r="BG49" s="65"/>
      <c r="BH49" s="65"/>
    </row>
    <row r="50" spans="7:62" x14ac:dyDescent="0.15">
      <c r="G50" s="66"/>
      <c r="H50" s="66"/>
      <c r="I50" s="66"/>
      <c r="J50" s="66"/>
      <c r="K50" s="66"/>
      <c r="R50" s="66"/>
      <c r="S50" s="66"/>
      <c r="T50" s="66"/>
      <c r="BE50" s="65"/>
      <c r="BF50" s="65"/>
      <c r="BG50" s="65"/>
      <c r="BH50" s="65"/>
    </row>
    <row r="51" spans="7:62" x14ac:dyDescent="0.15">
      <c r="G51" s="66"/>
      <c r="H51" s="66"/>
      <c r="I51" s="66"/>
      <c r="J51" s="66"/>
      <c r="K51" s="66"/>
      <c r="R51" s="66"/>
      <c r="S51" s="66"/>
      <c r="T51" s="66"/>
      <c r="BE51" s="65"/>
      <c r="BF51" s="65"/>
      <c r="BG51" s="65"/>
      <c r="BH51" s="65"/>
    </row>
    <row r="52" spans="7:62" x14ac:dyDescent="0.15">
      <c r="G52" s="66"/>
      <c r="H52" s="66"/>
      <c r="I52" s="66"/>
      <c r="J52" s="66"/>
      <c r="K52" s="66"/>
      <c r="R52" s="66"/>
      <c r="S52" s="66"/>
      <c r="T52" s="66"/>
      <c r="BE52" s="65"/>
      <c r="BF52" s="65"/>
      <c r="BG52" s="65"/>
      <c r="BH52" s="65"/>
    </row>
    <row r="53" spans="7:62" x14ac:dyDescent="0.15">
      <c r="G53" s="66"/>
      <c r="H53" s="66"/>
      <c r="I53" s="66"/>
      <c r="J53" s="66"/>
      <c r="K53" s="66"/>
      <c r="R53" s="66"/>
      <c r="S53" s="66"/>
      <c r="T53" s="66"/>
      <c r="BE53" s="65"/>
      <c r="BG53" s="65"/>
      <c r="BH53" s="65"/>
      <c r="BI53" s="65"/>
      <c r="BJ53" s="65"/>
    </row>
    <row r="54" spans="7:62" x14ac:dyDescent="0.15">
      <c r="G54" s="66"/>
      <c r="H54" s="66"/>
      <c r="I54" s="66"/>
      <c r="J54" s="66"/>
      <c r="K54" s="66"/>
      <c r="R54" s="66"/>
      <c r="S54" s="66"/>
      <c r="T54" s="66"/>
      <c r="BD54" s="65"/>
      <c r="BE54" s="68"/>
      <c r="BG54" s="65"/>
      <c r="BH54" s="65"/>
      <c r="BI54" s="65"/>
      <c r="BJ54" s="65"/>
    </row>
    <row r="55" spans="7:62" x14ac:dyDescent="0.15">
      <c r="G55" s="66"/>
      <c r="H55" s="66"/>
      <c r="I55" s="66"/>
      <c r="J55" s="66"/>
      <c r="K55" s="66"/>
      <c r="R55" s="66"/>
      <c r="S55" s="66"/>
      <c r="T55" s="66"/>
      <c r="BD55" s="65"/>
      <c r="BE55" s="68"/>
      <c r="BG55" s="65"/>
      <c r="BH55" s="65"/>
      <c r="BI55" s="65"/>
      <c r="BJ55" s="65"/>
    </row>
    <row r="56" spans="7:62" x14ac:dyDescent="0.15">
      <c r="G56" s="66"/>
      <c r="H56" s="66"/>
      <c r="I56" s="66"/>
      <c r="J56" s="66"/>
      <c r="K56" s="66"/>
      <c r="R56" s="66"/>
      <c r="S56" s="66"/>
      <c r="T56" s="66"/>
      <c r="BD56" s="65"/>
      <c r="BE56" s="68"/>
      <c r="BG56" s="65"/>
      <c r="BH56" s="65"/>
      <c r="BI56" s="65"/>
      <c r="BJ56" s="65"/>
    </row>
    <row r="57" spans="7:62" x14ac:dyDescent="0.15">
      <c r="G57" s="66"/>
      <c r="H57" s="66"/>
      <c r="I57" s="66"/>
      <c r="BD57" s="65"/>
      <c r="BE57" s="68"/>
      <c r="BG57" s="65"/>
      <c r="BH57" s="65"/>
      <c r="BI57" s="65"/>
      <c r="BJ57" s="65"/>
    </row>
    <row r="58" spans="7:62" ht="13.35" customHeight="1" x14ac:dyDescent="0.15">
      <c r="G58" s="66"/>
      <c r="H58" s="66"/>
      <c r="I58" s="66"/>
      <c r="L58" s="66"/>
      <c r="M58" s="69"/>
      <c r="N58" s="66"/>
      <c r="O58" s="66"/>
      <c r="BD58" s="65"/>
      <c r="BE58" s="68"/>
      <c r="BG58" s="65"/>
      <c r="BH58" s="65"/>
      <c r="BI58" s="65"/>
      <c r="BJ58" s="65"/>
    </row>
    <row r="59" spans="7:62" x14ac:dyDescent="0.15">
      <c r="G59" s="66"/>
      <c r="H59" s="66"/>
      <c r="I59" s="66"/>
      <c r="BD59" s="65"/>
      <c r="BE59" s="68"/>
      <c r="BG59" s="65"/>
      <c r="BH59" s="65"/>
      <c r="BI59" s="65"/>
      <c r="BJ59" s="65"/>
    </row>
    <row r="60" spans="7:62" x14ac:dyDescent="0.15">
      <c r="G60" s="66"/>
      <c r="H60" s="66"/>
      <c r="I60" s="66"/>
      <c r="BD60" s="65"/>
      <c r="BE60" s="68"/>
      <c r="BG60" s="65"/>
      <c r="BH60" s="65"/>
      <c r="BI60" s="65"/>
      <c r="BJ60" s="65"/>
    </row>
    <row r="61" spans="7:62" x14ac:dyDescent="0.15">
      <c r="G61" s="66"/>
      <c r="H61" s="66"/>
      <c r="I61" s="66"/>
      <c r="BD61" s="65"/>
      <c r="BE61" s="68"/>
      <c r="BG61" s="65"/>
      <c r="BH61" s="65"/>
      <c r="BI61" s="65"/>
      <c r="BJ61" s="65"/>
    </row>
    <row r="62" spans="7:62" x14ac:dyDescent="0.15">
      <c r="BD62" s="65"/>
      <c r="BE62" s="68"/>
      <c r="BG62" s="65"/>
      <c r="BH62" s="65"/>
      <c r="BI62" s="65"/>
      <c r="BJ62" s="65"/>
    </row>
    <row r="63" spans="7:62" x14ac:dyDescent="0.15">
      <c r="BD63" s="65"/>
      <c r="BE63" s="68"/>
      <c r="BG63" s="65"/>
      <c r="BH63" s="65"/>
      <c r="BI63" s="65"/>
      <c r="BJ63" s="65"/>
    </row>
    <row r="64" spans="7:62" x14ac:dyDescent="0.15">
      <c r="BD64" s="65"/>
      <c r="BE64" s="68"/>
      <c r="BG64" s="65"/>
      <c r="BH64" s="65"/>
      <c r="BI64" s="65"/>
      <c r="BJ64" s="65"/>
    </row>
    <row r="65" spans="12:62" x14ac:dyDescent="0.15">
      <c r="BD65" s="65"/>
      <c r="BE65" s="68"/>
      <c r="BG65" s="65"/>
      <c r="BH65" s="65"/>
      <c r="BI65" s="65"/>
      <c r="BJ65" s="65"/>
    </row>
    <row r="66" spans="12:62" x14ac:dyDescent="0.15">
      <c r="BD66" s="65"/>
      <c r="BE66" s="68"/>
      <c r="BG66" s="65"/>
      <c r="BH66" s="65"/>
      <c r="BI66" s="65"/>
      <c r="BJ66" s="65"/>
    </row>
    <row r="67" spans="12:62" x14ac:dyDescent="0.15">
      <c r="BD67" s="65"/>
      <c r="BE67" s="68"/>
      <c r="BG67" s="65"/>
      <c r="BH67" s="65"/>
      <c r="BI67" s="65"/>
      <c r="BJ67" s="65"/>
    </row>
    <row r="69" spans="12:62" ht="13.35" customHeight="1" x14ac:dyDescent="0.15">
      <c r="L69" s="66"/>
      <c r="M69" s="69"/>
      <c r="N69" s="66"/>
      <c r="O69" s="66"/>
    </row>
    <row r="70" spans="12:62" ht="13.35" customHeight="1" x14ac:dyDescent="0.15">
      <c r="L70" s="66"/>
      <c r="M70" s="69"/>
      <c r="N70" s="66"/>
      <c r="O70" s="66"/>
    </row>
    <row r="71" spans="12:62" ht="13.35" customHeight="1" x14ac:dyDescent="0.15">
      <c r="L71" s="66"/>
      <c r="M71" s="69"/>
      <c r="N71" s="66"/>
      <c r="O71" s="66"/>
    </row>
    <row r="72" spans="12:62" ht="13.35" customHeight="1" x14ac:dyDescent="0.15">
      <c r="L72" s="66"/>
      <c r="M72" s="69"/>
      <c r="N72" s="66"/>
      <c r="O72" s="66"/>
    </row>
    <row r="73" spans="12:62" ht="13.35" customHeight="1" x14ac:dyDescent="0.15">
      <c r="L73" s="66"/>
      <c r="M73" s="69"/>
      <c r="N73" s="66"/>
      <c r="O73" s="66"/>
    </row>
    <row r="74" spans="12:62" ht="13.35" customHeight="1" x14ac:dyDescent="0.15">
      <c r="L74" s="66"/>
      <c r="M74" s="69"/>
      <c r="N74" s="66"/>
      <c r="O74" s="66"/>
    </row>
    <row r="75" spans="12:62" ht="13.35" customHeight="1" x14ac:dyDescent="0.15">
      <c r="L75" s="66"/>
      <c r="M75" s="69"/>
      <c r="N75" s="66"/>
      <c r="O75" s="66"/>
    </row>
    <row r="76" spans="12:62" ht="13.35" customHeight="1" x14ac:dyDescent="0.15">
      <c r="L76" s="66"/>
      <c r="M76" s="69"/>
      <c r="N76" s="66"/>
      <c r="O76" s="66"/>
    </row>
  </sheetData>
  <sheetProtection algorithmName="SHA-512" hashValue="7vA5B1ZJ7lxtlVbrVucMezAHoc2wABGoBG4MA4ogpRGh8cDdvi2uLSa6BSzjaT28qNNjKebUe0GZhk9uyOxqhw==" saltValue="acI16zYGiTVyC+r2MzxXUw==" spinCount="100000" sheet="1" objects="1" scenarios="1"/>
  <mergeCells count="113">
    <mergeCell ref="AW19:AW20"/>
    <mergeCell ref="P12:S12"/>
    <mergeCell ref="AA32:AE34"/>
    <mergeCell ref="B2:H3"/>
    <mergeCell ref="S32:V32"/>
    <mergeCell ref="D23:G23"/>
    <mergeCell ref="AI17:AL17"/>
    <mergeCell ref="B23:C23"/>
    <mergeCell ref="AL30:AO30"/>
    <mergeCell ref="Y18:AA18"/>
    <mergeCell ref="D24:F24"/>
    <mergeCell ref="AS17:AT17"/>
    <mergeCell ref="H32:I32"/>
    <mergeCell ref="H23:J23"/>
    <mergeCell ref="P22:V22"/>
    <mergeCell ref="P21:S21"/>
    <mergeCell ref="D26:F26"/>
    <mergeCell ref="U17:X17"/>
    <mergeCell ref="AI8:AN8"/>
    <mergeCell ref="H27:I27"/>
    <mergeCell ref="G11:I11"/>
    <mergeCell ref="AT29:AV30"/>
    <mergeCell ref="AH12:AM12"/>
    <mergeCell ref="AS3:AT3"/>
    <mergeCell ref="AB3:AD3"/>
    <mergeCell ref="AI14:AN14"/>
    <mergeCell ref="H28:I28"/>
    <mergeCell ref="Q23:T23"/>
    <mergeCell ref="D31:F31"/>
    <mergeCell ref="F15:H15"/>
    <mergeCell ref="B7:C7"/>
    <mergeCell ref="AF5:AU5"/>
    <mergeCell ref="F9:I9"/>
    <mergeCell ref="AS27:AU27"/>
    <mergeCell ref="H31:I31"/>
    <mergeCell ref="AH9:AM9"/>
    <mergeCell ref="P15:S15"/>
    <mergeCell ref="Y30:Z30"/>
    <mergeCell ref="Y29:Z29"/>
    <mergeCell ref="AT26:AV26"/>
    <mergeCell ref="AO20:AP20"/>
    <mergeCell ref="B28:C28"/>
    <mergeCell ref="Y28:Z28"/>
    <mergeCell ref="AL31:AQ31"/>
    <mergeCell ref="Q20:T20"/>
    <mergeCell ref="Q14:T14"/>
    <mergeCell ref="P27:S27"/>
    <mergeCell ref="B30:C30"/>
    <mergeCell ref="AT23:AV23"/>
    <mergeCell ref="Q17:T17"/>
    <mergeCell ref="Q11:T11"/>
    <mergeCell ref="B27:C27"/>
    <mergeCell ref="P24:S24"/>
    <mergeCell ref="D7:I7"/>
    <mergeCell ref="AS4:AT4"/>
    <mergeCell ref="R33:U33"/>
    <mergeCell ref="H25:I25"/>
    <mergeCell ref="G14:I14"/>
    <mergeCell ref="AH15:AM15"/>
    <mergeCell ref="C8:K8"/>
    <mergeCell ref="D25:F25"/>
    <mergeCell ref="AH18:AK18"/>
    <mergeCell ref="B29:C29"/>
    <mergeCell ref="AL27:AO27"/>
    <mergeCell ref="AF32:AK34"/>
    <mergeCell ref="D32:F32"/>
    <mergeCell ref="D33:F33"/>
    <mergeCell ref="AL32:AO34"/>
    <mergeCell ref="AS31:AU31"/>
    <mergeCell ref="AS18:AT18"/>
    <mergeCell ref="H30:I30"/>
    <mergeCell ref="Y21:AA21"/>
    <mergeCell ref="B33:C33"/>
    <mergeCell ref="M26:M33"/>
    <mergeCell ref="B32:C32"/>
    <mergeCell ref="F12:H12"/>
    <mergeCell ref="B26:C26"/>
    <mergeCell ref="AE17:AE21"/>
    <mergeCell ref="AO17:AP17"/>
    <mergeCell ref="D27:F27"/>
    <mergeCell ref="B25:C25"/>
    <mergeCell ref="AA29:AE29"/>
    <mergeCell ref="H29:I29"/>
    <mergeCell ref="AE9:AE14"/>
    <mergeCell ref="H24:I24"/>
    <mergeCell ref="H33:I33"/>
    <mergeCell ref="P16:AB16"/>
    <mergeCell ref="H26:I26"/>
    <mergeCell ref="P18:S18"/>
    <mergeCell ref="AS29:AS30"/>
    <mergeCell ref="AI11:AN11"/>
    <mergeCell ref="AA28:AE28"/>
    <mergeCell ref="S29:V29"/>
    <mergeCell ref="B31:C31"/>
    <mergeCell ref="U23:X23"/>
    <mergeCell ref="Z17:AB17"/>
    <mergeCell ref="AP3:AR4"/>
    <mergeCell ref="D28:F28"/>
    <mergeCell ref="AA30:AE30"/>
    <mergeCell ref="B21:J22"/>
    <mergeCell ref="AM26:AP26"/>
    <mergeCell ref="Z20:AB20"/>
    <mergeCell ref="D30:F30"/>
    <mergeCell ref="AM29:AP29"/>
    <mergeCell ref="D29:F29"/>
    <mergeCell ref="AS24:AU24"/>
    <mergeCell ref="AS16:AT16"/>
    <mergeCell ref="R30:U30"/>
    <mergeCell ref="M11:M24"/>
    <mergeCell ref="S7:V7"/>
    <mergeCell ref="Z5:AD5"/>
    <mergeCell ref="B24:C24"/>
    <mergeCell ref="Q26:T26"/>
  </mergeCells>
  <phoneticPr fontId="3"/>
  <dataValidations count="3">
    <dataValidation type="custom" allowBlank="1" showInputMessage="1" showErrorMessage="1" error="入力は少数第1位までにして下さい。" sqref="W7:X7 AU13:AU14" xr:uid="{00000000-0002-0000-0200-000000000000}">
      <formula1>W7=ROUND(W7,1)</formula1>
    </dataValidation>
    <dataValidation type="custom" allowBlank="1" showInputMessage="1" showErrorMessage="1" sqref="H24:H33" xr:uid="{00000000-0002-0000-0200-000001000000}">
      <formula1>H24=ROUND(H24,1)</formula1>
    </dataValidation>
    <dataValidation type="custom" allowBlank="1" showInputMessage="1" showErrorMessage="1" error="入力は少数第1位までにしてください。" sqref="D24:F33 F15:H15 P12:S12 P15:S15 P18:S18 P21:S21 P24:S24 R33:U33 AA28:AE30 AH9:AM9 AH12:AM12 AH15:AM15 AL30:AO30 AO21 AS27:AU27 AS31:AU31 AU16:AU18" xr:uid="{00000000-0002-0000-0200-000002000000}">
      <formula1>D9=ROUND(D9,1)</formula1>
    </dataValidation>
  </dataValidations>
  <pageMargins left="0.59055118110236227" right="0.59055118110236227" top="0.62992125984251968" bottom="0.39370078740157483" header="0.51181102362204722" footer="0"/>
  <pageSetup paperSize="9" scale="68" orientation="landscape"/>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1:BJ76"/>
  <sheetViews>
    <sheetView showGridLines="0" zoomScaleNormal="100" workbookViewId="0">
      <selection activeCell="B2" sqref="B2:H3"/>
    </sheetView>
  </sheetViews>
  <sheetFormatPr defaultColWidth="9" defaultRowHeight="12" x14ac:dyDescent="0.15"/>
  <cols>
    <col min="1" max="2" width="2.875" style="40" customWidth="1"/>
    <col min="3" max="3" width="18.375" style="40" customWidth="1"/>
    <col min="4" max="5" width="4.375" style="40" customWidth="1"/>
    <col min="6" max="6" width="3.875" style="40" customWidth="1"/>
    <col min="7" max="7" width="2.375" style="40" customWidth="1"/>
    <col min="8" max="8" width="10.375" style="40" customWidth="1"/>
    <col min="9" max="9" width="2.375" style="40" customWidth="1"/>
    <col min="10" max="11" width="2.5" style="40" customWidth="1"/>
    <col min="12" max="15" width="2.875" style="40" customWidth="1"/>
    <col min="16" max="16" width="3" style="40" customWidth="1"/>
    <col min="17" max="19" width="4.875" style="40" customWidth="1"/>
    <col min="20" max="22" width="2.875" style="40" customWidth="1"/>
    <col min="23" max="24" width="2.5" style="40" customWidth="1"/>
    <col min="25" max="25" width="2.875" style="40" customWidth="1"/>
    <col min="26" max="26" width="7.875" style="40" customWidth="1"/>
    <col min="27" max="27" width="4.875" style="40" customWidth="1"/>
    <col min="28" max="28" width="2" style="40" customWidth="1"/>
    <col min="29" max="30" width="2.375" style="40" customWidth="1"/>
    <col min="31" max="31" width="3.125" style="40" customWidth="1"/>
    <col min="32" max="33" width="2.375" style="40" customWidth="1"/>
    <col min="34" max="34" width="2.875" style="40" customWidth="1"/>
    <col min="35" max="35" width="7.875" style="40" customWidth="1"/>
    <col min="36" max="37" width="4.375" style="40" customWidth="1"/>
    <col min="38" max="38" width="3.375" style="40" customWidth="1"/>
    <col min="39" max="40" width="2.875" style="40" customWidth="1"/>
    <col min="41" max="41" width="10.875" style="40" customWidth="1"/>
    <col min="42" max="42" width="2.875" style="40" customWidth="1"/>
    <col min="43" max="44" width="2.5" style="40" customWidth="1"/>
    <col min="45" max="45" width="2.875" style="40" customWidth="1"/>
    <col min="46" max="46" width="7.875" style="40" customWidth="1"/>
    <col min="47" max="47" width="11.875" style="40" customWidth="1"/>
    <col min="48" max="48" width="1.875" style="40" customWidth="1"/>
    <col min="49" max="49" width="5.375" style="40" customWidth="1"/>
    <col min="50" max="58" width="9" style="40" customWidth="1"/>
    <col min="59" max="59" width="16.125" style="40" customWidth="1"/>
    <col min="60" max="60" width="9" style="40" customWidth="1"/>
    <col min="61" max="16384" width="9" style="40"/>
  </cols>
  <sheetData>
    <row r="1" spans="2:49" ht="27" customHeight="1" x14ac:dyDescent="0.15">
      <c r="F1" s="39"/>
      <c r="S1" s="82" t="s">
        <v>174</v>
      </c>
      <c r="T1" s="82" t="s">
        <v>175</v>
      </c>
    </row>
    <row r="2" spans="2:49" ht="12" customHeight="1" thickBot="1" x14ac:dyDescent="0.2">
      <c r="B2" s="451" t="s">
        <v>32</v>
      </c>
      <c r="C2" s="449"/>
      <c r="D2" s="449"/>
      <c r="E2" s="449"/>
      <c r="F2" s="449"/>
      <c r="G2" s="449"/>
      <c r="H2" s="449"/>
      <c r="Y2" s="104"/>
      <c r="AU2" s="115"/>
      <c r="AV2" s="113"/>
      <c r="AW2" s="382"/>
    </row>
    <row r="3" spans="2:49" ht="13.35" customHeight="1" x14ac:dyDescent="0.15">
      <c r="B3" s="449"/>
      <c r="C3" s="449"/>
      <c r="D3" s="449"/>
      <c r="E3" s="449"/>
      <c r="F3" s="449"/>
      <c r="G3" s="449"/>
      <c r="H3" s="449"/>
      <c r="Y3" s="104"/>
      <c r="Z3" s="41"/>
      <c r="AA3" s="41"/>
      <c r="AB3" s="448"/>
      <c r="AC3" s="449"/>
      <c r="AD3" s="449"/>
      <c r="AE3" s="87"/>
      <c r="AF3" s="105"/>
      <c r="AG3" s="105"/>
      <c r="AH3" s="105"/>
      <c r="AI3" s="105"/>
      <c r="AJ3" s="105"/>
      <c r="AK3" s="105"/>
      <c r="AL3" s="105"/>
      <c r="AM3" s="105"/>
      <c r="AN3" s="105"/>
      <c r="AO3" s="105"/>
      <c r="AP3" s="476" t="s">
        <v>176</v>
      </c>
      <c r="AQ3" s="477"/>
      <c r="AR3" s="478"/>
      <c r="AS3" s="443" t="s">
        <v>27</v>
      </c>
      <c r="AT3" s="444"/>
      <c r="AU3" s="114" t="s">
        <v>28</v>
      </c>
      <c r="AV3" s="105"/>
      <c r="AW3" s="382"/>
    </row>
    <row r="4" spans="2:49" ht="13.7" customHeight="1" thickBot="1" x14ac:dyDescent="0.2">
      <c r="C4" s="104"/>
      <c r="F4" s="104"/>
      <c r="G4" s="104"/>
      <c r="H4" s="104"/>
      <c r="I4" s="104"/>
      <c r="J4" s="104"/>
      <c r="K4" s="104"/>
      <c r="L4" s="104"/>
      <c r="M4" s="104"/>
      <c r="N4" s="104"/>
      <c r="O4" s="104"/>
      <c r="P4" s="104"/>
      <c r="Q4" s="104"/>
      <c r="R4" s="104"/>
      <c r="S4" s="104"/>
      <c r="T4" s="104"/>
      <c r="U4" s="104"/>
      <c r="V4" s="104"/>
      <c r="W4" s="104"/>
      <c r="X4" s="104"/>
      <c r="Y4" s="104"/>
      <c r="Z4" s="41"/>
      <c r="AA4" s="41"/>
      <c r="AB4" s="106"/>
      <c r="AC4" s="106"/>
      <c r="AD4" s="106"/>
      <c r="AE4" s="87"/>
      <c r="AF4" s="105"/>
      <c r="AG4" s="105"/>
      <c r="AH4" s="105"/>
      <c r="AI4" s="105"/>
      <c r="AJ4" s="105"/>
      <c r="AK4" s="105"/>
      <c r="AL4" s="105"/>
      <c r="AM4" s="105"/>
      <c r="AN4" s="105"/>
      <c r="AO4" s="105"/>
      <c r="AP4" s="479"/>
      <c r="AQ4" s="480"/>
      <c r="AR4" s="481"/>
      <c r="AS4" s="452" t="str">
        <f>+表紙!N28</f>
        <v>○</v>
      </c>
      <c r="AT4" s="453"/>
      <c r="AU4" s="261">
        <f>+表紙!O28</f>
        <v>0</v>
      </c>
      <c r="AV4" s="105"/>
      <c r="AW4" s="382"/>
    </row>
    <row r="5" spans="2:49" ht="15" customHeight="1" x14ac:dyDescent="0.15">
      <c r="B5" s="145" t="s">
        <v>177</v>
      </c>
      <c r="C5" s="145"/>
      <c r="F5" s="145"/>
      <c r="G5" s="103"/>
      <c r="H5" s="103"/>
      <c r="I5" s="103"/>
      <c r="J5" s="103"/>
      <c r="K5" s="103"/>
      <c r="L5" s="103"/>
      <c r="M5" s="41"/>
      <c r="N5" s="41"/>
      <c r="O5" s="41"/>
      <c r="P5" s="41"/>
      <c r="Q5" s="41"/>
      <c r="R5" s="41"/>
      <c r="S5" s="41"/>
      <c r="T5" s="41"/>
      <c r="U5" s="41"/>
      <c r="V5" s="41"/>
      <c r="W5" s="41"/>
      <c r="X5" s="41"/>
      <c r="Y5" s="41"/>
      <c r="Z5" s="471" t="s">
        <v>178</v>
      </c>
      <c r="AA5" s="449"/>
      <c r="AB5" s="449"/>
      <c r="AC5" s="449"/>
      <c r="AD5" s="449"/>
      <c r="AE5" s="87" t="s">
        <v>179</v>
      </c>
      <c r="AF5" s="487" t="str">
        <f>+表紙!F47</f>
        <v>株式会社ハマーズ</v>
      </c>
      <c r="AG5" s="449"/>
      <c r="AH5" s="449"/>
      <c r="AI5" s="449"/>
      <c r="AJ5" s="449"/>
      <c r="AK5" s="449"/>
      <c r="AL5" s="449"/>
      <c r="AM5" s="449"/>
      <c r="AN5" s="449"/>
      <c r="AO5" s="449"/>
      <c r="AP5" s="449"/>
      <c r="AQ5" s="449"/>
      <c r="AR5" s="449"/>
      <c r="AS5" s="449"/>
      <c r="AT5" s="449"/>
      <c r="AU5" s="449"/>
      <c r="AV5" s="230"/>
      <c r="AW5" s="382"/>
    </row>
    <row r="6" spans="2:49" ht="24.75" customHeight="1" thickBot="1" x14ac:dyDescent="0.2">
      <c r="B6" s="287" t="s">
        <v>180</v>
      </c>
      <c r="C6" s="128"/>
      <c r="F6" s="128"/>
      <c r="G6" s="128"/>
      <c r="H6" s="128"/>
      <c r="I6" s="128"/>
      <c r="J6" s="128"/>
      <c r="K6" s="128"/>
      <c r="L6" s="128"/>
      <c r="M6" s="128"/>
      <c r="N6" s="128"/>
      <c r="O6" s="128"/>
      <c r="P6" s="128"/>
      <c r="Q6" s="128"/>
      <c r="R6" s="128"/>
      <c r="S6" s="128"/>
      <c r="T6" s="128"/>
      <c r="U6" s="128"/>
      <c r="V6" s="128"/>
      <c r="W6" s="128"/>
      <c r="X6" s="128"/>
      <c r="Y6" s="128"/>
      <c r="AC6" s="41"/>
      <c r="AD6" s="41"/>
      <c r="AE6" s="41"/>
      <c r="AF6" s="41"/>
      <c r="AG6" s="41"/>
      <c r="AH6" s="41"/>
      <c r="AI6" s="41"/>
      <c r="AJ6" s="41"/>
      <c r="AK6" s="41"/>
      <c r="AL6" s="41"/>
      <c r="AM6" s="41"/>
      <c r="AN6" s="41"/>
      <c r="AO6" s="41"/>
      <c r="AP6" s="41"/>
      <c r="AQ6" s="41"/>
      <c r="AR6" s="41"/>
      <c r="AS6" s="41"/>
      <c r="AT6" s="41"/>
      <c r="AU6" s="41"/>
      <c r="AV6" s="41"/>
      <c r="AW6" s="382"/>
    </row>
    <row r="7" spans="2:49" ht="28.35" customHeight="1" thickBot="1" x14ac:dyDescent="0.2">
      <c r="B7" s="485" t="s">
        <v>181</v>
      </c>
      <c r="C7" s="486"/>
      <c r="D7" s="445" t="s">
        <v>260</v>
      </c>
      <c r="E7" s="446"/>
      <c r="F7" s="446"/>
      <c r="G7" s="446"/>
      <c r="H7" s="446"/>
      <c r="I7" s="447"/>
      <c r="J7" s="136"/>
      <c r="S7" s="470"/>
      <c r="T7" s="449"/>
      <c r="U7" s="449"/>
      <c r="V7" s="449"/>
      <c r="W7" s="134"/>
      <c r="X7" s="134"/>
      <c r="Y7" s="129"/>
      <c r="AB7"/>
      <c r="AC7"/>
      <c r="AD7"/>
      <c r="AE7"/>
      <c r="AF7" s="90"/>
      <c r="AG7" s="90"/>
      <c r="AH7" s="90"/>
      <c r="AI7" s="90"/>
      <c r="AJ7" s="90"/>
      <c r="AK7" s="90"/>
      <c r="AL7" s="90"/>
      <c r="AM7" s="90"/>
      <c r="AN7" s="90"/>
      <c r="AS7"/>
      <c r="AT7"/>
      <c r="AU7"/>
      <c r="AV7"/>
      <c r="AW7" s="382"/>
    </row>
    <row r="8" spans="2:49" ht="28.35" customHeight="1" thickTop="1" thickBot="1" x14ac:dyDescent="0.2">
      <c r="B8" s="42" t="s">
        <v>183</v>
      </c>
      <c r="C8" s="483" t="s">
        <v>184</v>
      </c>
      <c r="D8" s="449"/>
      <c r="E8" s="449"/>
      <c r="F8" s="449"/>
      <c r="G8" s="449"/>
      <c r="H8" s="449"/>
      <c r="I8" s="449"/>
      <c r="J8" s="449"/>
      <c r="K8" s="449"/>
      <c r="L8" s="124"/>
      <c r="M8" s="124"/>
      <c r="N8" s="124"/>
      <c r="O8" s="124"/>
      <c r="P8" s="124"/>
      <c r="Q8" s="124"/>
      <c r="R8" s="124"/>
      <c r="S8" s="124"/>
      <c r="T8" s="124"/>
      <c r="U8" s="124"/>
      <c r="V8" s="124"/>
      <c r="W8" s="125"/>
      <c r="X8" s="125"/>
      <c r="Y8" s="125"/>
      <c r="Z8" s="90"/>
      <c r="AA8" s="90"/>
      <c r="AB8" s="90"/>
      <c r="AC8" s="90"/>
      <c r="AD8" s="90"/>
      <c r="AE8" s="90"/>
      <c r="AG8" s="48"/>
      <c r="AH8" s="44" t="s">
        <v>185</v>
      </c>
      <c r="AI8" s="438" t="s">
        <v>186</v>
      </c>
      <c r="AJ8" s="439"/>
      <c r="AK8" s="439"/>
      <c r="AL8" s="439"/>
      <c r="AM8" s="439"/>
      <c r="AN8" s="440"/>
      <c r="AS8"/>
      <c r="AT8"/>
      <c r="AU8"/>
      <c r="AV8"/>
      <c r="AW8" s="382"/>
    </row>
    <row r="9" spans="2:49" ht="24.75" customHeight="1" thickTop="1" thickBot="1" x14ac:dyDescent="0.2">
      <c r="B9" s="176" t="s">
        <v>187</v>
      </c>
      <c r="F9" s="488" t="s">
        <v>188</v>
      </c>
      <c r="G9" s="489"/>
      <c r="H9" s="489"/>
      <c r="I9" s="490"/>
      <c r="J9" s="124"/>
      <c r="K9" s="124"/>
      <c r="L9" s="124"/>
      <c r="M9" s="124"/>
      <c r="N9" s="124"/>
      <c r="O9" s="124"/>
      <c r="P9" s="124"/>
      <c r="Q9" s="124"/>
      <c r="R9" s="124"/>
      <c r="S9" s="124"/>
      <c r="T9" s="124"/>
      <c r="U9" s="124"/>
      <c r="V9" s="124"/>
      <c r="W9" s="125"/>
      <c r="X9" s="125"/>
      <c r="Y9" s="125"/>
      <c r="Z9" s="90"/>
      <c r="AA9" s="90"/>
      <c r="AB9" s="90"/>
      <c r="AC9" s="90"/>
      <c r="AD9" s="90"/>
      <c r="AE9" s="504" t="s">
        <v>189</v>
      </c>
      <c r="AF9" s="54"/>
      <c r="AH9" s="441"/>
      <c r="AI9" s="442"/>
      <c r="AJ9" s="442"/>
      <c r="AK9" s="442"/>
      <c r="AL9" s="442"/>
      <c r="AM9" s="442"/>
      <c r="AN9" s="51" t="s">
        <v>72</v>
      </c>
      <c r="AS9"/>
      <c r="AT9"/>
      <c r="AU9"/>
      <c r="AV9"/>
      <c r="AW9" s="382"/>
    </row>
    <row r="10" spans="2:49" ht="24.75" customHeight="1" thickTop="1" thickBot="1" x14ac:dyDescent="0.2">
      <c r="F10" s="91"/>
      <c r="G10" s="124"/>
      <c r="H10" s="124"/>
      <c r="I10" s="124"/>
      <c r="J10" s="124"/>
      <c r="K10" s="124"/>
      <c r="L10" s="124"/>
      <c r="M10" s="124"/>
      <c r="N10" s="124"/>
      <c r="O10" s="124"/>
      <c r="P10" s="124"/>
      <c r="Q10" s="124"/>
      <c r="R10" s="124"/>
      <c r="S10" s="124"/>
      <c r="T10" s="124"/>
      <c r="U10" s="124"/>
      <c r="V10" s="124"/>
      <c r="W10" s="125"/>
      <c r="X10" s="125"/>
      <c r="Y10" s="125"/>
      <c r="Z10" s="90"/>
      <c r="AA10" s="90"/>
      <c r="AB10" s="90"/>
      <c r="AE10" s="473"/>
      <c r="AF10" s="54"/>
      <c r="AS10"/>
      <c r="AT10"/>
      <c r="AU10"/>
      <c r="AV10"/>
      <c r="AW10" s="382"/>
    </row>
    <row r="11" spans="2:49" ht="27" customHeight="1" thickTop="1" thickBot="1" x14ac:dyDescent="0.2">
      <c r="C11" s="153" t="s">
        <v>190</v>
      </c>
      <c r="F11" s="44" t="s">
        <v>47</v>
      </c>
      <c r="G11" s="438" t="s">
        <v>191</v>
      </c>
      <c r="H11" s="439"/>
      <c r="I11" s="440"/>
      <c r="J11" s="45"/>
      <c r="K11" s="46"/>
      <c r="L11" s="47"/>
      <c r="M11" s="472" t="s">
        <v>192</v>
      </c>
      <c r="N11" s="47"/>
      <c r="O11" s="48"/>
      <c r="P11" s="44" t="s">
        <v>50</v>
      </c>
      <c r="Q11" s="493" t="s">
        <v>193</v>
      </c>
      <c r="R11" s="439"/>
      <c r="S11" s="439"/>
      <c r="T11" s="440"/>
      <c r="U11" s="178"/>
      <c r="V11" s="62"/>
      <c r="Y11"/>
      <c r="Z11"/>
      <c r="AA11"/>
      <c r="AB11"/>
      <c r="AD11" s="59"/>
      <c r="AE11" s="473"/>
      <c r="AF11" s="138"/>
      <c r="AG11" s="48"/>
      <c r="AH11" s="44" t="s">
        <v>194</v>
      </c>
      <c r="AI11" s="438" t="s">
        <v>195</v>
      </c>
      <c r="AJ11" s="439"/>
      <c r="AK11" s="439"/>
      <c r="AL11" s="439"/>
      <c r="AM11" s="439"/>
      <c r="AN11" s="440"/>
      <c r="AS11"/>
      <c r="AT11"/>
      <c r="AU11"/>
      <c r="AV11"/>
      <c r="AW11" s="382"/>
    </row>
    <row r="12" spans="2:49" ht="24.75" customHeight="1" thickTop="1" thickBot="1" x14ac:dyDescent="0.2">
      <c r="F12" s="459">
        <f>+ROUND(P12,1)+ROUND(P15,1)+ROUND(P18,1)+ROUND(P24,1)+P27-ROUND(F15,1)</f>
        <v>0</v>
      </c>
      <c r="G12" s="460"/>
      <c r="H12" s="460"/>
      <c r="I12" s="51" t="s">
        <v>72</v>
      </c>
      <c r="K12" s="52"/>
      <c r="M12" s="473"/>
      <c r="N12" s="53"/>
      <c r="P12" s="441"/>
      <c r="Q12" s="442"/>
      <c r="R12" s="442"/>
      <c r="S12" s="442"/>
      <c r="T12" s="51" t="s">
        <v>72</v>
      </c>
      <c r="Y12"/>
      <c r="Z12"/>
      <c r="AA12"/>
      <c r="AB12"/>
      <c r="AC12" s="54"/>
      <c r="AE12" s="473"/>
      <c r="AG12" s="131"/>
      <c r="AH12" s="441"/>
      <c r="AI12" s="442"/>
      <c r="AJ12" s="442"/>
      <c r="AK12" s="442"/>
      <c r="AL12" s="442"/>
      <c r="AM12" s="442"/>
      <c r="AN12" s="51" t="s">
        <v>72</v>
      </c>
      <c r="AS12"/>
      <c r="AT12"/>
      <c r="AU12"/>
      <c r="AV12"/>
      <c r="AW12" s="382"/>
    </row>
    <row r="13" spans="2:49" ht="24.75" customHeight="1" thickTop="1" thickBot="1" x14ac:dyDescent="0.2">
      <c r="K13" s="55"/>
      <c r="M13" s="473"/>
      <c r="N13" s="54"/>
      <c r="Y13"/>
      <c r="Z13"/>
      <c r="AA13"/>
      <c r="AB13"/>
      <c r="AC13" s="54"/>
      <c r="AE13" s="473"/>
      <c r="AG13" s="136"/>
      <c r="AH13" s="134"/>
      <c r="AI13" s="135"/>
      <c r="AJ13" s="135"/>
      <c r="AK13" s="135"/>
      <c r="AL13" s="135"/>
      <c r="AS13" s="133"/>
      <c r="AT13" s="133"/>
      <c r="AU13" s="134"/>
      <c r="AW13" s="382"/>
    </row>
    <row r="14" spans="2:49" ht="27" customHeight="1" thickTop="1" thickBot="1" x14ac:dyDescent="0.2">
      <c r="F14" s="50" t="s">
        <v>196</v>
      </c>
      <c r="G14" s="468" t="s">
        <v>197</v>
      </c>
      <c r="H14" s="436"/>
      <c r="I14" s="437"/>
      <c r="J14" s="57"/>
      <c r="K14" s="58"/>
      <c r="M14" s="473"/>
      <c r="N14" s="54"/>
      <c r="O14" s="47"/>
      <c r="P14" s="44" t="s">
        <v>64</v>
      </c>
      <c r="Q14" s="494" t="s">
        <v>198</v>
      </c>
      <c r="R14" s="439"/>
      <c r="S14" s="439"/>
      <c r="T14" s="440"/>
      <c r="U14" s="178"/>
      <c r="V14" s="62"/>
      <c r="Y14"/>
      <c r="Z14"/>
      <c r="AA14"/>
      <c r="AB14"/>
      <c r="AC14" s="54"/>
      <c r="AE14" s="474"/>
      <c r="AG14" s="137"/>
      <c r="AH14" s="50" t="s">
        <v>199</v>
      </c>
      <c r="AI14" s="464" t="s">
        <v>200</v>
      </c>
      <c r="AJ14" s="465"/>
      <c r="AK14" s="465"/>
      <c r="AL14" s="465"/>
      <c r="AM14" s="465"/>
      <c r="AN14" s="466"/>
      <c r="AO14"/>
      <c r="AS14" s="133"/>
      <c r="AT14" s="133"/>
      <c r="AU14" s="134"/>
      <c r="AW14" s="382"/>
    </row>
    <row r="15" spans="2:49" ht="24.75" customHeight="1" thickBot="1" x14ac:dyDescent="0.2">
      <c r="F15" s="484"/>
      <c r="G15" s="455"/>
      <c r="H15" s="455"/>
      <c r="I15" s="43" t="s">
        <v>72</v>
      </c>
      <c r="K15" s="54"/>
      <c r="M15" s="473"/>
      <c r="N15" s="54"/>
      <c r="P15" s="441"/>
      <c r="Q15" s="442"/>
      <c r="R15" s="442"/>
      <c r="S15" s="442"/>
      <c r="T15" s="51" t="s">
        <v>72</v>
      </c>
      <c r="Y15"/>
      <c r="Z15"/>
      <c r="AA15"/>
      <c r="AB15"/>
      <c r="AC15" s="54"/>
      <c r="AH15" s="454"/>
      <c r="AI15" s="455"/>
      <c r="AJ15" s="455"/>
      <c r="AK15" s="455"/>
      <c r="AL15" s="455"/>
      <c r="AM15" s="455"/>
      <c r="AN15" s="43" t="s">
        <v>72</v>
      </c>
      <c r="AO15"/>
      <c r="AS15" s="60" t="s">
        <v>201</v>
      </c>
      <c r="AT15" s="61"/>
      <c r="AW15" s="382"/>
    </row>
    <row r="16" spans="2:49" ht="24.75" customHeight="1" thickTop="1" thickBot="1" x14ac:dyDescent="0.2">
      <c r="K16" s="54"/>
      <c r="M16" s="473"/>
      <c r="N16" s="54"/>
      <c r="P16" s="507" t="str">
        <f>+IF(Y18=0,"",IF(Y18-P18=Y18,"エラー！：⑥残さ物量があるのに、④自ら中間処理した量がゼロになっています",""))</f>
        <v/>
      </c>
      <c r="Q16" s="449"/>
      <c r="R16" s="449"/>
      <c r="S16" s="449"/>
      <c r="T16" s="449"/>
      <c r="U16" s="449"/>
      <c r="V16" s="449"/>
      <c r="W16" s="449"/>
      <c r="X16" s="449"/>
      <c r="Y16" s="449"/>
      <c r="Z16" s="449"/>
      <c r="AA16" s="449"/>
      <c r="AB16" s="449"/>
      <c r="AC16" s="54"/>
      <c r="AE16" s="174"/>
      <c r="AP16" s="49"/>
      <c r="AS16" s="508" t="s">
        <v>240</v>
      </c>
      <c r="AT16" s="437"/>
      <c r="AU16" s="92"/>
      <c r="AV16" s="43" t="s">
        <v>72</v>
      </c>
      <c r="AW16" s="382"/>
    </row>
    <row r="17" spans="2:49" ht="27" customHeight="1" thickTop="1" thickBot="1" x14ac:dyDescent="0.2">
      <c r="K17" s="54"/>
      <c r="M17" s="473"/>
      <c r="N17" s="54"/>
      <c r="O17" s="47"/>
      <c r="P17" s="44" t="s">
        <v>203</v>
      </c>
      <c r="Q17" s="438" t="s">
        <v>204</v>
      </c>
      <c r="R17" s="439"/>
      <c r="S17" s="439"/>
      <c r="T17" s="440"/>
      <c r="U17" s="517"/>
      <c r="V17" s="480"/>
      <c r="W17" s="480"/>
      <c r="X17" s="480"/>
      <c r="Y17" s="130" t="s">
        <v>205</v>
      </c>
      <c r="Z17" s="438" t="s">
        <v>206</v>
      </c>
      <c r="AA17" s="439"/>
      <c r="AB17" s="440"/>
      <c r="AC17" s="140"/>
      <c r="AD17" s="137"/>
      <c r="AE17" s="472" t="s">
        <v>207</v>
      </c>
      <c r="AF17" s="47"/>
      <c r="AG17" s="47"/>
      <c r="AH17" s="234" t="s">
        <v>208</v>
      </c>
      <c r="AI17" s="468" t="s">
        <v>209</v>
      </c>
      <c r="AJ17" s="436"/>
      <c r="AK17" s="436"/>
      <c r="AL17" s="437"/>
      <c r="AM17" s="47"/>
      <c r="AN17" s="242"/>
      <c r="AO17" s="491" t="s">
        <v>210</v>
      </c>
      <c r="AP17" s="437"/>
      <c r="AQ17" s="244"/>
      <c r="AS17" s="508" t="s">
        <v>211</v>
      </c>
      <c r="AT17" s="437"/>
      <c r="AU17" s="92"/>
      <c r="AV17" s="43" t="s">
        <v>72</v>
      </c>
      <c r="AW17" s="382"/>
    </row>
    <row r="18" spans="2:49" ht="24.75" customHeight="1" thickBot="1" x14ac:dyDescent="0.2">
      <c r="K18" s="54"/>
      <c r="M18" s="473"/>
      <c r="N18" s="54"/>
      <c r="P18" s="441"/>
      <c r="Q18" s="442"/>
      <c r="R18" s="442"/>
      <c r="S18" s="442"/>
      <c r="T18" s="51" t="s">
        <v>72</v>
      </c>
      <c r="U18"/>
      <c r="V18" s="235"/>
      <c r="W18"/>
      <c r="X18" s="182"/>
      <c r="Y18" s="459">
        <f>+ROUND(AH9,1)+ROUND(AH12,1)+ROUND(AH15,1)+AH18</f>
        <v>0</v>
      </c>
      <c r="Z18" s="460"/>
      <c r="AA18" s="460"/>
      <c r="AB18" s="51" t="s">
        <v>72</v>
      </c>
      <c r="AC18" s="181"/>
      <c r="AD18" s="181"/>
      <c r="AE18" s="473"/>
      <c r="AH18" s="456">
        <f>+ROUND(AO18,1)+ROUND(AO21,1)</f>
        <v>0</v>
      </c>
      <c r="AI18" s="436"/>
      <c r="AJ18" s="436"/>
      <c r="AK18" s="436"/>
      <c r="AL18" s="43" t="s">
        <v>72</v>
      </c>
      <c r="AM18" s="53"/>
      <c r="AO18" s="260">
        <f>+ROUND(AU16,1)+ROUND(AU17,1)+ROUND(AU18,1)</f>
        <v>0</v>
      </c>
      <c r="AP18" s="43" t="s">
        <v>72</v>
      </c>
      <c r="AS18" s="508" t="s">
        <v>212</v>
      </c>
      <c r="AT18" s="437"/>
      <c r="AU18" s="92"/>
      <c r="AV18" s="43" t="s">
        <v>72</v>
      </c>
      <c r="AW18" s="382"/>
    </row>
    <row r="19" spans="2:49" ht="24.75" customHeight="1" thickTop="1" thickBot="1" x14ac:dyDescent="0.2">
      <c r="K19" s="54"/>
      <c r="M19" s="473"/>
      <c r="N19" s="54"/>
      <c r="P19" s="126"/>
      <c r="Q19" s="253"/>
      <c r="R19" s="185"/>
      <c r="S19" s="126"/>
      <c r="T19" s="126"/>
      <c r="U19" s="127"/>
      <c r="V19" s="236"/>
      <c r="W19" s="127"/>
      <c r="X19" s="127"/>
      <c r="Y19" s="127"/>
      <c r="Z19" s="127"/>
      <c r="AA19" s="127"/>
      <c r="AB19" s="127"/>
      <c r="AE19" s="473"/>
      <c r="AI19" s="54"/>
      <c r="AM19" s="54"/>
      <c r="AS19"/>
      <c r="AT19"/>
      <c r="AU19"/>
      <c r="AV19"/>
      <c r="AW19" s="524" t="s">
        <v>213</v>
      </c>
    </row>
    <row r="20" spans="2:49" ht="27" customHeight="1" thickTop="1" thickBot="1" x14ac:dyDescent="0.2">
      <c r="K20" s="54"/>
      <c r="M20" s="473"/>
      <c r="N20" s="54"/>
      <c r="P20" s="44" t="s">
        <v>214</v>
      </c>
      <c r="Q20" s="438" t="s">
        <v>215</v>
      </c>
      <c r="R20" s="439"/>
      <c r="S20" s="439"/>
      <c r="T20" s="440"/>
      <c r="U20" s="126"/>
      <c r="V20" s="237"/>
      <c r="W20" s="240"/>
      <c r="X20" s="241"/>
      <c r="Y20" s="130" t="s">
        <v>216</v>
      </c>
      <c r="Z20" s="438" t="s">
        <v>217</v>
      </c>
      <c r="AA20" s="439"/>
      <c r="AB20" s="440"/>
      <c r="AE20" s="473"/>
      <c r="AI20" s="54"/>
      <c r="AL20" s="106"/>
      <c r="AM20" s="54"/>
      <c r="AN20" s="243"/>
      <c r="AO20" s="491" t="s">
        <v>218</v>
      </c>
      <c r="AP20" s="437"/>
      <c r="AQ20" s="179"/>
      <c r="AS20" s="56"/>
      <c r="AT20" s="56"/>
      <c r="AW20" s="449"/>
    </row>
    <row r="21" spans="2:49" ht="25.35" customHeight="1" thickBot="1" x14ac:dyDescent="0.2">
      <c r="B21" s="482" t="s">
        <v>219</v>
      </c>
      <c r="C21" s="449"/>
      <c r="D21" s="449"/>
      <c r="E21" s="449"/>
      <c r="F21" s="449"/>
      <c r="G21" s="449"/>
      <c r="H21" s="449"/>
      <c r="I21" s="449"/>
      <c r="J21" s="449"/>
      <c r="K21" s="54"/>
      <c r="M21" s="473"/>
      <c r="N21" s="54"/>
      <c r="P21" s="441"/>
      <c r="Q21" s="442"/>
      <c r="R21" s="442"/>
      <c r="S21" s="442"/>
      <c r="T21" s="51" t="s">
        <v>72</v>
      </c>
      <c r="U21" s="126"/>
      <c r="V21" s="126"/>
      <c r="W21" s="126"/>
      <c r="X21" s="126"/>
      <c r="Y21" s="459">
        <f>+P18-Y18</f>
        <v>0</v>
      </c>
      <c r="Z21" s="460"/>
      <c r="AA21" s="460"/>
      <c r="AB21" s="51" t="s">
        <v>72</v>
      </c>
      <c r="AC21" s="127"/>
      <c r="AE21" s="474"/>
      <c r="AI21" s="54"/>
      <c r="AN21" s="106"/>
      <c r="AO21" s="92"/>
      <c r="AP21" s="43" t="s">
        <v>72</v>
      </c>
      <c r="AQ21" s="179"/>
      <c r="AS21"/>
      <c r="AT21"/>
      <c r="AU21"/>
      <c r="AV21"/>
      <c r="AW21" s="382"/>
    </row>
    <row r="22" spans="2:49" ht="25.5" customHeight="1" thickTop="1" thickBot="1" x14ac:dyDescent="0.2">
      <c r="B22" s="480"/>
      <c r="C22" s="480"/>
      <c r="D22" s="480"/>
      <c r="E22" s="480"/>
      <c r="F22" s="480"/>
      <c r="G22" s="480"/>
      <c r="H22" s="480"/>
      <c r="I22" s="480"/>
      <c r="J22" s="480"/>
      <c r="K22" s="54"/>
      <c r="M22" s="473"/>
      <c r="N22" s="54"/>
      <c r="P22" s="532" t="str">
        <f>+IF(P21=0,"",IF(P18&lt;P21,"エラー !：④の内数である⑤の量が④を超えています",""))</f>
        <v/>
      </c>
      <c r="Q22" s="449"/>
      <c r="R22" s="449"/>
      <c r="S22" s="449"/>
      <c r="T22" s="449"/>
      <c r="U22" s="449"/>
      <c r="V22" s="449"/>
      <c r="W22" s="127"/>
      <c r="X22" s="127"/>
      <c r="Y22" s="127"/>
      <c r="Z22" s="127"/>
      <c r="AA22" s="127"/>
      <c r="AB22" s="127"/>
      <c r="AE22" s="174"/>
      <c r="AI22" s="54"/>
      <c r="AW22" s="382"/>
    </row>
    <row r="23" spans="2:49" ht="27" customHeight="1" thickTop="1" thickBot="1" x14ac:dyDescent="0.2">
      <c r="B23" s="516" t="s">
        <v>220</v>
      </c>
      <c r="C23" s="444"/>
      <c r="D23" s="530" t="s">
        <v>221</v>
      </c>
      <c r="E23" s="520"/>
      <c r="F23" s="520"/>
      <c r="G23" s="444"/>
      <c r="H23" s="516" t="s">
        <v>222</v>
      </c>
      <c r="I23" s="520"/>
      <c r="J23" s="444"/>
      <c r="K23" s="54"/>
      <c r="M23" s="473"/>
      <c r="N23" s="54"/>
      <c r="O23" s="47"/>
      <c r="P23" s="50" t="s">
        <v>223</v>
      </c>
      <c r="Q23" s="468" t="s">
        <v>224</v>
      </c>
      <c r="R23" s="436"/>
      <c r="S23" s="436"/>
      <c r="T23" s="437"/>
      <c r="U23" s="521"/>
      <c r="V23" s="449"/>
      <c r="W23" s="449"/>
      <c r="X23" s="449"/>
      <c r="AE23"/>
      <c r="AF23"/>
      <c r="AG23"/>
      <c r="AH23"/>
      <c r="AI23" s="245"/>
      <c r="AJ23"/>
      <c r="AN23" s="142"/>
      <c r="AR23" s="48"/>
      <c r="AS23" s="130" t="s">
        <v>225</v>
      </c>
      <c r="AT23" s="438" t="s">
        <v>226</v>
      </c>
      <c r="AU23" s="439"/>
      <c r="AV23" s="440"/>
      <c r="AW23" s="382"/>
    </row>
    <row r="24" spans="2:49" ht="27" customHeight="1" thickBot="1" x14ac:dyDescent="0.2">
      <c r="B24" s="457" t="s">
        <v>227</v>
      </c>
      <c r="C24" s="458"/>
      <c r="D24" s="469">
        <v>0</v>
      </c>
      <c r="E24" s="455"/>
      <c r="F24" s="455"/>
      <c r="G24" s="183" t="s">
        <v>228</v>
      </c>
      <c r="H24" s="467">
        <f>+F12</f>
        <v>0</v>
      </c>
      <c r="I24" s="436"/>
      <c r="J24" s="183" t="s">
        <v>228</v>
      </c>
      <c r="K24" s="54"/>
      <c r="M24" s="474"/>
      <c r="P24" s="454"/>
      <c r="Q24" s="455"/>
      <c r="R24" s="455"/>
      <c r="S24" s="455"/>
      <c r="T24" s="43" t="s">
        <v>72</v>
      </c>
      <c r="U24"/>
      <c r="V24"/>
      <c r="W24"/>
      <c r="X24"/>
      <c r="AE24"/>
      <c r="AF24"/>
      <c r="AG24"/>
      <c r="AH24"/>
      <c r="AI24" s="245"/>
      <c r="AJ24"/>
      <c r="AL24" s="135"/>
      <c r="AQ24" s="54"/>
      <c r="AR24" s="139"/>
      <c r="AS24" s="459">
        <f>+ROUND(AU16,1)+ROUND(AA28,1)</f>
        <v>0</v>
      </c>
      <c r="AT24" s="460"/>
      <c r="AU24" s="460"/>
      <c r="AV24" s="51" t="s">
        <v>72</v>
      </c>
      <c r="AW24" s="382"/>
    </row>
    <row r="25" spans="2:49" ht="27" customHeight="1" thickBot="1" x14ac:dyDescent="0.2">
      <c r="B25" s="457" t="s">
        <v>229</v>
      </c>
      <c r="C25" s="458"/>
      <c r="D25" s="469">
        <v>0</v>
      </c>
      <c r="E25" s="455"/>
      <c r="F25" s="455"/>
      <c r="G25" s="183" t="s">
        <v>228</v>
      </c>
      <c r="H25" s="467">
        <f>+P12+AH9</f>
        <v>0</v>
      </c>
      <c r="I25" s="436"/>
      <c r="J25" s="183" t="s">
        <v>228</v>
      </c>
      <c r="K25" s="54"/>
      <c r="AE25" s="141"/>
      <c r="AI25" s="54"/>
      <c r="AL25" s="175"/>
      <c r="AM25" s="175"/>
      <c r="AN25" s="175"/>
      <c r="AQ25" s="255"/>
      <c r="AR25" s="67"/>
      <c r="AW25" s="382"/>
    </row>
    <row r="26" spans="2:49" ht="27" customHeight="1" thickTop="1" thickBot="1" x14ac:dyDescent="0.2">
      <c r="B26" s="457" t="s">
        <v>230</v>
      </c>
      <c r="C26" s="458"/>
      <c r="D26" s="469">
        <v>0</v>
      </c>
      <c r="E26" s="455"/>
      <c r="F26" s="455"/>
      <c r="G26" s="183" t="s">
        <v>228</v>
      </c>
      <c r="H26" s="467">
        <f>+P21</f>
        <v>0</v>
      </c>
      <c r="I26" s="436"/>
      <c r="J26" s="183" t="s">
        <v>228</v>
      </c>
      <c r="K26" s="54"/>
      <c r="L26" s="137"/>
      <c r="M26" s="472" t="s">
        <v>231</v>
      </c>
      <c r="N26" s="47"/>
      <c r="O26" s="47"/>
      <c r="P26" s="234" t="s">
        <v>232</v>
      </c>
      <c r="Q26" s="468" t="s">
        <v>233</v>
      </c>
      <c r="R26" s="436"/>
      <c r="S26" s="436"/>
      <c r="T26" s="437"/>
      <c r="U26" s="47"/>
      <c r="V26" s="47"/>
      <c r="W26" s="47"/>
      <c r="X26" s="47"/>
      <c r="Y26" s="47"/>
      <c r="Z26" s="47"/>
      <c r="AA26" s="47"/>
      <c r="AB26" s="47"/>
      <c r="AC26" s="47"/>
      <c r="AD26" s="47"/>
      <c r="AE26" s="47"/>
      <c r="AF26" s="47"/>
      <c r="AG26" s="47"/>
      <c r="AH26" s="47"/>
      <c r="AI26" s="59"/>
      <c r="AJ26" s="47"/>
      <c r="AK26" s="48"/>
      <c r="AL26" s="130" t="s">
        <v>234</v>
      </c>
      <c r="AM26" s="438" t="s">
        <v>235</v>
      </c>
      <c r="AN26" s="439"/>
      <c r="AO26" s="439"/>
      <c r="AP26" s="440"/>
      <c r="AQ26" s="257"/>
      <c r="AR26" s="258"/>
      <c r="AS26" s="130" t="s">
        <v>236</v>
      </c>
      <c r="AT26" s="438" t="s">
        <v>237</v>
      </c>
      <c r="AU26" s="439"/>
      <c r="AV26" s="440"/>
      <c r="AW26" s="382"/>
    </row>
    <row r="27" spans="2:49" ht="27" customHeight="1" thickBot="1" x14ac:dyDescent="0.2">
      <c r="B27" s="457" t="s">
        <v>238</v>
      </c>
      <c r="C27" s="458"/>
      <c r="D27" s="469">
        <v>0</v>
      </c>
      <c r="E27" s="455"/>
      <c r="F27" s="455"/>
      <c r="G27" s="183" t="s">
        <v>228</v>
      </c>
      <c r="H27" s="467">
        <f>+Y21</f>
        <v>0</v>
      </c>
      <c r="I27" s="436"/>
      <c r="J27" s="183" t="s">
        <v>228</v>
      </c>
      <c r="M27" s="473"/>
      <c r="P27" s="495">
        <f>+R30+ROUND(R33,1)</f>
        <v>0</v>
      </c>
      <c r="Q27" s="436"/>
      <c r="R27" s="436"/>
      <c r="S27" s="436"/>
      <c r="T27" s="43" t="s">
        <v>72</v>
      </c>
      <c r="U27" s="62"/>
      <c r="V27" s="62"/>
      <c r="Y27" s="60" t="s">
        <v>201</v>
      </c>
      <c r="Z27" s="63"/>
      <c r="AL27" s="459">
        <f>+AH18+P27</f>
        <v>0</v>
      </c>
      <c r="AM27" s="460"/>
      <c r="AN27" s="460"/>
      <c r="AO27" s="460"/>
      <c r="AP27" s="51" t="s">
        <v>72</v>
      </c>
      <c r="AQ27" s="255"/>
      <c r="AR27" s="67"/>
      <c r="AS27" s="441"/>
      <c r="AT27" s="442"/>
      <c r="AU27" s="442"/>
      <c r="AV27" s="51" t="s">
        <v>72</v>
      </c>
      <c r="AW27" s="382"/>
    </row>
    <row r="28" spans="2:49" ht="27" customHeight="1" thickTop="1" thickBot="1" x14ac:dyDescent="0.2">
      <c r="B28" s="492" t="s">
        <v>239</v>
      </c>
      <c r="C28" s="458"/>
      <c r="D28" s="469">
        <v>0</v>
      </c>
      <c r="E28" s="455"/>
      <c r="F28" s="455"/>
      <c r="G28" s="183" t="s">
        <v>228</v>
      </c>
      <c r="H28" s="467">
        <f>+P15+AH12</f>
        <v>0</v>
      </c>
      <c r="I28" s="436"/>
      <c r="J28" s="183" t="s">
        <v>228</v>
      </c>
      <c r="M28" s="473"/>
      <c r="P28" s="54"/>
      <c r="Y28" s="450" t="s">
        <v>240</v>
      </c>
      <c r="Z28" s="436"/>
      <c r="AA28" s="454"/>
      <c r="AB28" s="455"/>
      <c r="AC28" s="455"/>
      <c r="AD28" s="455"/>
      <c r="AE28" s="455"/>
      <c r="AF28" s="43" t="s">
        <v>72</v>
      </c>
      <c r="AN28" s="254"/>
      <c r="AQ28" s="255"/>
      <c r="AR28" s="67"/>
      <c r="AS28" s="380" t="str">
        <f>+IF(AS27=0,"",IF(AL27&lt;(AS24+AS27+AS31),"エラー !：⑩の内数である（⑫+⑬＋⑭）の量が⑩を超えています",""))</f>
        <v/>
      </c>
      <c r="AT28" s="378"/>
      <c r="AU28" s="378"/>
      <c r="AV28" s="378"/>
      <c r="AW28" s="382"/>
    </row>
    <row r="29" spans="2:49" ht="27" customHeight="1" thickTop="1" thickBot="1" x14ac:dyDescent="0.2">
      <c r="B29" s="457" t="s">
        <v>241</v>
      </c>
      <c r="C29" s="458"/>
      <c r="D29" s="469">
        <v>0</v>
      </c>
      <c r="E29" s="455"/>
      <c r="F29" s="455"/>
      <c r="G29" s="183" t="s">
        <v>228</v>
      </c>
      <c r="H29" s="467">
        <f>+AL27</f>
        <v>0</v>
      </c>
      <c r="I29" s="436"/>
      <c r="J29" s="183" t="s">
        <v>228</v>
      </c>
      <c r="M29" s="473"/>
      <c r="P29" s="54"/>
      <c r="Q29" s="137"/>
      <c r="R29" s="50" t="s">
        <v>242</v>
      </c>
      <c r="S29" s="468" t="s">
        <v>243</v>
      </c>
      <c r="T29" s="436"/>
      <c r="U29" s="436"/>
      <c r="V29" s="437"/>
      <c r="W29" s="47"/>
      <c r="X29" s="64"/>
      <c r="Y29" s="450" t="s">
        <v>244</v>
      </c>
      <c r="Z29" s="436"/>
      <c r="AA29" s="454"/>
      <c r="AB29" s="455"/>
      <c r="AC29" s="455"/>
      <c r="AD29" s="455"/>
      <c r="AE29" s="455"/>
      <c r="AF29" s="43" t="s">
        <v>72</v>
      </c>
      <c r="AL29" s="130" t="s">
        <v>245</v>
      </c>
      <c r="AM29" s="438" t="s">
        <v>246</v>
      </c>
      <c r="AN29" s="439"/>
      <c r="AO29" s="439"/>
      <c r="AP29" s="440"/>
      <c r="AQ29" s="256"/>
      <c r="AR29" s="259"/>
      <c r="AS29" s="509" t="s">
        <v>247</v>
      </c>
      <c r="AT29" s="438" t="s">
        <v>248</v>
      </c>
      <c r="AU29" s="500"/>
      <c r="AV29" s="501"/>
      <c r="AW29" s="382"/>
    </row>
    <row r="30" spans="2:49" ht="27" customHeight="1" thickBot="1" x14ac:dyDescent="0.2">
      <c r="B30" s="457" t="s">
        <v>249</v>
      </c>
      <c r="C30" s="458"/>
      <c r="D30" s="469">
        <v>0</v>
      </c>
      <c r="E30" s="455"/>
      <c r="F30" s="455"/>
      <c r="G30" s="183" t="s">
        <v>228</v>
      </c>
      <c r="H30" s="467">
        <f>+AL30</f>
        <v>0</v>
      </c>
      <c r="I30" s="436"/>
      <c r="J30" s="183" t="s">
        <v>228</v>
      </c>
      <c r="M30" s="473"/>
      <c r="P30" s="54"/>
      <c r="R30" s="456">
        <f>+ROUND(AA28,1)+ROUND(AA29,1)+ROUND(AA30,1)</f>
        <v>0</v>
      </c>
      <c r="S30" s="436"/>
      <c r="T30" s="436"/>
      <c r="U30" s="436"/>
      <c r="V30" s="43" t="s">
        <v>72</v>
      </c>
      <c r="Y30" s="450" t="s">
        <v>212</v>
      </c>
      <c r="Z30" s="436"/>
      <c r="AA30" s="454"/>
      <c r="AB30" s="455"/>
      <c r="AC30" s="455"/>
      <c r="AD30" s="455"/>
      <c r="AE30" s="455"/>
      <c r="AF30" s="43" t="s">
        <v>72</v>
      </c>
      <c r="AL30" s="531"/>
      <c r="AM30" s="442"/>
      <c r="AN30" s="442"/>
      <c r="AO30" s="442"/>
      <c r="AP30" s="51" t="s">
        <v>72</v>
      </c>
      <c r="AS30" s="510"/>
      <c r="AT30" s="502"/>
      <c r="AU30" s="502"/>
      <c r="AV30" s="503"/>
      <c r="AW30" s="382"/>
    </row>
    <row r="31" spans="2:49" ht="27" customHeight="1" thickTop="1" thickBot="1" x14ac:dyDescent="0.2">
      <c r="B31" s="457" t="s">
        <v>250</v>
      </c>
      <c r="C31" s="458"/>
      <c r="D31" s="469">
        <v>0</v>
      </c>
      <c r="E31" s="455"/>
      <c r="F31" s="455"/>
      <c r="G31" s="183" t="s">
        <v>228</v>
      </c>
      <c r="H31" s="467">
        <f>+AS24</f>
        <v>0</v>
      </c>
      <c r="I31" s="436"/>
      <c r="J31" s="183" t="s">
        <v>228</v>
      </c>
      <c r="M31" s="473"/>
      <c r="P31" s="54"/>
      <c r="Y31"/>
      <c r="Z31"/>
      <c r="AA31" s="65" t="s">
        <v>251</v>
      </c>
      <c r="AK31" s="67"/>
      <c r="AL31" s="507" t="str">
        <f>+IF(AL30=0,"",IF(AL27&lt;AL30,"エラー !：⑩の内数である⑪の量が⑩を超えています",""))</f>
        <v/>
      </c>
      <c r="AM31" s="449"/>
      <c r="AN31" s="449"/>
      <c r="AO31" s="449"/>
      <c r="AP31" s="449"/>
      <c r="AQ31" s="449"/>
      <c r="AS31" s="514"/>
      <c r="AT31" s="515"/>
      <c r="AU31" s="515"/>
      <c r="AV31" s="152" t="s">
        <v>72</v>
      </c>
      <c r="AW31" s="382"/>
    </row>
    <row r="32" spans="2:49" ht="27" customHeight="1" thickTop="1" thickBot="1" x14ac:dyDescent="0.2">
      <c r="B32" s="457" t="s">
        <v>252</v>
      </c>
      <c r="C32" s="458"/>
      <c r="D32" s="469">
        <v>0</v>
      </c>
      <c r="E32" s="455"/>
      <c r="F32" s="455"/>
      <c r="G32" s="183" t="s">
        <v>228</v>
      </c>
      <c r="H32" s="467">
        <f>+AS27</f>
        <v>0</v>
      </c>
      <c r="I32" s="436"/>
      <c r="J32" s="183" t="s">
        <v>228</v>
      </c>
      <c r="M32" s="473"/>
      <c r="P32" s="54"/>
      <c r="Q32" s="137"/>
      <c r="R32" s="50" t="s">
        <v>253</v>
      </c>
      <c r="S32" s="468" t="s">
        <v>254</v>
      </c>
      <c r="T32" s="436"/>
      <c r="U32" s="436"/>
      <c r="V32" s="437"/>
      <c r="Y32"/>
      <c r="Z32"/>
      <c r="AA32" s="527" t="s">
        <v>255</v>
      </c>
      <c r="AB32" s="462"/>
      <c r="AC32" s="462"/>
      <c r="AD32" s="462"/>
      <c r="AE32" s="462"/>
      <c r="AF32" s="461" t="s">
        <v>256</v>
      </c>
      <c r="AG32" s="462"/>
      <c r="AH32" s="462"/>
      <c r="AI32" s="462"/>
      <c r="AJ32" s="462"/>
      <c r="AK32" s="462"/>
      <c r="AL32" s="496" t="s">
        <v>257</v>
      </c>
      <c r="AM32" s="462"/>
      <c r="AN32" s="462"/>
      <c r="AO32" s="497"/>
      <c r="AP32" s="177"/>
      <c r="AS32" s="381" t="str">
        <f>+IF(AS31=0,"",IF(AL27&lt;(AS24+AS27+AS31),"エラー !：⑩の内数である（⑫+⑬＋⑭）の量が⑩を超えています",""))</f>
        <v/>
      </c>
      <c r="AT32" s="379"/>
      <c r="AU32" s="379"/>
      <c r="AV32" s="379"/>
      <c r="AW32" s="382"/>
    </row>
    <row r="33" spans="2:62" ht="27" customHeight="1" thickBot="1" x14ac:dyDescent="0.2">
      <c r="B33" s="475" t="s">
        <v>258</v>
      </c>
      <c r="C33" s="453"/>
      <c r="D33" s="511">
        <v>0</v>
      </c>
      <c r="E33" s="512"/>
      <c r="F33" s="512"/>
      <c r="G33" s="184" t="s">
        <v>228</v>
      </c>
      <c r="H33" s="505">
        <f>+AS31</f>
        <v>0</v>
      </c>
      <c r="I33" s="506"/>
      <c r="J33" s="184" t="s">
        <v>228</v>
      </c>
      <c r="M33" s="474"/>
      <c r="R33" s="454"/>
      <c r="S33" s="455"/>
      <c r="T33" s="455"/>
      <c r="U33" s="455"/>
      <c r="V33" s="43" t="s">
        <v>72</v>
      </c>
      <c r="Y33"/>
      <c r="Z33"/>
      <c r="AA33" s="528"/>
      <c r="AB33" s="449"/>
      <c r="AC33" s="449"/>
      <c r="AD33" s="449"/>
      <c r="AE33" s="449"/>
      <c r="AF33" s="449"/>
      <c r="AG33" s="449"/>
      <c r="AH33" s="449"/>
      <c r="AI33" s="449"/>
      <c r="AJ33" s="449"/>
      <c r="AK33" s="449"/>
      <c r="AL33" s="449"/>
      <c r="AM33" s="449"/>
      <c r="AN33" s="449"/>
      <c r="AO33" s="498"/>
      <c r="AP33" s="177"/>
      <c r="AW33" s="382"/>
    </row>
    <row r="34" spans="2:62" ht="24" customHeight="1" x14ac:dyDescent="0.15">
      <c r="C34" s="246" t="str">
        <f>+IF(D30=0,"",IF(D29&lt;D30,"エラー !：上の表は、⑩の内数である⑪の量が⑩を超えています",""))</f>
        <v/>
      </c>
      <c r="AA34" s="529"/>
      <c r="AB34" s="463"/>
      <c r="AC34" s="463"/>
      <c r="AD34" s="463"/>
      <c r="AE34" s="463"/>
      <c r="AF34" s="463"/>
      <c r="AG34" s="463"/>
      <c r="AH34" s="463"/>
      <c r="AI34" s="463"/>
      <c r="AJ34" s="463"/>
      <c r="AK34" s="463"/>
      <c r="AL34" s="463"/>
      <c r="AM34" s="463"/>
      <c r="AN34" s="463"/>
      <c r="AO34" s="499"/>
      <c r="AP34" s="177"/>
      <c r="AW34" s="382"/>
    </row>
    <row r="35" spans="2:62" ht="15" customHeight="1" x14ac:dyDescent="0.15">
      <c r="C35" s="247" t="str">
        <f>+IF(D31=0,"",IF(D29&lt;D31,"エラー !：上の表は、⑩の内数である⑫の量が⑩を超えています",""))</f>
        <v/>
      </c>
      <c r="AF35" s="62"/>
      <c r="AG35" s="62"/>
      <c r="AH35" s="62"/>
      <c r="AI35" s="62"/>
      <c r="AJ35" s="62"/>
      <c r="AK35" s="62"/>
    </row>
    <row r="36" spans="2:62" ht="15" customHeight="1" x14ac:dyDescent="0.15">
      <c r="C36" s="247" t="str">
        <f>+IF(D32=0,"",IF(D29&lt;D32,"エラー !：上の表は、⑩の内数である⑬の量が⑩を超えています",""))</f>
        <v/>
      </c>
      <c r="AF36" s="62"/>
      <c r="AG36" s="62"/>
      <c r="AH36" s="62"/>
      <c r="AI36" s="62"/>
      <c r="AJ36" s="62"/>
      <c r="AK36" s="62"/>
      <c r="AL36" s="62"/>
      <c r="AM36" s="143"/>
      <c r="AN36" s="143"/>
      <c r="AO36" s="67"/>
      <c r="AW36" s="66"/>
    </row>
    <row r="37" spans="2:62" ht="15" customHeight="1" x14ac:dyDescent="0.15">
      <c r="C37" s="247" t="str">
        <f>+IF(D33=0,"",IF(D29&lt;D33,"エラー !：上の表は、⑩の内数である⑭の量が⑩を超えています",""))</f>
        <v/>
      </c>
      <c r="J37" s="66"/>
      <c r="K37" s="66"/>
      <c r="R37" s="66"/>
      <c r="S37" s="66"/>
      <c r="T37" s="66"/>
      <c r="AL37" s="62"/>
      <c r="AM37" s="67"/>
      <c r="AN37" s="67"/>
      <c r="AO37" s="67"/>
      <c r="AU37" s="62"/>
      <c r="AV37" s="62"/>
      <c r="AW37" s="66"/>
    </row>
    <row r="38" spans="2:62" ht="13.35" customHeight="1" x14ac:dyDescent="0.15">
      <c r="J38" s="66"/>
      <c r="K38" s="66"/>
      <c r="R38" s="66"/>
      <c r="S38" s="66"/>
      <c r="T38" s="66"/>
      <c r="AL38" s="62"/>
      <c r="AM38" s="67"/>
      <c r="AN38" s="67"/>
      <c r="AO38" s="67"/>
      <c r="AS38" s="67"/>
      <c r="AT38" s="143"/>
      <c r="AU38" s="62"/>
      <c r="AV38" s="62"/>
      <c r="AW38" s="66"/>
    </row>
    <row r="39" spans="2:62" ht="13.35" customHeight="1" x14ac:dyDescent="0.15">
      <c r="J39" s="66"/>
      <c r="K39" s="66"/>
      <c r="R39" s="66"/>
      <c r="S39" s="66"/>
      <c r="T39" s="66"/>
      <c r="AL39" s="62"/>
      <c r="AM39" s="67"/>
      <c r="AN39" s="67"/>
      <c r="AO39" s="67"/>
      <c r="AS39" s="67"/>
      <c r="AT39" s="62"/>
      <c r="AU39" s="62"/>
      <c r="AV39" s="62"/>
      <c r="AW39" s="66"/>
    </row>
    <row r="40" spans="2:62" ht="13.35" customHeight="1" x14ac:dyDescent="0.15">
      <c r="J40" s="66"/>
      <c r="K40" s="66"/>
      <c r="R40" s="66"/>
      <c r="S40" s="66"/>
      <c r="T40" s="66"/>
      <c r="AL40" s="62"/>
      <c r="AM40" s="67"/>
      <c r="AN40" s="67"/>
      <c r="AO40" s="67"/>
      <c r="AS40" s="67"/>
      <c r="AT40" s="62"/>
      <c r="AU40" s="62"/>
      <c r="AV40" s="62"/>
      <c r="AW40" s="66"/>
    </row>
    <row r="41" spans="2:62" ht="13.35" customHeight="1" x14ac:dyDescent="0.15">
      <c r="J41" s="66"/>
      <c r="K41" s="66"/>
      <c r="R41" s="66"/>
      <c r="S41" s="66"/>
      <c r="T41" s="66"/>
      <c r="AS41" s="67"/>
      <c r="AT41" s="62"/>
      <c r="AU41" s="62"/>
      <c r="AV41" s="62"/>
      <c r="AW41" s="66"/>
    </row>
    <row r="42" spans="2:62" ht="13.35" customHeight="1" x14ac:dyDescent="0.15">
      <c r="I42" s="66"/>
      <c r="J42" s="66"/>
      <c r="K42" s="66"/>
      <c r="R42" s="66"/>
      <c r="S42" s="66"/>
      <c r="T42" s="66"/>
      <c r="AS42" s="67"/>
      <c r="AT42" s="62"/>
    </row>
    <row r="43" spans="2:62" x14ac:dyDescent="0.15">
      <c r="I43" s="66"/>
      <c r="J43" s="66"/>
      <c r="K43" s="66"/>
      <c r="R43" s="66"/>
      <c r="S43" s="66"/>
      <c r="T43" s="66"/>
      <c r="AW43" s="66"/>
    </row>
    <row r="44" spans="2:62" x14ac:dyDescent="0.15">
      <c r="I44" s="66"/>
      <c r="J44" s="66"/>
      <c r="K44" s="66"/>
      <c r="R44" s="66"/>
      <c r="S44" s="66"/>
      <c r="T44" s="66"/>
      <c r="AW44" s="66"/>
    </row>
    <row r="45" spans="2:62" x14ac:dyDescent="0.15">
      <c r="I45" s="66"/>
      <c r="J45" s="66"/>
      <c r="K45" s="66"/>
      <c r="R45" s="66"/>
      <c r="S45" s="66"/>
      <c r="T45" s="66"/>
    </row>
    <row r="46" spans="2:62" x14ac:dyDescent="0.15">
      <c r="I46" s="66"/>
      <c r="J46" s="66"/>
      <c r="K46" s="66"/>
      <c r="R46" s="66"/>
      <c r="S46" s="66"/>
      <c r="T46" s="66"/>
    </row>
    <row r="47" spans="2:62" ht="13.35" customHeight="1" x14ac:dyDescent="0.15">
      <c r="I47" s="66"/>
      <c r="J47" s="66"/>
      <c r="K47" s="66"/>
      <c r="R47" s="66"/>
      <c r="S47" s="66"/>
      <c r="T47" s="66"/>
      <c r="BH47" s="67"/>
      <c r="BI47" s="67"/>
      <c r="BJ47" s="65"/>
    </row>
    <row r="48" spans="2:62" x14ac:dyDescent="0.15">
      <c r="I48" s="66"/>
      <c r="J48" s="66"/>
      <c r="K48" s="66"/>
      <c r="R48" s="66"/>
      <c r="S48" s="66"/>
      <c r="T48" s="66"/>
      <c r="BH48" s="65"/>
    </row>
    <row r="49" spans="7:62" x14ac:dyDescent="0.15">
      <c r="G49" s="66"/>
      <c r="H49" s="66"/>
      <c r="I49" s="66"/>
      <c r="J49" s="66"/>
      <c r="K49" s="66"/>
      <c r="R49" s="66"/>
      <c r="S49" s="66"/>
      <c r="T49" s="66"/>
      <c r="BE49" s="65"/>
      <c r="BF49" s="65"/>
      <c r="BG49" s="65"/>
      <c r="BH49" s="65"/>
    </row>
    <row r="50" spans="7:62" x14ac:dyDescent="0.15">
      <c r="G50" s="66"/>
      <c r="H50" s="66"/>
      <c r="I50" s="66"/>
      <c r="J50" s="66"/>
      <c r="K50" s="66"/>
      <c r="R50" s="66"/>
      <c r="S50" s="66"/>
      <c r="T50" s="66"/>
      <c r="BE50" s="65"/>
      <c r="BF50" s="65"/>
      <c r="BG50" s="65"/>
      <c r="BH50" s="65"/>
    </row>
    <row r="51" spans="7:62" x14ac:dyDescent="0.15">
      <c r="G51" s="66"/>
      <c r="H51" s="66"/>
      <c r="I51" s="66"/>
      <c r="J51" s="66"/>
      <c r="K51" s="66"/>
      <c r="R51" s="66"/>
      <c r="S51" s="66"/>
      <c r="T51" s="66"/>
      <c r="BE51" s="65"/>
      <c r="BF51" s="65"/>
      <c r="BG51" s="65"/>
      <c r="BH51" s="65"/>
    </row>
    <row r="52" spans="7:62" x14ac:dyDescent="0.15">
      <c r="G52" s="66"/>
      <c r="H52" s="66"/>
      <c r="I52" s="66"/>
      <c r="J52" s="66"/>
      <c r="K52" s="66"/>
      <c r="R52" s="66"/>
      <c r="S52" s="66"/>
      <c r="T52" s="66"/>
      <c r="BE52" s="65"/>
      <c r="BF52" s="65"/>
      <c r="BG52" s="65"/>
      <c r="BH52" s="65"/>
    </row>
    <row r="53" spans="7:62" x14ac:dyDescent="0.15">
      <c r="G53" s="66"/>
      <c r="H53" s="66"/>
      <c r="I53" s="66"/>
      <c r="J53" s="66"/>
      <c r="K53" s="66"/>
      <c r="R53" s="66"/>
      <c r="S53" s="66"/>
      <c r="T53" s="66"/>
      <c r="BE53" s="65"/>
      <c r="BG53" s="65"/>
      <c r="BH53" s="65"/>
      <c r="BI53" s="65"/>
      <c r="BJ53" s="65"/>
    </row>
    <row r="54" spans="7:62" x14ac:dyDescent="0.15">
      <c r="G54" s="66"/>
      <c r="H54" s="66"/>
      <c r="I54" s="66"/>
      <c r="J54" s="66"/>
      <c r="K54" s="66"/>
      <c r="R54" s="66"/>
      <c r="S54" s="66"/>
      <c r="T54" s="66"/>
      <c r="BD54" s="65"/>
      <c r="BE54" s="68"/>
      <c r="BG54" s="65"/>
      <c r="BH54" s="65"/>
      <c r="BI54" s="65"/>
      <c r="BJ54" s="65"/>
    </row>
    <row r="55" spans="7:62" x14ac:dyDescent="0.15">
      <c r="G55" s="66"/>
      <c r="H55" s="66"/>
      <c r="I55" s="66"/>
      <c r="J55" s="66"/>
      <c r="K55" s="66"/>
      <c r="R55" s="66"/>
      <c r="S55" s="66"/>
      <c r="T55" s="66"/>
      <c r="BD55" s="65"/>
      <c r="BE55" s="68"/>
      <c r="BG55" s="65"/>
      <c r="BH55" s="65"/>
      <c r="BI55" s="65"/>
      <c r="BJ55" s="65"/>
    </row>
    <row r="56" spans="7:62" x14ac:dyDescent="0.15">
      <c r="G56" s="66"/>
      <c r="H56" s="66"/>
      <c r="I56" s="66"/>
      <c r="J56" s="66"/>
      <c r="K56" s="66"/>
      <c r="R56" s="66"/>
      <c r="S56" s="66"/>
      <c r="T56" s="66"/>
      <c r="BD56" s="65"/>
      <c r="BE56" s="68"/>
      <c r="BG56" s="65"/>
      <c r="BH56" s="65"/>
      <c r="BI56" s="65"/>
      <c r="BJ56" s="65"/>
    </row>
    <row r="57" spans="7:62" x14ac:dyDescent="0.15">
      <c r="G57" s="66"/>
      <c r="H57" s="66"/>
      <c r="I57" s="66"/>
      <c r="BD57" s="65"/>
      <c r="BE57" s="68"/>
      <c r="BG57" s="65"/>
      <c r="BH57" s="65"/>
      <c r="BI57" s="65"/>
      <c r="BJ57" s="65"/>
    </row>
    <row r="58" spans="7:62" ht="13.35" customHeight="1" x14ac:dyDescent="0.15">
      <c r="G58" s="66"/>
      <c r="H58" s="66"/>
      <c r="I58" s="66"/>
      <c r="L58" s="66"/>
      <c r="M58" s="69"/>
      <c r="N58" s="66"/>
      <c r="O58" s="66"/>
      <c r="BD58" s="65"/>
      <c r="BE58" s="68"/>
      <c r="BG58" s="65"/>
      <c r="BH58" s="65"/>
      <c r="BI58" s="65"/>
      <c r="BJ58" s="65"/>
    </row>
    <row r="59" spans="7:62" x14ac:dyDescent="0.15">
      <c r="G59" s="66"/>
      <c r="H59" s="66"/>
      <c r="I59" s="66"/>
      <c r="BD59" s="65"/>
      <c r="BE59" s="68"/>
      <c r="BG59" s="65"/>
      <c r="BH59" s="65"/>
      <c r="BI59" s="65"/>
      <c r="BJ59" s="65"/>
    </row>
    <row r="60" spans="7:62" x14ac:dyDescent="0.15">
      <c r="G60" s="66"/>
      <c r="H60" s="66"/>
      <c r="I60" s="66"/>
      <c r="BD60" s="65"/>
      <c r="BE60" s="68"/>
      <c r="BG60" s="65"/>
      <c r="BH60" s="65"/>
      <c r="BI60" s="65"/>
      <c r="BJ60" s="65"/>
    </row>
    <row r="61" spans="7:62" x14ac:dyDescent="0.15">
      <c r="G61" s="66"/>
      <c r="H61" s="66"/>
      <c r="I61" s="66"/>
      <c r="BD61" s="65"/>
      <c r="BE61" s="68"/>
      <c r="BG61" s="65"/>
      <c r="BH61" s="65"/>
      <c r="BI61" s="65"/>
      <c r="BJ61" s="65"/>
    </row>
    <row r="62" spans="7:62" x14ac:dyDescent="0.15">
      <c r="BD62" s="65"/>
      <c r="BE62" s="68"/>
      <c r="BG62" s="65"/>
      <c r="BH62" s="65"/>
      <c r="BI62" s="65"/>
      <c r="BJ62" s="65"/>
    </row>
    <row r="63" spans="7:62" x14ac:dyDescent="0.15">
      <c r="BD63" s="65"/>
      <c r="BE63" s="68"/>
      <c r="BG63" s="65"/>
      <c r="BH63" s="65"/>
      <c r="BI63" s="65"/>
      <c r="BJ63" s="65"/>
    </row>
    <row r="64" spans="7:62" x14ac:dyDescent="0.15">
      <c r="BD64" s="65"/>
      <c r="BE64" s="68"/>
      <c r="BG64" s="65"/>
      <c r="BH64" s="65"/>
      <c r="BI64" s="65"/>
      <c r="BJ64" s="65"/>
    </row>
    <row r="65" spans="12:62" x14ac:dyDescent="0.15">
      <c r="BD65" s="65"/>
      <c r="BE65" s="68"/>
      <c r="BG65" s="65"/>
      <c r="BH65" s="65"/>
      <c r="BI65" s="65"/>
      <c r="BJ65" s="65"/>
    </row>
    <row r="66" spans="12:62" x14ac:dyDescent="0.15">
      <c r="BD66" s="65"/>
      <c r="BE66" s="68"/>
      <c r="BG66" s="65"/>
      <c r="BH66" s="65"/>
      <c r="BI66" s="65"/>
      <c r="BJ66" s="65"/>
    </row>
    <row r="67" spans="12:62" x14ac:dyDescent="0.15">
      <c r="BD67" s="65"/>
      <c r="BE67" s="68"/>
      <c r="BG67" s="65"/>
      <c r="BH67" s="65"/>
      <c r="BI67" s="65"/>
      <c r="BJ67" s="65"/>
    </row>
    <row r="69" spans="12:62" ht="13.35" customHeight="1" x14ac:dyDescent="0.15">
      <c r="L69" s="66"/>
      <c r="M69" s="69"/>
      <c r="N69" s="66"/>
      <c r="O69" s="66"/>
    </row>
    <row r="70" spans="12:62" ht="13.35" customHeight="1" x14ac:dyDescent="0.15">
      <c r="L70" s="66"/>
      <c r="M70" s="69"/>
      <c r="N70" s="66"/>
      <c r="O70" s="66"/>
    </row>
    <row r="71" spans="12:62" ht="13.35" customHeight="1" x14ac:dyDescent="0.15">
      <c r="L71" s="66"/>
      <c r="M71" s="69"/>
      <c r="N71" s="66"/>
      <c r="O71" s="66"/>
    </row>
    <row r="72" spans="12:62" ht="13.35" customHeight="1" x14ac:dyDescent="0.15">
      <c r="L72" s="66"/>
      <c r="M72" s="69"/>
      <c r="N72" s="66"/>
      <c r="O72" s="66"/>
    </row>
    <row r="73" spans="12:62" ht="13.35" customHeight="1" x14ac:dyDescent="0.15">
      <c r="L73" s="66"/>
      <c r="M73" s="69"/>
      <c r="N73" s="66"/>
      <c r="O73" s="66"/>
    </row>
    <row r="74" spans="12:62" ht="13.35" customHeight="1" x14ac:dyDescent="0.15">
      <c r="L74" s="66"/>
      <c r="M74" s="69"/>
      <c r="N74" s="66"/>
      <c r="O74" s="66"/>
    </row>
    <row r="75" spans="12:62" ht="13.35" customHeight="1" x14ac:dyDescent="0.15">
      <c r="L75" s="66"/>
      <c r="M75" s="69"/>
      <c r="N75" s="66"/>
      <c r="O75" s="66"/>
    </row>
    <row r="76" spans="12:62" ht="13.35" customHeight="1" x14ac:dyDescent="0.15">
      <c r="L76" s="66"/>
      <c r="M76" s="69"/>
      <c r="N76" s="66"/>
      <c r="O76" s="66"/>
    </row>
  </sheetData>
  <sheetProtection algorithmName="SHA-512" hashValue="HYHeAcWJ+RvAnBPbWnnzFZxt2cKIlexB55s/6wFIPZTeMB1WV4aeEYbuf7uucNWd3txwvVgAq1Lz3peZjIvc7g==" saltValue="LIM8tRq3uTtLrmDlpbPZEg==" spinCount="100000" sheet="1" objects="1" scenarios="1"/>
  <mergeCells count="113">
    <mergeCell ref="AW19:AW20"/>
    <mergeCell ref="P12:S12"/>
    <mergeCell ref="AA32:AE34"/>
    <mergeCell ref="B2:H3"/>
    <mergeCell ref="S32:V32"/>
    <mergeCell ref="D23:G23"/>
    <mergeCell ref="AI17:AL17"/>
    <mergeCell ref="B23:C23"/>
    <mergeCell ref="AL30:AO30"/>
    <mergeCell ref="Y18:AA18"/>
    <mergeCell ref="D24:F24"/>
    <mergeCell ref="AS17:AT17"/>
    <mergeCell ref="H32:I32"/>
    <mergeCell ref="H23:J23"/>
    <mergeCell ref="P22:V22"/>
    <mergeCell ref="U17:X17"/>
    <mergeCell ref="D26:F26"/>
    <mergeCell ref="AI8:AN8"/>
    <mergeCell ref="P21:S21"/>
    <mergeCell ref="H27:I27"/>
    <mergeCell ref="G11:I11"/>
    <mergeCell ref="AT29:AV30"/>
    <mergeCell ref="AH12:AM12"/>
    <mergeCell ref="AS3:AT3"/>
    <mergeCell ref="AB3:AD3"/>
    <mergeCell ref="AI14:AN14"/>
    <mergeCell ref="H28:I28"/>
    <mergeCell ref="Q23:T23"/>
    <mergeCell ref="D31:F31"/>
    <mergeCell ref="F15:H15"/>
    <mergeCell ref="B7:C7"/>
    <mergeCell ref="AF5:AU5"/>
    <mergeCell ref="F9:I9"/>
    <mergeCell ref="AS27:AU27"/>
    <mergeCell ref="H31:I31"/>
    <mergeCell ref="AH9:AM9"/>
    <mergeCell ref="P15:S15"/>
    <mergeCell ref="Y30:Z30"/>
    <mergeCell ref="Y29:Z29"/>
    <mergeCell ref="AT26:AV26"/>
    <mergeCell ref="AO20:AP20"/>
    <mergeCell ref="B28:C28"/>
    <mergeCell ref="Y28:Z28"/>
    <mergeCell ref="AL31:AQ31"/>
    <mergeCell ref="Q20:T20"/>
    <mergeCell ref="Q14:T14"/>
    <mergeCell ref="P27:S27"/>
    <mergeCell ref="B30:C30"/>
    <mergeCell ref="AT23:AV23"/>
    <mergeCell ref="Q17:T17"/>
    <mergeCell ref="Q11:T11"/>
    <mergeCell ref="B27:C27"/>
    <mergeCell ref="P24:S24"/>
    <mergeCell ref="D7:I7"/>
    <mergeCell ref="AS4:AT4"/>
    <mergeCell ref="R33:U33"/>
    <mergeCell ref="H25:I25"/>
    <mergeCell ref="G14:I14"/>
    <mergeCell ref="AH15:AM15"/>
    <mergeCell ref="C8:K8"/>
    <mergeCell ref="D25:F25"/>
    <mergeCell ref="AH18:AK18"/>
    <mergeCell ref="B29:C29"/>
    <mergeCell ref="AL27:AO27"/>
    <mergeCell ref="AF32:AK34"/>
    <mergeCell ref="D32:F32"/>
    <mergeCell ref="D33:F33"/>
    <mergeCell ref="AL32:AO34"/>
    <mergeCell ref="AS31:AU31"/>
    <mergeCell ref="AS18:AT18"/>
    <mergeCell ref="Y21:AA21"/>
    <mergeCell ref="H30:I30"/>
    <mergeCell ref="Q26:T26"/>
    <mergeCell ref="B33:C33"/>
    <mergeCell ref="M26:M33"/>
    <mergeCell ref="B32:C32"/>
    <mergeCell ref="F12:H12"/>
    <mergeCell ref="B26:C26"/>
    <mergeCell ref="AE17:AE21"/>
    <mergeCell ref="AO17:AP17"/>
    <mergeCell ref="D27:F27"/>
    <mergeCell ref="B25:C25"/>
    <mergeCell ref="H29:I29"/>
    <mergeCell ref="AA29:AE29"/>
    <mergeCell ref="AE9:AE14"/>
    <mergeCell ref="H24:I24"/>
    <mergeCell ref="H33:I33"/>
    <mergeCell ref="P16:AB16"/>
    <mergeCell ref="H26:I26"/>
    <mergeCell ref="AS29:AS30"/>
    <mergeCell ref="P18:S18"/>
    <mergeCell ref="AI11:AN11"/>
    <mergeCell ref="AA28:AE28"/>
    <mergeCell ref="S29:V29"/>
    <mergeCell ref="B31:C31"/>
    <mergeCell ref="U23:X23"/>
    <mergeCell ref="Z17:AB17"/>
    <mergeCell ref="AP3:AR4"/>
    <mergeCell ref="D28:F28"/>
    <mergeCell ref="B21:J22"/>
    <mergeCell ref="AA30:AE30"/>
    <mergeCell ref="AM26:AP26"/>
    <mergeCell ref="D30:F30"/>
    <mergeCell ref="Z20:AB20"/>
    <mergeCell ref="AM29:AP29"/>
    <mergeCell ref="D29:F29"/>
    <mergeCell ref="AS24:AU24"/>
    <mergeCell ref="AS16:AT16"/>
    <mergeCell ref="R30:U30"/>
    <mergeCell ref="M11:M24"/>
    <mergeCell ref="S7:V7"/>
    <mergeCell ref="Z5:AD5"/>
    <mergeCell ref="B24:C24"/>
  </mergeCells>
  <phoneticPr fontId="3"/>
  <dataValidations count="4">
    <dataValidation type="custom" allowBlank="1" showInputMessage="1" showErrorMessage="1" error="入力は少数第1位までにして下さい。" sqref="W7:X7 AU13:AU14" xr:uid="{00000000-0002-0000-0300-000000000000}">
      <formula1>W7=ROUND(W7,1)</formula1>
    </dataValidation>
    <dataValidation type="custom" allowBlank="1" showInputMessage="1" showErrorMessage="1" sqref="H24:H33" xr:uid="{00000000-0002-0000-0300-000001000000}">
      <formula1>H24=ROUND(H24,1)</formula1>
    </dataValidation>
    <dataValidation type="custom" allowBlank="1" showInputMessage="1" showErrorMessage="1" error="入力は少数第1位までにしてください。" sqref="D24:F33 F15:H15 P12:S12 P15:S15 P18:S18 P21:S21 P24:S24 AA28:AE30 AH9:AM9 AH12:AM12 AH15:AM15 AL30:AO30 AO21 AS27:AU27 AS31:AU31 AU16:AU18" xr:uid="{00000000-0002-0000-0300-000002000000}">
      <formula1>D9=ROUND(D9,1)</formula1>
    </dataValidation>
    <dataValidation type="textLength" allowBlank="1" showInputMessage="1" showErrorMessage="1" errorTitle="要確認" error="「廃油」は、中間処理を経ずに「最終処分」はできません。" sqref="R33:U33" xr:uid="{00000000-0002-0000-0300-000003000000}">
      <formula1>0</formula1>
      <formula2>0</formula2>
    </dataValidation>
  </dataValidations>
  <pageMargins left="0.59055118110236227" right="0.59055118110236227" top="0.62992125984251968" bottom="0.39370078740157483" header="0.51181102362204722" footer="0"/>
  <pageSetup paperSize="9" scale="68" orientation="landscape"/>
  <legacy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BJ76"/>
  <sheetViews>
    <sheetView showGridLines="0" zoomScaleNormal="100" workbookViewId="0">
      <selection activeCell="B2" sqref="B2:H3"/>
    </sheetView>
  </sheetViews>
  <sheetFormatPr defaultColWidth="9" defaultRowHeight="12" x14ac:dyDescent="0.15"/>
  <cols>
    <col min="1" max="2" width="2.875" style="40" customWidth="1"/>
    <col min="3" max="3" width="18.375" style="40" customWidth="1"/>
    <col min="4" max="5" width="4.375" style="40" customWidth="1"/>
    <col min="6" max="6" width="3.875" style="40" customWidth="1"/>
    <col min="7" max="7" width="2.375" style="40" customWidth="1"/>
    <col min="8" max="8" width="10.375" style="40" customWidth="1"/>
    <col min="9" max="9" width="2.375" style="40" customWidth="1"/>
    <col min="10" max="11" width="2.5" style="40" customWidth="1"/>
    <col min="12" max="15" width="2.875" style="40" customWidth="1"/>
    <col min="16" max="16" width="3" style="40" customWidth="1"/>
    <col min="17" max="19" width="4.875" style="40" customWidth="1"/>
    <col min="20" max="22" width="2.875" style="40" customWidth="1"/>
    <col min="23" max="24" width="2.5" style="40" customWidth="1"/>
    <col min="25" max="25" width="2.875" style="40" customWidth="1"/>
    <col min="26" max="26" width="7.875" style="40" customWidth="1"/>
    <col min="27" max="27" width="4.875" style="40" customWidth="1"/>
    <col min="28" max="28" width="2" style="40" customWidth="1"/>
    <col min="29" max="30" width="2.375" style="40" customWidth="1"/>
    <col min="31" max="31" width="3.125" style="40" customWidth="1"/>
    <col min="32" max="33" width="2.375" style="40" customWidth="1"/>
    <col min="34" max="34" width="2.875" style="40" customWidth="1"/>
    <col min="35" max="35" width="7.875" style="40" customWidth="1"/>
    <col min="36" max="37" width="4.375" style="40" customWidth="1"/>
    <col min="38" max="38" width="3.375" style="40" customWidth="1"/>
    <col min="39" max="40" width="2.875" style="40" customWidth="1"/>
    <col min="41" max="41" width="10.875" style="40" customWidth="1"/>
    <col min="42" max="42" width="2.875" style="40" customWidth="1"/>
    <col min="43" max="44" width="2.5" style="40" customWidth="1"/>
    <col min="45" max="45" width="2.875" style="40" customWidth="1"/>
    <col min="46" max="46" width="7.875" style="40" customWidth="1"/>
    <col min="47" max="47" width="11.875" style="40" customWidth="1"/>
    <col min="48" max="48" width="1.875" style="40" customWidth="1"/>
    <col min="49" max="49" width="5.375" style="40" customWidth="1"/>
    <col min="50" max="58" width="9" style="40" customWidth="1"/>
    <col min="59" max="59" width="16.125" style="40" customWidth="1"/>
    <col min="60" max="60" width="9" style="40" customWidth="1"/>
    <col min="61" max="16384" width="9" style="40"/>
  </cols>
  <sheetData>
    <row r="1" spans="2:49" ht="27" customHeight="1" x14ac:dyDescent="0.15">
      <c r="F1" s="39"/>
      <c r="S1" s="82" t="s">
        <v>174</v>
      </c>
      <c r="T1" s="82" t="s">
        <v>175</v>
      </c>
    </row>
    <row r="2" spans="2:49" ht="12" customHeight="1" thickBot="1" x14ac:dyDescent="0.2">
      <c r="B2" s="451" t="s">
        <v>32</v>
      </c>
      <c r="C2" s="449"/>
      <c r="D2" s="449"/>
      <c r="E2" s="449"/>
      <c r="F2" s="449"/>
      <c r="G2" s="449"/>
      <c r="H2" s="449"/>
      <c r="Y2" s="104"/>
      <c r="AU2" s="115"/>
      <c r="AV2" s="113"/>
      <c r="AW2" s="382"/>
    </row>
    <row r="3" spans="2:49" ht="13.35" customHeight="1" x14ac:dyDescent="0.15">
      <c r="B3" s="449"/>
      <c r="C3" s="449"/>
      <c r="D3" s="449"/>
      <c r="E3" s="449"/>
      <c r="F3" s="449"/>
      <c r="G3" s="449"/>
      <c r="H3" s="449"/>
      <c r="Y3" s="104"/>
      <c r="Z3" s="41"/>
      <c r="AA3" s="41"/>
      <c r="AB3" s="448"/>
      <c r="AC3" s="449"/>
      <c r="AD3" s="449"/>
      <c r="AE3" s="87"/>
      <c r="AF3" s="105"/>
      <c r="AG3" s="105"/>
      <c r="AH3" s="105"/>
      <c r="AI3" s="105"/>
      <c r="AJ3" s="105"/>
      <c r="AK3" s="105"/>
      <c r="AL3" s="105"/>
      <c r="AM3" s="105"/>
      <c r="AN3" s="105"/>
      <c r="AO3" s="105"/>
      <c r="AP3" s="476" t="s">
        <v>176</v>
      </c>
      <c r="AQ3" s="477"/>
      <c r="AR3" s="478"/>
      <c r="AS3" s="443" t="s">
        <v>27</v>
      </c>
      <c r="AT3" s="444"/>
      <c r="AU3" s="114" t="s">
        <v>28</v>
      </c>
      <c r="AV3" s="105"/>
      <c r="AW3" s="382"/>
    </row>
    <row r="4" spans="2:49" ht="13.7" customHeight="1" thickBot="1" x14ac:dyDescent="0.2">
      <c r="C4" s="104"/>
      <c r="F4" s="104"/>
      <c r="G4" s="104"/>
      <c r="H4" s="104"/>
      <c r="I4" s="104"/>
      <c r="J4" s="104"/>
      <c r="K4" s="104"/>
      <c r="L4" s="104"/>
      <c r="M4" s="104"/>
      <c r="N4" s="104"/>
      <c r="O4" s="104"/>
      <c r="P4" s="104"/>
      <c r="Q4" s="104"/>
      <c r="R4" s="104"/>
      <c r="S4" s="104"/>
      <c r="T4" s="104"/>
      <c r="U4" s="104"/>
      <c r="V4" s="104"/>
      <c r="W4" s="104"/>
      <c r="X4" s="104"/>
      <c r="Y4" s="104"/>
      <c r="Z4" s="41"/>
      <c r="AA4" s="41"/>
      <c r="AB4" s="106"/>
      <c r="AC4" s="106"/>
      <c r="AD4" s="106"/>
      <c r="AE4" s="87"/>
      <c r="AF4" s="105"/>
      <c r="AG4" s="105"/>
      <c r="AH4" s="105"/>
      <c r="AI4" s="105"/>
      <c r="AJ4" s="105"/>
      <c r="AK4" s="105"/>
      <c r="AL4" s="105"/>
      <c r="AM4" s="105"/>
      <c r="AN4" s="105"/>
      <c r="AO4" s="105"/>
      <c r="AP4" s="479"/>
      <c r="AQ4" s="480"/>
      <c r="AR4" s="481"/>
      <c r="AS4" s="452" t="str">
        <f>+表紙!N28</f>
        <v>○</v>
      </c>
      <c r="AT4" s="453"/>
      <c r="AU4" s="261">
        <f>+表紙!O28</f>
        <v>0</v>
      </c>
      <c r="AV4" s="105"/>
      <c r="AW4" s="382"/>
    </row>
    <row r="5" spans="2:49" ht="15" customHeight="1" x14ac:dyDescent="0.15">
      <c r="B5" s="145" t="s">
        <v>177</v>
      </c>
      <c r="C5" s="145"/>
      <c r="F5" s="145"/>
      <c r="G5" s="103"/>
      <c r="H5" s="103"/>
      <c r="I5" s="103"/>
      <c r="J5" s="103"/>
      <c r="K5" s="103"/>
      <c r="L5" s="103"/>
      <c r="M5" s="41"/>
      <c r="N5" s="41"/>
      <c r="O5" s="41"/>
      <c r="P5" s="41"/>
      <c r="Q5" s="41"/>
      <c r="R5" s="41"/>
      <c r="S5" s="41"/>
      <c r="T5" s="41"/>
      <c r="U5" s="41"/>
      <c r="V5" s="41"/>
      <c r="W5" s="41"/>
      <c r="X5" s="41"/>
      <c r="Y5" s="41"/>
      <c r="Z5" s="471" t="s">
        <v>178</v>
      </c>
      <c r="AA5" s="449"/>
      <c r="AB5" s="449"/>
      <c r="AC5" s="449"/>
      <c r="AD5" s="449"/>
      <c r="AE5" s="87" t="s">
        <v>179</v>
      </c>
      <c r="AF5" s="487" t="str">
        <f>+表紙!F47</f>
        <v>株式会社ハマーズ</v>
      </c>
      <c r="AG5" s="449"/>
      <c r="AH5" s="449"/>
      <c r="AI5" s="449"/>
      <c r="AJ5" s="449"/>
      <c r="AK5" s="449"/>
      <c r="AL5" s="449"/>
      <c r="AM5" s="449"/>
      <c r="AN5" s="449"/>
      <c r="AO5" s="449"/>
      <c r="AP5" s="449"/>
      <c r="AQ5" s="449"/>
      <c r="AR5" s="449"/>
      <c r="AS5" s="449"/>
      <c r="AT5" s="449"/>
      <c r="AU5" s="449"/>
      <c r="AV5" s="230"/>
      <c r="AW5" s="382"/>
    </row>
    <row r="6" spans="2:49" ht="24.75" customHeight="1" thickBot="1" x14ac:dyDescent="0.2">
      <c r="B6" s="287" t="s">
        <v>180</v>
      </c>
      <c r="C6" s="128"/>
      <c r="F6" s="128"/>
      <c r="G6" s="128"/>
      <c r="H6" s="128"/>
      <c r="I6" s="128"/>
      <c r="J6" s="128"/>
      <c r="K6" s="128"/>
      <c r="L6" s="128"/>
      <c r="M6" s="128"/>
      <c r="N6" s="128"/>
      <c r="O6" s="128"/>
      <c r="P6" s="128"/>
      <c r="Q6" s="128"/>
      <c r="R6" s="128"/>
      <c r="S6" s="128"/>
      <c r="T6" s="128"/>
      <c r="U6" s="128"/>
      <c r="V6" s="128"/>
      <c r="W6" s="128"/>
      <c r="X6" s="128"/>
      <c r="Y6" s="128"/>
      <c r="AC6" s="41"/>
      <c r="AD6" s="41"/>
      <c r="AE6" s="41"/>
      <c r="AF6" s="41"/>
      <c r="AG6" s="41"/>
      <c r="AH6" s="41"/>
      <c r="AI6" s="41"/>
      <c r="AJ6" s="41"/>
      <c r="AK6" s="41"/>
      <c r="AL6" s="41"/>
      <c r="AM6" s="41"/>
      <c r="AN6" s="41"/>
      <c r="AO6" s="41"/>
      <c r="AP6" s="41"/>
      <c r="AQ6" s="41"/>
      <c r="AR6" s="41"/>
      <c r="AS6" s="41"/>
      <c r="AT6" s="41"/>
      <c r="AU6" s="41"/>
      <c r="AV6" s="41"/>
      <c r="AW6" s="382"/>
    </row>
    <row r="7" spans="2:49" ht="28.35" customHeight="1" thickBot="1" x14ac:dyDescent="0.2">
      <c r="B7" s="485" t="s">
        <v>181</v>
      </c>
      <c r="C7" s="486"/>
      <c r="D7" s="445" t="s">
        <v>261</v>
      </c>
      <c r="E7" s="446"/>
      <c r="F7" s="446"/>
      <c r="G7" s="446"/>
      <c r="H7" s="446"/>
      <c r="I7" s="447"/>
      <c r="J7" s="136"/>
      <c r="S7" s="470"/>
      <c r="T7" s="449"/>
      <c r="U7" s="449"/>
      <c r="V7" s="449"/>
      <c r="W7" s="134"/>
      <c r="X7" s="134"/>
      <c r="Y7" s="129"/>
      <c r="AB7"/>
      <c r="AC7"/>
      <c r="AD7"/>
      <c r="AE7"/>
      <c r="AF7" s="90"/>
      <c r="AG7" s="90"/>
      <c r="AH7" s="90"/>
      <c r="AI7" s="90"/>
      <c r="AJ7" s="90"/>
      <c r="AK7" s="90"/>
      <c r="AL7" s="90"/>
      <c r="AM7" s="90"/>
      <c r="AN7" s="90"/>
      <c r="AS7"/>
      <c r="AT7"/>
      <c r="AU7"/>
      <c r="AV7"/>
      <c r="AW7" s="382"/>
    </row>
    <row r="8" spans="2:49" ht="28.35" customHeight="1" thickTop="1" thickBot="1" x14ac:dyDescent="0.2">
      <c r="B8" s="42" t="s">
        <v>183</v>
      </c>
      <c r="C8" s="483" t="s">
        <v>184</v>
      </c>
      <c r="D8" s="449"/>
      <c r="E8" s="449"/>
      <c r="F8" s="449"/>
      <c r="G8" s="449"/>
      <c r="H8" s="449"/>
      <c r="I8" s="449"/>
      <c r="J8" s="449"/>
      <c r="K8" s="449"/>
      <c r="L8" s="124"/>
      <c r="M8" s="124"/>
      <c r="N8" s="124"/>
      <c r="O8" s="124"/>
      <c r="P8" s="124"/>
      <c r="Q8" s="124"/>
      <c r="R8" s="124"/>
      <c r="S8" s="124"/>
      <c r="T8" s="124"/>
      <c r="U8" s="124"/>
      <c r="V8" s="124"/>
      <c r="W8" s="125"/>
      <c r="X8" s="125"/>
      <c r="Y8" s="125"/>
      <c r="Z8" s="90"/>
      <c r="AA8" s="90"/>
      <c r="AB8" s="90"/>
      <c r="AC8" s="90"/>
      <c r="AD8" s="90"/>
      <c r="AE8" s="90"/>
      <c r="AG8" s="48"/>
      <c r="AH8" s="44" t="s">
        <v>185</v>
      </c>
      <c r="AI8" s="438" t="s">
        <v>186</v>
      </c>
      <c r="AJ8" s="439"/>
      <c r="AK8" s="439"/>
      <c r="AL8" s="439"/>
      <c r="AM8" s="439"/>
      <c r="AN8" s="440"/>
      <c r="AS8"/>
      <c r="AT8"/>
      <c r="AU8"/>
      <c r="AV8"/>
      <c r="AW8" s="382"/>
    </row>
    <row r="9" spans="2:49" ht="24.75" customHeight="1" thickTop="1" thickBot="1" x14ac:dyDescent="0.2">
      <c r="B9" s="176" t="s">
        <v>187</v>
      </c>
      <c r="F9" s="488" t="s">
        <v>188</v>
      </c>
      <c r="G9" s="489"/>
      <c r="H9" s="489"/>
      <c r="I9" s="490"/>
      <c r="J9" s="124"/>
      <c r="K9" s="124"/>
      <c r="L9" s="124"/>
      <c r="M9" s="124"/>
      <c r="N9" s="124"/>
      <c r="O9" s="124"/>
      <c r="P9" s="124"/>
      <c r="Q9" s="124"/>
      <c r="R9" s="124"/>
      <c r="S9" s="124"/>
      <c r="T9" s="124"/>
      <c r="U9" s="124"/>
      <c r="V9" s="124"/>
      <c r="W9" s="125"/>
      <c r="X9" s="125"/>
      <c r="Y9" s="125"/>
      <c r="Z9" s="90"/>
      <c r="AA9" s="90"/>
      <c r="AB9" s="90"/>
      <c r="AC9" s="90"/>
      <c r="AD9" s="90"/>
      <c r="AE9" s="504" t="s">
        <v>189</v>
      </c>
      <c r="AF9" s="54"/>
      <c r="AH9" s="441"/>
      <c r="AI9" s="442"/>
      <c r="AJ9" s="442"/>
      <c r="AK9" s="442"/>
      <c r="AL9" s="442"/>
      <c r="AM9" s="442"/>
      <c r="AN9" s="51" t="s">
        <v>72</v>
      </c>
      <c r="AS9"/>
      <c r="AT9"/>
      <c r="AU9"/>
      <c r="AV9"/>
      <c r="AW9" s="382"/>
    </row>
    <row r="10" spans="2:49" ht="24.75" customHeight="1" thickTop="1" thickBot="1" x14ac:dyDescent="0.2">
      <c r="F10" s="91"/>
      <c r="G10" s="124"/>
      <c r="H10" s="124"/>
      <c r="I10" s="124"/>
      <c r="J10" s="124"/>
      <c r="K10" s="124"/>
      <c r="L10" s="124"/>
      <c r="M10" s="124"/>
      <c r="N10" s="124"/>
      <c r="O10" s="124"/>
      <c r="P10" s="124"/>
      <c r="Q10" s="124"/>
      <c r="R10" s="124"/>
      <c r="S10" s="124"/>
      <c r="T10" s="124"/>
      <c r="U10" s="124"/>
      <c r="V10" s="124"/>
      <c r="W10" s="125"/>
      <c r="X10" s="125"/>
      <c r="Y10" s="125"/>
      <c r="Z10" s="90"/>
      <c r="AA10" s="90"/>
      <c r="AB10" s="90"/>
      <c r="AE10" s="473"/>
      <c r="AF10" s="54"/>
      <c r="AS10"/>
      <c r="AT10"/>
      <c r="AU10"/>
      <c r="AV10"/>
      <c r="AW10" s="382"/>
    </row>
    <row r="11" spans="2:49" ht="27" customHeight="1" thickTop="1" thickBot="1" x14ac:dyDescent="0.2">
      <c r="C11" s="153" t="s">
        <v>190</v>
      </c>
      <c r="F11" s="44" t="s">
        <v>47</v>
      </c>
      <c r="G11" s="438" t="s">
        <v>191</v>
      </c>
      <c r="H11" s="439"/>
      <c r="I11" s="440"/>
      <c r="J11" s="45"/>
      <c r="K11" s="46"/>
      <c r="L11" s="47"/>
      <c r="M11" s="472" t="s">
        <v>192</v>
      </c>
      <c r="N11" s="47"/>
      <c r="O11" s="48"/>
      <c r="P11" s="44" t="s">
        <v>50</v>
      </c>
      <c r="Q11" s="493" t="s">
        <v>193</v>
      </c>
      <c r="R11" s="439"/>
      <c r="S11" s="439"/>
      <c r="T11" s="440"/>
      <c r="U11" s="178"/>
      <c r="V11" s="62"/>
      <c r="Y11"/>
      <c r="Z11"/>
      <c r="AA11"/>
      <c r="AB11"/>
      <c r="AD11" s="59"/>
      <c r="AE11" s="473"/>
      <c r="AF11" s="138"/>
      <c r="AG11" s="48"/>
      <c r="AH11" s="44" t="s">
        <v>194</v>
      </c>
      <c r="AI11" s="438" t="s">
        <v>195</v>
      </c>
      <c r="AJ11" s="439"/>
      <c r="AK11" s="439"/>
      <c r="AL11" s="439"/>
      <c r="AM11" s="439"/>
      <c r="AN11" s="440"/>
      <c r="AS11"/>
      <c r="AT11"/>
      <c r="AU11"/>
      <c r="AV11"/>
      <c r="AW11" s="382"/>
    </row>
    <row r="12" spans="2:49" ht="24.75" customHeight="1" thickTop="1" thickBot="1" x14ac:dyDescent="0.2">
      <c r="F12" s="459">
        <f>+ROUND(P12,1)+ROUND(P15,1)+ROUND(P18,1)+ROUND(P24,1)+P27-ROUND(F15,1)</f>
        <v>0</v>
      </c>
      <c r="G12" s="460"/>
      <c r="H12" s="460"/>
      <c r="I12" s="51" t="s">
        <v>72</v>
      </c>
      <c r="K12" s="52"/>
      <c r="M12" s="473"/>
      <c r="N12" s="53"/>
      <c r="P12" s="441"/>
      <c r="Q12" s="442"/>
      <c r="R12" s="442"/>
      <c r="S12" s="442"/>
      <c r="T12" s="51" t="s">
        <v>72</v>
      </c>
      <c r="Y12"/>
      <c r="Z12"/>
      <c r="AA12"/>
      <c r="AB12"/>
      <c r="AC12" s="54"/>
      <c r="AE12" s="473"/>
      <c r="AG12" s="131"/>
      <c r="AH12" s="441"/>
      <c r="AI12" s="442"/>
      <c r="AJ12" s="442"/>
      <c r="AK12" s="442"/>
      <c r="AL12" s="442"/>
      <c r="AM12" s="442"/>
      <c r="AN12" s="51" t="s">
        <v>72</v>
      </c>
      <c r="AS12"/>
      <c r="AT12"/>
      <c r="AU12"/>
      <c r="AV12"/>
      <c r="AW12" s="382"/>
    </row>
    <row r="13" spans="2:49" ht="24.75" customHeight="1" thickTop="1" thickBot="1" x14ac:dyDescent="0.2">
      <c r="K13" s="55"/>
      <c r="M13" s="473"/>
      <c r="N13" s="54"/>
      <c r="Y13"/>
      <c r="Z13"/>
      <c r="AA13"/>
      <c r="AB13"/>
      <c r="AC13" s="54"/>
      <c r="AE13" s="473"/>
      <c r="AG13" s="136"/>
      <c r="AH13" s="134"/>
      <c r="AI13" s="135"/>
      <c r="AJ13" s="135"/>
      <c r="AK13" s="135"/>
      <c r="AL13" s="135"/>
      <c r="AS13" s="133"/>
      <c r="AT13" s="133"/>
      <c r="AU13" s="134"/>
      <c r="AW13" s="382"/>
    </row>
    <row r="14" spans="2:49" ht="27" customHeight="1" thickTop="1" thickBot="1" x14ac:dyDescent="0.2">
      <c r="F14" s="50" t="s">
        <v>196</v>
      </c>
      <c r="G14" s="468" t="s">
        <v>197</v>
      </c>
      <c r="H14" s="436"/>
      <c r="I14" s="437"/>
      <c r="J14" s="57"/>
      <c r="K14" s="58"/>
      <c r="M14" s="473"/>
      <c r="N14" s="54"/>
      <c r="O14" s="47"/>
      <c r="P14" s="44" t="s">
        <v>64</v>
      </c>
      <c r="Q14" s="494" t="s">
        <v>198</v>
      </c>
      <c r="R14" s="439"/>
      <c r="S14" s="439"/>
      <c r="T14" s="440"/>
      <c r="U14" s="178"/>
      <c r="V14" s="62"/>
      <c r="Y14"/>
      <c r="Z14"/>
      <c r="AA14"/>
      <c r="AB14"/>
      <c r="AC14" s="54"/>
      <c r="AE14" s="474"/>
      <c r="AG14" s="137"/>
      <c r="AH14" s="50" t="s">
        <v>199</v>
      </c>
      <c r="AI14" s="464" t="s">
        <v>200</v>
      </c>
      <c r="AJ14" s="465"/>
      <c r="AK14" s="465"/>
      <c r="AL14" s="465"/>
      <c r="AM14" s="465"/>
      <c r="AN14" s="466"/>
      <c r="AO14"/>
      <c r="AS14" s="133"/>
      <c r="AT14" s="133"/>
      <c r="AU14" s="134"/>
      <c r="AW14" s="382"/>
    </row>
    <row r="15" spans="2:49" ht="24.75" customHeight="1" thickBot="1" x14ac:dyDescent="0.2">
      <c r="F15" s="484"/>
      <c r="G15" s="455"/>
      <c r="H15" s="455"/>
      <c r="I15" s="43" t="s">
        <v>72</v>
      </c>
      <c r="K15" s="54"/>
      <c r="M15" s="473"/>
      <c r="N15" s="54"/>
      <c r="P15" s="441"/>
      <c r="Q15" s="442"/>
      <c r="R15" s="442"/>
      <c r="S15" s="442"/>
      <c r="T15" s="51" t="s">
        <v>72</v>
      </c>
      <c r="Y15"/>
      <c r="Z15"/>
      <c r="AA15"/>
      <c r="AB15"/>
      <c r="AC15" s="54"/>
      <c r="AH15" s="454"/>
      <c r="AI15" s="455"/>
      <c r="AJ15" s="455"/>
      <c r="AK15" s="455"/>
      <c r="AL15" s="455"/>
      <c r="AM15" s="455"/>
      <c r="AN15" s="43" t="s">
        <v>72</v>
      </c>
      <c r="AO15"/>
      <c r="AS15" s="60" t="s">
        <v>201</v>
      </c>
      <c r="AT15" s="61"/>
      <c r="AW15" s="382"/>
    </row>
    <row r="16" spans="2:49" ht="24.75" customHeight="1" thickTop="1" thickBot="1" x14ac:dyDescent="0.2">
      <c r="K16" s="54"/>
      <c r="M16" s="473"/>
      <c r="N16" s="54"/>
      <c r="P16" s="507" t="str">
        <f>+IF(Y18=0,"",IF(Y18-P18=Y18,"エラー！：⑥残さ物量があるのに、④自ら中間処理した量がゼロになっています",""))</f>
        <v/>
      </c>
      <c r="Q16" s="449"/>
      <c r="R16" s="449"/>
      <c r="S16" s="449"/>
      <c r="T16" s="449"/>
      <c r="U16" s="449"/>
      <c r="V16" s="449"/>
      <c r="W16" s="449"/>
      <c r="X16" s="449"/>
      <c r="Y16" s="449"/>
      <c r="Z16" s="449"/>
      <c r="AA16" s="449"/>
      <c r="AB16" s="449"/>
      <c r="AC16" s="54"/>
      <c r="AE16" s="174"/>
      <c r="AP16" s="49"/>
      <c r="AS16" s="508" t="s">
        <v>240</v>
      </c>
      <c r="AT16" s="437"/>
      <c r="AU16" s="92"/>
      <c r="AV16" s="43" t="s">
        <v>72</v>
      </c>
      <c r="AW16" s="382"/>
    </row>
    <row r="17" spans="2:49" ht="27" customHeight="1" thickTop="1" thickBot="1" x14ac:dyDescent="0.2">
      <c r="K17" s="54"/>
      <c r="M17" s="473"/>
      <c r="N17" s="54"/>
      <c r="O17" s="47"/>
      <c r="P17" s="44" t="s">
        <v>203</v>
      </c>
      <c r="Q17" s="438" t="s">
        <v>204</v>
      </c>
      <c r="R17" s="439"/>
      <c r="S17" s="439"/>
      <c r="T17" s="440"/>
      <c r="U17" s="517"/>
      <c r="V17" s="480"/>
      <c r="W17" s="480"/>
      <c r="X17" s="480"/>
      <c r="Y17" s="130" t="s">
        <v>205</v>
      </c>
      <c r="Z17" s="438" t="s">
        <v>206</v>
      </c>
      <c r="AA17" s="439"/>
      <c r="AB17" s="440"/>
      <c r="AC17" s="140"/>
      <c r="AD17" s="137"/>
      <c r="AE17" s="472" t="s">
        <v>207</v>
      </c>
      <c r="AF17" s="47"/>
      <c r="AG17" s="47"/>
      <c r="AH17" s="234" t="s">
        <v>208</v>
      </c>
      <c r="AI17" s="468" t="s">
        <v>209</v>
      </c>
      <c r="AJ17" s="436"/>
      <c r="AK17" s="436"/>
      <c r="AL17" s="437"/>
      <c r="AM17" s="47"/>
      <c r="AN17" s="242"/>
      <c r="AO17" s="491" t="s">
        <v>210</v>
      </c>
      <c r="AP17" s="437"/>
      <c r="AQ17" s="244"/>
      <c r="AS17" s="508" t="s">
        <v>211</v>
      </c>
      <c r="AT17" s="437"/>
      <c r="AU17" s="92"/>
      <c r="AV17" s="43" t="s">
        <v>72</v>
      </c>
      <c r="AW17" s="382"/>
    </row>
    <row r="18" spans="2:49" ht="24.75" customHeight="1" thickBot="1" x14ac:dyDescent="0.2">
      <c r="K18" s="54"/>
      <c r="M18" s="473"/>
      <c r="N18" s="54"/>
      <c r="P18" s="441"/>
      <c r="Q18" s="442"/>
      <c r="R18" s="442"/>
      <c r="S18" s="442"/>
      <c r="T18" s="51" t="s">
        <v>72</v>
      </c>
      <c r="U18"/>
      <c r="V18" s="235"/>
      <c r="W18"/>
      <c r="X18" s="182"/>
      <c r="Y18" s="459">
        <f>+ROUND(AH9,1)+ROUND(AH12,1)+ROUND(AH15,1)+AH18</f>
        <v>0</v>
      </c>
      <c r="Z18" s="460"/>
      <c r="AA18" s="460"/>
      <c r="AB18" s="51" t="s">
        <v>72</v>
      </c>
      <c r="AC18" s="181"/>
      <c r="AD18" s="181"/>
      <c r="AE18" s="473"/>
      <c r="AH18" s="456">
        <f>+ROUND(AO18,1)+ROUND(AO21,1)</f>
        <v>0</v>
      </c>
      <c r="AI18" s="436"/>
      <c r="AJ18" s="436"/>
      <c r="AK18" s="436"/>
      <c r="AL18" s="43" t="s">
        <v>72</v>
      </c>
      <c r="AM18" s="53"/>
      <c r="AO18" s="260">
        <f>+ROUND(AU16,1)+ROUND(AU17,1)+ROUND(AU18,1)</f>
        <v>0</v>
      </c>
      <c r="AP18" s="43" t="s">
        <v>72</v>
      </c>
      <c r="AS18" s="508" t="s">
        <v>212</v>
      </c>
      <c r="AT18" s="437"/>
      <c r="AU18" s="92"/>
      <c r="AV18" s="43" t="s">
        <v>72</v>
      </c>
      <c r="AW18" s="382"/>
    </row>
    <row r="19" spans="2:49" ht="24.75" customHeight="1" thickTop="1" thickBot="1" x14ac:dyDescent="0.2">
      <c r="K19" s="54"/>
      <c r="M19" s="473"/>
      <c r="N19" s="54"/>
      <c r="P19" s="126"/>
      <c r="Q19" s="253"/>
      <c r="R19" s="185"/>
      <c r="S19" s="126"/>
      <c r="T19" s="126"/>
      <c r="U19" s="127"/>
      <c r="V19" s="236"/>
      <c r="W19" s="127"/>
      <c r="X19" s="127"/>
      <c r="Y19" s="127"/>
      <c r="Z19" s="127"/>
      <c r="AA19" s="127"/>
      <c r="AB19" s="127"/>
      <c r="AE19" s="473"/>
      <c r="AI19" s="54"/>
      <c r="AM19" s="54"/>
      <c r="AS19"/>
      <c r="AT19"/>
      <c r="AU19"/>
      <c r="AV19"/>
      <c r="AW19" s="524" t="s">
        <v>213</v>
      </c>
    </row>
    <row r="20" spans="2:49" ht="27" customHeight="1" thickTop="1" thickBot="1" x14ac:dyDescent="0.2">
      <c r="K20" s="54"/>
      <c r="M20" s="473"/>
      <c r="N20" s="54"/>
      <c r="P20" s="44" t="s">
        <v>214</v>
      </c>
      <c r="Q20" s="438" t="s">
        <v>215</v>
      </c>
      <c r="R20" s="439"/>
      <c r="S20" s="439"/>
      <c r="T20" s="440"/>
      <c r="U20" s="126"/>
      <c r="V20" s="237"/>
      <c r="W20" s="240"/>
      <c r="X20" s="241"/>
      <c r="Y20" s="130" t="s">
        <v>216</v>
      </c>
      <c r="Z20" s="438" t="s">
        <v>217</v>
      </c>
      <c r="AA20" s="439"/>
      <c r="AB20" s="440"/>
      <c r="AE20" s="473"/>
      <c r="AI20" s="54"/>
      <c r="AL20" s="106"/>
      <c r="AM20" s="54"/>
      <c r="AN20" s="243"/>
      <c r="AO20" s="491" t="s">
        <v>218</v>
      </c>
      <c r="AP20" s="437"/>
      <c r="AQ20" s="179"/>
      <c r="AS20" s="56"/>
      <c r="AT20" s="56"/>
      <c r="AW20" s="449"/>
    </row>
    <row r="21" spans="2:49" ht="25.35" customHeight="1" thickBot="1" x14ac:dyDescent="0.2">
      <c r="B21" s="482" t="s">
        <v>219</v>
      </c>
      <c r="C21" s="449"/>
      <c r="D21" s="449"/>
      <c r="E21" s="449"/>
      <c r="F21" s="449"/>
      <c r="G21" s="449"/>
      <c r="H21" s="449"/>
      <c r="I21" s="449"/>
      <c r="J21" s="449"/>
      <c r="K21" s="54"/>
      <c r="M21" s="473"/>
      <c r="N21" s="54"/>
      <c r="P21" s="441"/>
      <c r="Q21" s="442"/>
      <c r="R21" s="442"/>
      <c r="S21" s="442"/>
      <c r="T21" s="51" t="s">
        <v>72</v>
      </c>
      <c r="U21" s="126"/>
      <c r="V21" s="126"/>
      <c r="W21" s="126"/>
      <c r="X21" s="126"/>
      <c r="Y21" s="459">
        <f>+P18-Y18</f>
        <v>0</v>
      </c>
      <c r="Z21" s="460"/>
      <c r="AA21" s="460"/>
      <c r="AB21" s="51" t="s">
        <v>72</v>
      </c>
      <c r="AC21" s="127"/>
      <c r="AE21" s="474"/>
      <c r="AI21" s="54"/>
      <c r="AN21" s="106"/>
      <c r="AO21" s="92"/>
      <c r="AP21" s="43" t="s">
        <v>72</v>
      </c>
      <c r="AQ21" s="179"/>
      <c r="AS21"/>
      <c r="AT21"/>
      <c r="AU21"/>
      <c r="AV21"/>
      <c r="AW21" s="382"/>
    </row>
    <row r="22" spans="2:49" ht="25.5" customHeight="1" thickTop="1" thickBot="1" x14ac:dyDescent="0.2">
      <c r="B22" s="480"/>
      <c r="C22" s="480"/>
      <c r="D22" s="480"/>
      <c r="E22" s="480"/>
      <c r="F22" s="480"/>
      <c r="G22" s="480"/>
      <c r="H22" s="480"/>
      <c r="I22" s="480"/>
      <c r="J22" s="480"/>
      <c r="K22" s="54"/>
      <c r="M22" s="473"/>
      <c r="N22" s="54"/>
      <c r="P22" s="532" t="str">
        <f>+IF(P21=0,"",IF(P18&lt;P21,"エラー !：④の内数である⑤の量が④を超えています",""))</f>
        <v/>
      </c>
      <c r="Q22" s="449"/>
      <c r="R22" s="449"/>
      <c r="S22" s="449"/>
      <c r="T22" s="449"/>
      <c r="U22" s="449"/>
      <c r="V22" s="449"/>
      <c r="W22" s="127"/>
      <c r="X22" s="127"/>
      <c r="Y22" s="127"/>
      <c r="Z22" s="127"/>
      <c r="AA22" s="127"/>
      <c r="AB22" s="127"/>
      <c r="AE22" s="174"/>
      <c r="AI22" s="54"/>
      <c r="AW22" s="382"/>
    </row>
    <row r="23" spans="2:49" ht="27" customHeight="1" thickTop="1" thickBot="1" x14ac:dyDescent="0.2">
      <c r="B23" s="516" t="s">
        <v>220</v>
      </c>
      <c r="C23" s="444"/>
      <c r="D23" s="530" t="s">
        <v>221</v>
      </c>
      <c r="E23" s="520"/>
      <c r="F23" s="520"/>
      <c r="G23" s="444"/>
      <c r="H23" s="516" t="s">
        <v>222</v>
      </c>
      <c r="I23" s="520"/>
      <c r="J23" s="444"/>
      <c r="K23" s="54"/>
      <c r="M23" s="473"/>
      <c r="N23" s="54"/>
      <c r="O23" s="47"/>
      <c r="P23" s="50" t="s">
        <v>223</v>
      </c>
      <c r="Q23" s="468" t="s">
        <v>224</v>
      </c>
      <c r="R23" s="436"/>
      <c r="S23" s="436"/>
      <c r="T23" s="437"/>
      <c r="U23" s="521"/>
      <c r="V23" s="449"/>
      <c r="W23" s="449"/>
      <c r="X23" s="449"/>
      <c r="AE23"/>
      <c r="AF23"/>
      <c r="AG23"/>
      <c r="AH23"/>
      <c r="AI23" s="245"/>
      <c r="AJ23"/>
      <c r="AN23" s="142"/>
      <c r="AR23" s="48"/>
      <c r="AS23" s="130" t="s">
        <v>225</v>
      </c>
      <c r="AT23" s="438" t="s">
        <v>226</v>
      </c>
      <c r="AU23" s="439"/>
      <c r="AV23" s="440"/>
      <c r="AW23" s="382"/>
    </row>
    <row r="24" spans="2:49" ht="27" customHeight="1" thickBot="1" x14ac:dyDescent="0.2">
      <c r="B24" s="457" t="s">
        <v>227</v>
      </c>
      <c r="C24" s="458"/>
      <c r="D24" s="469">
        <v>0</v>
      </c>
      <c r="E24" s="455"/>
      <c r="F24" s="455"/>
      <c r="G24" s="183" t="s">
        <v>228</v>
      </c>
      <c r="H24" s="467">
        <f>+F12</f>
        <v>0</v>
      </c>
      <c r="I24" s="436"/>
      <c r="J24" s="183" t="s">
        <v>228</v>
      </c>
      <c r="K24" s="54"/>
      <c r="M24" s="474"/>
      <c r="P24" s="454"/>
      <c r="Q24" s="455"/>
      <c r="R24" s="455"/>
      <c r="S24" s="455"/>
      <c r="T24" s="43" t="s">
        <v>72</v>
      </c>
      <c r="U24"/>
      <c r="V24"/>
      <c r="W24"/>
      <c r="X24"/>
      <c r="AE24"/>
      <c r="AF24"/>
      <c r="AG24"/>
      <c r="AH24"/>
      <c r="AI24" s="245"/>
      <c r="AJ24"/>
      <c r="AL24" s="135"/>
      <c r="AQ24" s="54"/>
      <c r="AR24" s="139"/>
      <c r="AS24" s="459">
        <f>+ROUND(AU16,1)+ROUND(AA28,1)</f>
        <v>0</v>
      </c>
      <c r="AT24" s="460"/>
      <c r="AU24" s="460"/>
      <c r="AV24" s="51" t="s">
        <v>72</v>
      </c>
      <c r="AW24" s="382"/>
    </row>
    <row r="25" spans="2:49" ht="27" customHeight="1" thickBot="1" x14ac:dyDescent="0.2">
      <c r="B25" s="457" t="s">
        <v>229</v>
      </c>
      <c r="C25" s="458"/>
      <c r="D25" s="469">
        <v>0</v>
      </c>
      <c r="E25" s="455"/>
      <c r="F25" s="455"/>
      <c r="G25" s="183" t="s">
        <v>228</v>
      </c>
      <c r="H25" s="467">
        <f>+P12+AH9</f>
        <v>0</v>
      </c>
      <c r="I25" s="436"/>
      <c r="J25" s="183" t="s">
        <v>228</v>
      </c>
      <c r="K25" s="54"/>
      <c r="AE25" s="141"/>
      <c r="AI25" s="54"/>
      <c r="AL25" s="175"/>
      <c r="AM25" s="175"/>
      <c r="AN25" s="175"/>
      <c r="AQ25" s="255"/>
      <c r="AR25" s="67"/>
      <c r="AW25" s="382"/>
    </row>
    <row r="26" spans="2:49" ht="27" customHeight="1" thickTop="1" thickBot="1" x14ac:dyDescent="0.2">
      <c r="B26" s="457" t="s">
        <v>230</v>
      </c>
      <c r="C26" s="458"/>
      <c r="D26" s="469">
        <v>0</v>
      </c>
      <c r="E26" s="455"/>
      <c r="F26" s="455"/>
      <c r="G26" s="183" t="s">
        <v>228</v>
      </c>
      <c r="H26" s="467">
        <f>+P21</f>
        <v>0</v>
      </c>
      <c r="I26" s="436"/>
      <c r="J26" s="183" t="s">
        <v>228</v>
      </c>
      <c r="K26" s="54"/>
      <c r="L26" s="137"/>
      <c r="M26" s="472" t="s">
        <v>231</v>
      </c>
      <c r="N26" s="47"/>
      <c r="O26" s="47"/>
      <c r="P26" s="234" t="s">
        <v>232</v>
      </c>
      <c r="Q26" s="468" t="s">
        <v>233</v>
      </c>
      <c r="R26" s="436"/>
      <c r="S26" s="436"/>
      <c r="T26" s="437"/>
      <c r="U26" s="47"/>
      <c r="V26" s="47"/>
      <c r="W26" s="47"/>
      <c r="X26" s="47"/>
      <c r="Y26" s="47"/>
      <c r="Z26" s="47"/>
      <c r="AA26" s="47"/>
      <c r="AB26" s="47"/>
      <c r="AC26" s="47"/>
      <c r="AD26" s="47"/>
      <c r="AE26" s="47"/>
      <c r="AF26" s="47"/>
      <c r="AG26" s="47"/>
      <c r="AH26" s="47"/>
      <c r="AI26" s="59"/>
      <c r="AJ26" s="47"/>
      <c r="AK26" s="48"/>
      <c r="AL26" s="130" t="s">
        <v>234</v>
      </c>
      <c r="AM26" s="438" t="s">
        <v>235</v>
      </c>
      <c r="AN26" s="439"/>
      <c r="AO26" s="439"/>
      <c r="AP26" s="440"/>
      <c r="AQ26" s="257"/>
      <c r="AR26" s="258"/>
      <c r="AS26" s="130" t="s">
        <v>236</v>
      </c>
      <c r="AT26" s="438" t="s">
        <v>237</v>
      </c>
      <c r="AU26" s="439"/>
      <c r="AV26" s="440"/>
      <c r="AW26" s="382"/>
    </row>
    <row r="27" spans="2:49" ht="27" customHeight="1" thickBot="1" x14ac:dyDescent="0.2">
      <c r="B27" s="457" t="s">
        <v>238</v>
      </c>
      <c r="C27" s="458"/>
      <c r="D27" s="469">
        <v>0</v>
      </c>
      <c r="E27" s="455"/>
      <c r="F27" s="455"/>
      <c r="G27" s="183" t="s">
        <v>228</v>
      </c>
      <c r="H27" s="467">
        <f>+Y21</f>
        <v>0</v>
      </c>
      <c r="I27" s="436"/>
      <c r="J27" s="183" t="s">
        <v>228</v>
      </c>
      <c r="M27" s="473"/>
      <c r="P27" s="495">
        <f>+R30+ROUND(R33,1)</f>
        <v>0</v>
      </c>
      <c r="Q27" s="436"/>
      <c r="R27" s="436"/>
      <c r="S27" s="436"/>
      <c r="T27" s="43" t="s">
        <v>72</v>
      </c>
      <c r="U27" s="62"/>
      <c r="V27" s="62"/>
      <c r="Y27" s="60" t="s">
        <v>201</v>
      </c>
      <c r="Z27" s="63"/>
      <c r="AL27" s="459">
        <f>+AH18+P27</f>
        <v>0</v>
      </c>
      <c r="AM27" s="460"/>
      <c r="AN27" s="460"/>
      <c r="AO27" s="460"/>
      <c r="AP27" s="51" t="s">
        <v>72</v>
      </c>
      <c r="AQ27" s="255"/>
      <c r="AR27" s="67"/>
      <c r="AS27" s="441"/>
      <c r="AT27" s="442"/>
      <c r="AU27" s="442"/>
      <c r="AV27" s="51" t="s">
        <v>72</v>
      </c>
      <c r="AW27" s="382"/>
    </row>
    <row r="28" spans="2:49" ht="27" customHeight="1" thickTop="1" thickBot="1" x14ac:dyDescent="0.2">
      <c r="B28" s="492" t="s">
        <v>239</v>
      </c>
      <c r="C28" s="458"/>
      <c r="D28" s="469">
        <v>0</v>
      </c>
      <c r="E28" s="455"/>
      <c r="F28" s="455"/>
      <c r="G28" s="183" t="s">
        <v>228</v>
      </c>
      <c r="H28" s="467">
        <f>+P15+AH12</f>
        <v>0</v>
      </c>
      <c r="I28" s="436"/>
      <c r="J28" s="183" t="s">
        <v>228</v>
      </c>
      <c r="M28" s="473"/>
      <c r="P28" s="54"/>
      <c r="Y28" s="450" t="s">
        <v>240</v>
      </c>
      <c r="Z28" s="436"/>
      <c r="AA28" s="454"/>
      <c r="AB28" s="455"/>
      <c r="AC28" s="455"/>
      <c r="AD28" s="455"/>
      <c r="AE28" s="455"/>
      <c r="AF28" s="43" t="s">
        <v>72</v>
      </c>
      <c r="AN28" s="254"/>
      <c r="AQ28" s="255"/>
      <c r="AR28" s="67"/>
      <c r="AS28" s="380" t="str">
        <f>+IF(AS27=0,"",IF(AL27&lt;(AS24+AS27+AS31),"エラー !：⑩の内数である（⑫+⑬＋⑭）の量が⑩を超えています",""))</f>
        <v/>
      </c>
      <c r="AT28" s="378"/>
      <c r="AU28" s="378"/>
      <c r="AV28" s="378"/>
      <c r="AW28" s="382"/>
    </row>
    <row r="29" spans="2:49" ht="27" customHeight="1" thickTop="1" thickBot="1" x14ac:dyDescent="0.2">
      <c r="B29" s="457" t="s">
        <v>241</v>
      </c>
      <c r="C29" s="458"/>
      <c r="D29" s="469">
        <v>0</v>
      </c>
      <c r="E29" s="455"/>
      <c r="F29" s="455"/>
      <c r="G29" s="183" t="s">
        <v>228</v>
      </c>
      <c r="H29" s="467">
        <f>+AL27</f>
        <v>0</v>
      </c>
      <c r="I29" s="436"/>
      <c r="J29" s="183" t="s">
        <v>228</v>
      </c>
      <c r="M29" s="473"/>
      <c r="P29" s="54"/>
      <c r="Q29" s="137"/>
      <c r="R29" s="50" t="s">
        <v>242</v>
      </c>
      <c r="S29" s="468" t="s">
        <v>243</v>
      </c>
      <c r="T29" s="436"/>
      <c r="U29" s="436"/>
      <c r="V29" s="437"/>
      <c r="W29" s="47"/>
      <c r="X29" s="64"/>
      <c r="Y29" s="450" t="s">
        <v>244</v>
      </c>
      <c r="Z29" s="436"/>
      <c r="AA29" s="454"/>
      <c r="AB29" s="455"/>
      <c r="AC29" s="455"/>
      <c r="AD29" s="455"/>
      <c r="AE29" s="455"/>
      <c r="AF29" s="43" t="s">
        <v>72</v>
      </c>
      <c r="AL29" s="130" t="s">
        <v>245</v>
      </c>
      <c r="AM29" s="438" t="s">
        <v>246</v>
      </c>
      <c r="AN29" s="439"/>
      <c r="AO29" s="439"/>
      <c r="AP29" s="440"/>
      <c r="AQ29" s="256"/>
      <c r="AR29" s="259"/>
      <c r="AS29" s="509" t="s">
        <v>247</v>
      </c>
      <c r="AT29" s="438" t="s">
        <v>248</v>
      </c>
      <c r="AU29" s="500"/>
      <c r="AV29" s="501"/>
      <c r="AW29" s="382"/>
    </row>
    <row r="30" spans="2:49" ht="27" customHeight="1" thickBot="1" x14ac:dyDescent="0.2">
      <c r="B30" s="457" t="s">
        <v>249</v>
      </c>
      <c r="C30" s="458"/>
      <c r="D30" s="469">
        <v>0</v>
      </c>
      <c r="E30" s="455"/>
      <c r="F30" s="455"/>
      <c r="G30" s="183" t="s">
        <v>228</v>
      </c>
      <c r="H30" s="467">
        <f>+AL30</f>
        <v>0</v>
      </c>
      <c r="I30" s="436"/>
      <c r="J30" s="183" t="s">
        <v>228</v>
      </c>
      <c r="M30" s="473"/>
      <c r="P30" s="54"/>
      <c r="R30" s="456">
        <f>+ROUND(AA28,1)+ROUND(AA29,1)+ROUND(AA30,1)</f>
        <v>0</v>
      </c>
      <c r="S30" s="436"/>
      <c r="T30" s="436"/>
      <c r="U30" s="436"/>
      <c r="V30" s="43" t="s">
        <v>72</v>
      </c>
      <c r="Y30" s="450" t="s">
        <v>212</v>
      </c>
      <c r="Z30" s="436"/>
      <c r="AA30" s="454"/>
      <c r="AB30" s="455"/>
      <c r="AC30" s="455"/>
      <c r="AD30" s="455"/>
      <c r="AE30" s="455"/>
      <c r="AF30" s="43" t="s">
        <v>72</v>
      </c>
      <c r="AL30" s="531"/>
      <c r="AM30" s="442"/>
      <c r="AN30" s="442"/>
      <c r="AO30" s="442"/>
      <c r="AP30" s="51" t="s">
        <v>72</v>
      </c>
      <c r="AS30" s="510"/>
      <c r="AT30" s="502"/>
      <c r="AU30" s="502"/>
      <c r="AV30" s="503"/>
      <c r="AW30" s="382"/>
    </row>
    <row r="31" spans="2:49" ht="27" customHeight="1" thickTop="1" thickBot="1" x14ac:dyDescent="0.2">
      <c r="B31" s="457" t="s">
        <v>250</v>
      </c>
      <c r="C31" s="458"/>
      <c r="D31" s="469">
        <v>0</v>
      </c>
      <c r="E31" s="455"/>
      <c r="F31" s="455"/>
      <c r="G31" s="183" t="s">
        <v>228</v>
      </c>
      <c r="H31" s="467">
        <f>+AS24</f>
        <v>0</v>
      </c>
      <c r="I31" s="436"/>
      <c r="J31" s="183" t="s">
        <v>228</v>
      </c>
      <c r="M31" s="473"/>
      <c r="P31" s="54"/>
      <c r="Y31"/>
      <c r="Z31"/>
      <c r="AA31" s="65" t="s">
        <v>251</v>
      </c>
      <c r="AK31" s="67"/>
      <c r="AL31" s="507" t="str">
        <f>+IF(AL30=0,"",IF(AL27&lt;AL30,"エラー !：⑩の内数である⑪の量が⑩を超えています",""))</f>
        <v/>
      </c>
      <c r="AM31" s="449"/>
      <c r="AN31" s="449"/>
      <c r="AO31" s="449"/>
      <c r="AP31" s="449"/>
      <c r="AQ31" s="449"/>
      <c r="AS31" s="514"/>
      <c r="AT31" s="515"/>
      <c r="AU31" s="515"/>
      <c r="AV31" s="152" t="s">
        <v>72</v>
      </c>
      <c r="AW31" s="382"/>
    </row>
    <row r="32" spans="2:49" ht="27" customHeight="1" thickTop="1" thickBot="1" x14ac:dyDescent="0.2">
      <c r="B32" s="457" t="s">
        <v>252</v>
      </c>
      <c r="C32" s="458"/>
      <c r="D32" s="469">
        <v>0</v>
      </c>
      <c r="E32" s="455"/>
      <c r="F32" s="455"/>
      <c r="G32" s="183" t="s">
        <v>228</v>
      </c>
      <c r="H32" s="467">
        <f>+AS27</f>
        <v>0</v>
      </c>
      <c r="I32" s="436"/>
      <c r="J32" s="183" t="s">
        <v>228</v>
      </c>
      <c r="M32" s="473"/>
      <c r="P32" s="54"/>
      <c r="Q32" s="137"/>
      <c r="R32" s="50" t="s">
        <v>253</v>
      </c>
      <c r="S32" s="468" t="s">
        <v>254</v>
      </c>
      <c r="T32" s="436"/>
      <c r="U32" s="436"/>
      <c r="V32" s="437"/>
      <c r="Y32"/>
      <c r="Z32"/>
      <c r="AA32" s="527" t="s">
        <v>255</v>
      </c>
      <c r="AB32" s="462"/>
      <c r="AC32" s="462"/>
      <c r="AD32" s="462"/>
      <c r="AE32" s="462"/>
      <c r="AF32" s="461" t="s">
        <v>256</v>
      </c>
      <c r="AG32" s="462"/>
      <c r="AH32" s="462"/>
      <c r="AI32" s="462"/>
      <c r="AJ32" s="462"/>
      <c r="AK32" s="462"/>
      <c r="AL32" s="496" t="s">
        <v>257</v>
      </c>
      <c r="AM32" s="462"/>
      <c r="AN32" s="462"/>
      <c r="AO32" s="497"/>
      <c r="AP32" s="177"/>
      <c r="AS32" s="381" t="str">
        <f>+IF(AS31=0,"",IF(AL27&lt;(AS24+AS27+AS31),"エラー !：⑩の内数である（⑫+⑬＋⑭）の量が⑩を超えています",""))</f>
        <v/>
      </c>
      <c r="AT32" s="379"/>
      <c r="AU32" s="379"/>
      <c r="AV32" s="379"/>
      <c r="AW32" s="382"/>
    </row>
    <row r="33" spans="2:62" ht="27" customHeight="1" thickBot="1" x14ac:dyDescent="0.2">
      <c r="B33" s="475" t="s">
        <v>258</v>
      </c>
      <c r="C33" s="453"/>
      <c r="D33" s="511">
        <v>0</v>
      </c>
      <c r="E33" s="512"/>
      <c r="F33" s="512"/>
      <c r="G33" s="184" t="s">
        <v>228</v>
      </c>
      <c r="H33" s="505">
        <f>+AS31</f>
        <v>0</v>
      </c>
      <c r="I33" s="506"/>
      <c r="J33" s="184" t="s">
        <v>228</v>
      </c>
      <c r="M33" s="474"/>
      <c r="R33" s="454"/>
      <c r="S33" s="455"/>
      <c r="T33" s="455"/>
      <c r="U33" s="455"/>
      <c r="V33" s="43" t="s">
        <v>72</v>
      </c>
      <c r="Y33"/>
      <c r="Z33"/>
      <c r="AA33" s="528"/>
      <c r="AB33" s="449"/>
      <c r="AC33" s="449"/>
      <c r="AD33" s="449"/>
      <c r="AE33" s="449"/>
      <c r="AF33" s="449"/>
      <c r="AG33" s="449"/>
      <c r="AH33" s="449"/>
      <c r="AI33" s="449"/>
      <c r="AJ33" s="449"/>
      <c r="AK33" s="449"/>
      <c r="AL33" s="449"/>
      <c r="AM33" s="449"/>
      <c r="AN33" s="449"/>
      <c r="AO33" s="498"/>
      <c r="AP33" s="177"/>
      <c r="AW33" s="382"/>
    </row>
    <row r="34" spans="2:62" ht="24" customHeight="1" x14ac:dyDescent="0.15">
      <c r="C34" s="246" t="str">
        <f>+IF(D30=0,"",IF(D29&lt;D30,"エラー !：上の表は、⑩の内数である⑪の量が⑩を超えています",""))</f>
        <v/>
      </c>
      <c r="AA34" s="529"/>
      <c r="AB34" s="463"/>
      <c r="AC34" s="463"/>
      <c r="AD34" s="463"/>
      <c r="AE34" s="463"/>
      <c r="AF34" s="463"/>
      <c r="AG34" s="463"/>
      <c r="AH34" s="463"/>
      <c r="AI34" s="463"/>
      <c r="AJ34" s="463"/>
      <c r="AK34" s="463"/>
      <c r="AL34" s="463"/>
      <c r="AM34" s="463"/>
      <c r="AN34" s="463"/>
      <c r="AO34" s="499"/>
      <c r="AP34" s="177"/>
      <c r="AW34" s="382"/>
    </row>
    <row r="35" spans="2:62" ht="15" customHeight="1" x14ac:dyDescent="0.15">
      <c r="C35" s="247" t="str">
        <f>+IF(D31=0,"",IF(D29&lt;D31,"エラー !：上の表は、⑩の内数である⑫の量が⑩を超えています",""))</f>
        <v/>
      </c>
      <c r="AF35" s="62"/>
      <c r="AG35" s="62"/>
      <c r="AH35" s="62"/>
      <c r="AI35" s="62"/>
      <c r="AJ35" s="62"/>
      <c r="AK35" s="62"/>
    </row>
    <row r="36" spans="2:62" ht="15" customHeight="1" x14ac:dyDescent="0.15">
      <c r="C36" s="247" t="str">
        <f>+IF(D32=0,"",IF(D29&lt;D32,"エラー !：上の表は、⑩の内数である⑬の量が⑩を超えています",""))</f>
        <v/>
      </c>
      <c r="AF36" s="62"/>
      <c r="AG36" s="62"/>
      <c r="AH36" s="62"/>
      <c r="AI36" s="62"/>
      <c r="AJ36" s="62"/>
      <c r="AK36" s="62"/>
      <c r="AL36" s="62"/>
      <c r="AM36" s="143"/>
      <c r="AN36" s="143"/>
      <c r="AO36" s="67"/>
      <c r="AW36" s="66"/>
    </row>
    <row r="37" spans="2:62" ht="15" customHeight="1" x14ac:dyDescent="0.15">
      <c r="C37" s="247" t="str">
        <f>+IF(D33=0,"",IF(D29&lt;D33,"エラー !：上の表は、⑩の内数である⑭の量が⑩を超えています",""))</f>
        <v/>
      </c>
      <c r="J37" s="66"/>
      <c r="K37" s="66"/>
      <c r="R37" s="66"/>
      <c r="S37" s="66"/>
      <c r="T37" s="66"/>
      <c r="AL37" s="62"/>
      <c r="AM37" s="67"/>
      <c r="AN37" s="67"/>
      <c r="AO37" s="67"/>
      <c r="AU37" s="62"/>
      <c r="AV37" s="62"/>
      <c r="AW37" s="66"/>
    </row>
    <row r="38" spans="2:62" ht="13.35" customHeight="1" x14ac:dyDescent="0.15">
      <c r="J38" s="66"/>
      <c r="K38" s="66"/>
      <c r="R38" s="66"/>
      <c r="S38" s="66"/>
      <c r="T38" s="66"/>
      <c r="AL38" s="62"/>
      <c r="AM38" s="67"/>
      <c r="AN38" s="67"/>
      <c r="AO38" s="67"/>
      <c r="AS38" s="67"/>
      <c r="AT38" s="143"/>
      <c r="AU38" s="62"/>
      <c r="AV38" s="62"/>
      <c r="AW38" s="66"/>
    </row>
    <row r="39" spans="2:62" ht="13.35" customHeight="1" x14ac:dyDescent="0.15">
      <c r="J39" s="66"/>
      <c r="K39" s="66"/>
      <c r="R39" s="66"/>
      <c r="S39" s="66"/>
      <c r="T39" s="66"/>
      <c r="AL39" s="62"/>
      <c r="AM39" s="67"/>
      <c r="AN39" s="67"/>
      <c r="AO39" s="67"/>
      <c r="AS39" s="67"/>
      <c r="AT39" s="62"/>
      <c r="AU39" s="62"/>
      <c r="AV39" s="62"/>
      <c r="AW39" s="66"/>
    </row>
    <row r="40" spans="2:62" ht="13.35" customHeight="1" x14ac:dyDescent="0.15">
      <c r="J40" s="66"/>
      <c r="K40" s="66"/>
      <c r="R40" s="66"/>
      <c r="S40" s="66"/>
      <c r="T40" s="66"/>
      <c r="AL40" s="62"/>
      <c r="AM40" s="67"/>
      <c r="AN40" s="67"/>
      <c r="AO40" s="67"/>
      <c r="AS40" s="67"/>
      <c r="AT40" s="62"/>
      <c r="AU40" s="62"/>
      <c r="AV40" s="62"/>
      <c r="AW40" s="66"/>
    </row>
    <row r="41" spans="2:62" ht="13.35" customHeight="1" x14ac:dyDescent="0.15">
      <c r="J41" s="66"/>
      <c r="K41" s="66"/>
      <c r="R41" s="66"/>
      <c r="S41" s="66"/>
      <c r="T41" s="66"/>
      <c r="AS41" s="67"/>
      <c r="AT41" s="62"/>
      <c r="AU41" s="62"/>
      <c r="AV41" s="62"/>
      <c r="AW41" s="66"/>
    </row>
    <row r="42" spans="2:62" ht="13.35" customHeight="1" x14ac:dyDescent="0.15">
      <c r="I42" s="66"/>
      <c r="J42" s="66"/>
      <c r="K42" s="66"/>
      <c r="R42" s="66"/>
      <c r="S42" s="66"/>
      <c r="T42" s="66"/>
      <c r="AS42" s="67"/>
      <c r="AT42" s="62"/>
    </row>
    <row r="43" spans="2:62" x14ac:dyDescent="0.15">
      <c r="I43" s="66"/>
      <c r="J43" s="66"/>
      <c r="K43" s="66"/>
      <c r="R43" s="66"/>
      <c r="S43" s="66"/>
      <c r="T43" s="66"/>
      <c r="AW43" s="66"/>
    </row>
    <row r="44" spans="2:62" x14ac:dyDescent="0.15">
      <c r="I44" s="66"/>
      <c r="J44" s="66"/>
      <c r="K44" s="66"/>
      <c r="R44" s="66"/>
      <c r="S44" s="66"/>
      <c r="T44" s="66"/>
      <c r="AW44" s="66"/>
    </row>
    <row r="45" spans="2:62" x14ac:dyDescent="0.15">
      <c r="I45" s="66"/>
      <c r="J45" s="66"/>
      <c r="K45" s="66"/>
      <c r="R45" s="66"/>
      <c r="S45" s="66"/>
      <c r="T45" s="66"/>
    </row>
    <row r="46" spans="2:62" x14ac:dyDescent="0.15">
      <c r="I46" s="66"/>
      <c r="J46" s="66"/>
      <c r="K46" s="66"/>
      <c r="R46" s="66"/>
      <c r="S46" s="66"/>
      <c r="T46" s="66"/>
    </row>
    <row r="47" spans="2:62" ht="13.35" customHeight="1" x14ac:dyDescent="0.15">
      <c r="I47" s="66"/>
      <c r="J47" s="66"/>
      <c r="K47" s="66"/>
      <c r="R47" s="66"/>
      <c r="S47" s="66"/>
      <c r="T47" s="66"/>
      <c r="BH47" s="67"/>
      <c r="BI47" s="67"/>
      <c r="BJ47" s="65"/>
    </row>
    <row r="48" spans="2:62" x14ac:dyDescent="0.15">
      <c r="I48" s="66"/>
      <c r="J48" s="66"/>
      <c r="K48" s="66"/>
      <c r="R48" s="66"/>
      <c r="S48" s="66"/>
      <c r="T48" s="66"/>
      <c r="BH48" s="65"/>
    </row>
    <row r="49" spans="7:62" x14ac:dyDescent="0.15">
      <c r="G49" s="66"/>
      <c r="H49" s="66"/>
      <c r="I49" s="66"/>
      <c r="J49" s="66"/>
      <c r="K49" s="66"/>
      <c r="R49" s="66"/>
      <c r="S49" s="66"/>
      <c r="T49" s="66"/>
      <c r="BE49" s="65"/>
      <c r="BF49" s="65"/>
      <c r="BG49" s="65"/>
      <c r="BH49" s="65"/>
    </row>
    <row r="50" spans="7:62" x14ac:dyDescent="0.15">
      <c r="G50" s="66"/>
      <c r="H50" s="66"/>
      <c r="I50" s="66"/>
      <c r="J50" s="66"/>
      <c r="K50" s="66"/>
      <c r="R50" s="66"/>
      <c r="S50" s="66"/>
      <c r="T50" s="66"/>
      <c r="BE50" s="65"/>
      <c r="BF50" s="65"/>
      <c r="BG50" s="65"/>
      <c r="BH50" s="65"/>
    </row>
    <row r="51" spans="7:62" x14ac:dyDescent="0.15">
      <c r="G51" s="66"/>
      <c r="H51" s="66"/>
      <c r="I51" s="66"/>
      <c r="J51" s="66"/>
      <c r="K51" s="66"/>
      <c r="R51" s="66"/>
      <c r="S51" s="66"/>
      <c r="T51" s="66"/>
      <c r="BE51" s="65"/>
      <c r="BF51" s="65"/>
      <c r="BG51" s="65"/>
      <c r="BH51" s="65"/>
    </row>
    <row r="52" spans="7:62" x14ac:dyDescent="0.15">
      <c r="G52" s="66"/>
      <c r="H52" s="66"/>
      <c r="I52" s="66"/>
      <c r="J52" s="66"/>
      <c r="K52" s="66"/>
      <c r="R52" s="66"/>
      <c r="S52" s="66"/>
      <c r="T52" s="66"/>
      <c r="BE52" s="65"/>
      <c r="BF52" s="65"/>
      <c r="BG52" s="65"/>
      <c r="BH52" s="65"/>
    </row>
    <row r="53" spans="7:62" x14ac:dyDescent="0.15">
      <c r="G53" s="66"/>
      <c r="H53" s="66"/>
      <c r="I53" s="66"/>
      <c r="J53" s="66"/>
      <c r="K53" s="66"/>
      <c r="R53" s="66"/>
      <c r="S53" s="66"/>
      <c r="T53" s="66"/>
      <c r="BE53" s="65"/>
      <c r="BG53" s="65"/>
      <c r="BH53" s="65"/>
      <c r="BI53" s="65"/>
      <c r="BJ53" s="65"/>
    </row>
    <row r="54" spans="7:62" x14ac:dyDescent="0.15">
      <c r="G54" s="66"/>
      <c r="H54" s="66"/>
      <c r="I54" s="66"/>
      <c r="J54" s="66"/>
      <c r="K54" s="66"/>
      <c r="R54" s="66"/>
      <c r="S54" s="66"/>
      <c r="T54" s="66"/>
      <c r="BD54" s="65"/>
      <c r="BE54" s="68"/>
      <c r="BG54" s="65"/>
      <c r="BH54" s="65"/>
      <c r="BI54" s="65"/>
      <c r="BJ54" s="65"/>
    </row>
    <row r="55" spans="7:62" x14ac:dyDescent="0.15">
      <c r="G55" s="66"/>
      <c r="H55" s="66"/>
      <c r="I55" s="66"/>
      <c r="J55" s="66"/>
      <c r="K55" s="66"/>
      <c r="R55" s="66"/>
      <c r="S55" s="66"/>
      <c r="T55" s="66"/>
      <c r="BD55" s="65"/>
      <c r="BE55" s="68"/>
      <c r="BG55" s="65"/>
      <c r="BH55" s="65"/>
      <c r="BI55" s="65"/>
      <c r="BJ55" s="65"/>
    </row>
    <row r="56" spans="7:62" x14ac:dyDescent="0.15">
      <c r="G56" s="66"/>
      <c r="H56" s="66"/>
      <c r="I56" s="66"/>
      <c r="J56" s="66"/>
      <c r="K56" s="66"/>
      <c r="R56" s="66"/>
      <c r="S56" s="66"/>
      <c r="T56" s="66"/>
      <c r="BD56" s="65"/>
      <c r="BE56" s="68"/>
      <c r="BG56" s="65"/>
      <c r="BH56" s="65"/>
      <c r="BI56" s="65"/>
      <c r="BJ56" s="65"/>
    </row>
    <row r="57" spans="7:62" x14ac:dyDescent="0.15">
      <c r="G57" s="66"/>
      <c r="H57" s="66"/>
      <c r="I57" s="66"/>
      <c r="BD57" s="65"/>
      <c r="BE57" s="68"/>
      <c r="BG57" s="65"/>
      <c r="BH57" s="65"/>
      <c r="BI57" s="65"/>
      <c r="BJ57" s="65"/>
    </row>
    <row r="58" spans="7:62" ht="13.35" customHeight="1" x14ac:dyDescent="0.15">
      <c r="G58" s="66"/>
      <c r="H58" s="66"/>
      <c r="I58" s="66"/>
      <c r="L58" s="66"/>
      <c r="M58" s="69"/>
      <c r="N58" s="66"/>
      <c r="O58" s="66"/>
      <c r="BD58" s="65"/>
      <c r="BE58" s="68"/>
      <c r="BG58" s="65"/>
      <c r="BH58" s="65"/>
      <c r="BI58" s="65"/>
      <c r="BJ58" s="65"/>
    </row>
    <row r="59" spans="7:62" x14ac:dyDescent="0.15">
      <c r="G59" s="66"/>
      <c r="H59" s="66"/>
      <c r="I59" s="66"/>
      <c r="BD59" s="65"/>
      <c r="BE59" s="68"/>
      <c r="BG59" s="65"/>
      <c r="BH59" s="65"/>
      <c r="BI59" s="65"/>
      <c r="BJ59" s="65"/>
    </row>
    <row r="60" spans="7:62" x14ac:dyDescent="0.15">
      <c r="G60" s="66"/>
      <c r="H60" s="66"/>
      <c r="I60" s="66"/>
      <c r="BD60" s="65"/>
      <c r="BE60" s="68"/>
      <c r="BG60" s="65"/>
      <c r="BH60" s="65"/>
      <c r="BI60" s="65"/>
      <c r="BJ60" s="65"/>
    </row>
    <row r="61" spans="7:62" x14ac:dyDescent="0.15">
      <c r="G61" s="66"/>
      <c r="H61" s="66"/>
      <c r="I61" s="66"/>
      <c r="BD61" s="65"/>
      <c r="BE61" s="68"/>
      <c r="BG61" s="65"/>
      <c r="BH61" s="65"/>
      <c r="BI61" s="65"/>
      <c r="BJ61" s="65"/>
    </row>
    <row r="62" spans="7:62" x14ac:dyDescent="0.15">
      <c r="BD62" s="65"/>
      <c r="BE62" s="68"/>
      <c r="BG62" s="65"/>
      <c r="BH62" s="65"/>
      <c r="BI62" s="65"/>
      <c r="BJ62" s="65"/>
    </row>
    <row r="63" spans="7:62" x14ac:dyDescent="0.15">
      <c r="BD63" s="65"/>
      <c r="BE63" s="68"/>
      <c r="BG63" s="65"/>
      <c r="BH63" s="65"/>
      <c r="BI63" s="65"/>
      <c r="BJ63" s="65"/>
    </row>
    <row r="64" spans="7:62" x14ac:dyDescent="0.15">
      <c r="BD64" s="65"/>
      <c r="BE64" s="68"/>
      <c r="BG64" s="65"/>
      <c r="BH64" s="65"/>
      <c r="BI64" s="65"/>
      <c r="BJ64" s="65"/>
    </row>
    <row r="65" spans="12:62" x14ac:dyDescent="0.15">
      <c r="BD65" s="65"/>
      <c r="BE65" s="68"/>
      <c r="BG65" s="65"/>
      <c r="BH65" s="65"/>
      <c r="BI65" s="65"/>
      <c r="BJ65" s="65"/>
    </row>
    <row r="66" spans="12:62" x14ac:dyDescent="0.15">
      <c r="BD66" s="65"/>
      <c r="BE66" s="68"/>
      <c r="BG66" s="65"/>
      <c r="BH66" s="65"/>
      <c r="BI66" s="65"/>
      <c r="BJ66" s="65"/>
    </row>
    <row r="67" spans="12:62" x14ac:dyDescent="0.15">
      <c r="BD67" s="65"/>
      <c r="BE67" s="68"/>
      <c r="BG67" s="65"/>
      <c r="BH67" s="65"/>
      <c r="BI67" s="65"/>
      <c r="BJ67" s="65"/>
    </row>
    <row r="69" spans="12:62" ht="13.35" customHeight="1" x14ac:dyDescent="0.15">
      <c r="L69" s="66"/>
      <c r="M69" s="69"/>
      <c r="N69" s="66"/>
      <c r="O69" s="66"/>
    </row>
    <row r="70" spans="12:62" ht="13.35" customHeight="1" x14ac:dyDescent="0.15">
      <c r="L70" s="66"/>
      <c r="M70" s="69"/>
      <c r="N70" s="66"/>
      <c r="O70" s="66"/>
    </row>
    <row r="71" spans="12:62" ht="13.35" customHeight="1" x14ac:dyDescent="0.15">
      <c r="L71" s="66"/>
      <c r="M71" s="69"/>
      <c r="N71" s="66"/>
      <c r="O71" s="66"/>
    </row>
    <row r="72" spans="12:62" ht="13.35" customHeight="1" x14ac:dyDescent="0.15">
      <c r="L72" s="66"/>
      <c r="M72" s="69"/>
      <c r="N72" s="66"/>
      <c r="O72" s="66"/>
    </row>
    <row r="73" spans="12:62" ht="13.35" customHeight="1" x14ac:dyDescent="0.15">
      <c r="L73" s="66"/>
      <c r="M73" s="69"/>
      <c r="N73" s="66"/>
      <c r="O73" s="66"/>
    </row>
    <row r="74" spans="12:62" ht="13.35" customHeight="1" x14ac:dyDescent="0.15">
      <c r="L74" s="66"/>
      <c r="M74" s="69"/>
      <c r="N74" s="66"/>
      <c r="O74" s="66"/>
    </row>
    <row r="75" spans="12:62" ht="13.35" customHeight="1" x14ac:dyDescent="0.15">
      <c r="L75" s="66"/>
      <c r="M75" s="69"/>
      <c r="N75" s="66"/>
      <c r="O75" s="66"/>
    </row>
    <row r="76" spans="12:62" ht="13.35" customHeight="1" x14ac:dyDescent="0.15">
      <c r="L76" s="66"/>
      <c r="M76" s="69"/>
      <c r="N76" s="66"/>
      <c r="O76" s="66"/>
    </row>
  </sheetData>
  <sheetProtection algorithmName="SHA-512" hashValue="z2bxmqdPd9U2vHDXgvZrVzIPSrkxePLaetxFiQ4GUbLeQlXxu6puMQ9IDdwKUWAOF+TnbTF5VAPZeh2KNzIZRA==" saltValue="rRkccvvHjBufz8TpY203bQ==" spinCount="100000" sheet="1" objects="1" scenarios="1"/>
  <mergeCells count="113">
    <mergeCell ref="AW19:AW20"/>
    <mergeCell ref="P12:S12"/>
    <mergeCell ref="AA32:AE34"/>
    <mergeCell ref="B2:H3"/>
    <mergeCell ref="S32:V32"/>
    <mergeCell ref="D23:G23"/>
    <mergeCell ref="AI17:AL17"/>
    <mergeCell ref="B23:C23"/>
    <mergeCell ref="AL30:AO30"/>
    <mergeCell ref="Y18:AA18"/>
    <mergeCell ref="D24:F24"/>
    <mergeCell ref="AS17:AT17"/>
    <mergeCell ref="H32:I32"/>
    <mergeCell ref="H23:J23"/>
    <mergeCell ref="P22:V22"/>
    <mergeCell ref="P21:S21"/>
    <mergeCell ref="D26:F26"/>
    <mergeCell ref="U17:X17"/>
    <mergeCell ref="AI8:AN8"/>
    <mergeCell ref="H27:I27"/>
    <mergeCell ref="G11:I11"/>
    <mergeCell ref="AT29:AV30"/>
    <mergeCell ref="AH12:AM12"/>
    <mergeCell ref="AS3:AT3"/>
    <mergeCell ref="AB3:AD3"/>
    <mergeCell ref="AI14:AN14"/>
    <mergeCell ref="H28:I28"/>
    <mergeCell ref="Q23:T23"/>
    <mergeCell ref="D31:F31"/>
    <mergeCell ref="F15:H15"/>
    <mergeCell ref="B7:C7"/>
    <mergeCell ref="AF5:AU5"/>
    <mergeCell ref="F9:I9"/>
    <mergeCell ref="AS27:AU27"/>
    <mergeCell ref="H31:I31"/>
    <mergeCell ref="AH9:AM9"/>
    <mergeCell ref="P15:S15"/>
    <mergeCell ref="Y30:Z30"/>
    <mergeCell ref="Y29:Z29"/>
    <mergeCell ref="AT26:AV26"/>
    <mergeCell ref="AO20:AP20"/>
    <mergeCell ref="B28:C28"/>
    <mergeCell ref="Y28:Z28"/>
    <mergeCell ref="AL31:AQ31"/>
    <mergeCell ref="Q20:T20"/>
    <mergeCell ref="Q14:T14"/>
    <mergeCell ref="P27:S27"/>
    <mergeCell ref="B30:C30"/>
    <mergeCell ref="AT23:AV23"/>
    <mergeCell ref="Q17:T17"/>
    <mergeCell ref="Q11:T11"/>
    <mergeCell ref="B27:C27"/>
    <mergeCell ref="P24:S24"/>
    <mergeCell ref="D7:I7"/>
    <mergeCell ref="AS4:AT4"/>
    <mergeCell ref="R33:U33"/>
    <mergeCell ref="H25:I25"/>
    <mergeCell ref="G14:I14"/>
    <mergeCell ref="AH15:AM15"/>
    <mergeCell ref="C8:K8"/>
    <mergeCell ref="D25:F25"/>
    <mergeCell ref="AH18:AK18"/>
    <mergeCell ref="B29:C29"/>
    <mergeCell ref="AL27:AO27"/>
    <mergeCell ref="AF32:AK34"/>
    <mergeCell ref="D32:F32"/>
    <mergeCell ref="D33:F33"/>
    <mergeCell ref="AL32:AO34"/>
    <mergeCell ref="AS31:AU31"/>
    <mergeCell ref="AS18:AT18"/>
    <mergeCell ref="H30:I30"/>
    <mergeCell ref="Y21:AA21"/>
    <mergeCell ref="B33:C33"/>
    <mergeCell ref="M26:M33"/>
    <mergeCell ref="B32:C32"/>
    <mergeCell ref="F12:H12"/>
    <mergeCell ref="B26:C26"/>
    <mergeCell ref="AE17:AE21"/>
    <mergeCell ref="AO17:AP17"/>
    <mergeCell ref="D27:F27"/>
    <mergeCell ref="B25:C25"/>
    <mergeCell ref="AA29:AE29"/>
    <mergeCell ref="H29:I29"/>
    <mergeCell ref="AE9:AE14"/>
    <mergeCell ref="H24:I24"/>
    <mergeCell ref="H33:I33"/>
    <mergeCell ref="P16:AB16"/>
    <mergeCell ref="H26:I26"/>
    <mergeCell ref="P18:S18"/>
    <mergeCell ref="AS29:AS30"/>
    <mergeCell ref="AI11:AN11"/>
    <mergeCell ref="AA28:AE28"/>
    <mergeCell ref="S29:V29"/>
    <mergeCell ref="B31:C31"/>
    <mergeCell ref="U23:X23"/>
    <mergeCell ref="Z17:AB17"/>
    <mergeCell ref="AP3:AR4"/>
    <mergeCell ref="D28:F28"/>
    <mergeCell ref="AA30:AE30"/>
    <mergeCell ref="B21:J22"/>
    <mergeCell ref="AM26:AP26"/>
    <mergeCell ref="Z20:AB20"/>
    <mergeCell ref="D30:F30"/>
    <mergeCell ref="AM29:AP29"/>
    <mergeCell ref="D29:F29"/>
    <mergeCell ref="AS24:AU24"/>
    <mergeCell ref="AS16:AT16"/>
    <mergeCell ref="R30:U30"/>
    <mergeCell ref="M11:M24"/>
    <mergeCell ref="S7:V7"/>
    <mergeCell ref="Z5:AD5"/>
    <mergeCell ref="B24:C24"/>
    <mergeCell ref="Q26:T26"/>
  </mergeCells>
  <phoneticPr fontId="3"/>
  <dataValidations count="4">
    <dataValidation type="custom" allowBlank="1" showInputMessage="1" showErrorMessage="1" error="入力は少数第1位までにして下さい。" sqref="W7:X7 AU13:AU14" xr:uid="{00000000-0002-0000-0400-000000000000}">
      <formula1>W7=ROUND(W7,1)</formula1>
    </dataValidation>
    <dataValidation type="custom" allowBlank="1" showInputMessage="1" showErrorMessage="1" sqref="H24:H33" xr:uid="{00000000-0002-0000-0400-000001000000}">
      <formula1>H24=ROUND(H24,1)</formula1>
    </dataValidation>
    <dataValidation type="custom" allowBlank="1" showInputMessage="1" showErrorMessage="1" error="入力は少数第1位までにしてください。" sqref="D24:F33 F15:H15 P12:S12 P15:S15 P18:S18 P21:S21 P24:S24 AA28:AE30 AH9:AM9 AH12:AM12 AH15:AM15 AL30:AO30 AO21 AS27:AU27 AS31:AU31 AU16:AU18" xr:uid="{00000000-0002-0000-0400-000002000000}">
      <formula1>D9=ROUND(D9,1)</formula1>
    </dataValidation>
    <dataValidation type="textLength" allowBlank="1" showInputMessage="1" showErrorMessage="1" errorTitle="要確認" error="「廃酸」は、中間処理を経ずに「最終処分」はできません。" sqref="R33:U33" xr:uid="{00000000-0002-0000-0400-000003000000}">
      <formula1>0</formula1>
      <formula2>0</formula2>
    </dataValidation>
  </dataValidations>
  <pageMargins left="0.59055118110236227" right="0.59055118110236227" top="0.62992125984251968" bottom="0.39370078740157483" header="0.51181102362204722" footer="0"/>
  <pageSetup paperSize="9" scale="68" orientation="landscape"/>
  <legacy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J76"/>
  <sheetViews>
    <sheetView showGridLines="0" zoomScaleNormal="100" workbookViewId="0">
      <selection activeCell="X10" sqref="X10"/>
    </sheetView>
  </sheetViews>
  <sheetFormatPr defaultColWidth="9" defaultRowHeight="12" x14ac:dyDescent="0.15"/>
  <cols>
    <col min="1" max="2" width="2.875" style="40" customWidth="1"/>
    <col min="3" max="3" width="18.375" style="40" customWidth="1"/>
    <col min="4" max="5" width="4.375" style="40" customWidth="1"/>
    <col min="6" max="6" width="3.875" style="40" customWidth="1"/>
    <col min="7" max="7" width="2.375" style="40" customWidth="1"/>
    <col min="8" max="8" width="10.375" style="40" customWidth="1"/>
    <col min="9" max="9" width="2.375" style="40" customWidth="1"/>
    <col min="10" max="11" width="2.5" style="40" customWidth="1"/>
    <col min="12" max="15" width="2.875" style="40" customWidth="1"/>
    <col min="16" max="16" width="3" style="40" customWidth="1"/>
    <col min="17" max="19" width="4.875" style="40" customWidth="1"/>
    <col min="20" max="22" width="2.875" style="40" customWidth="1"/>
    <col min="23" max="24" width="2.5" style="40" customWidth="1"/>
    <col min="25" max="25" width="2.875" style="40" customWidth="1"/>
    <col min="26" max="26" width="7.875" style="40" customWidth="1"/>
    <col min="27" max="27" width="4.875" style="40" customWidth="1"/>
    <col min="28" max="28" width="2" style="40" customWidth="1"/>
    <col min="29" max="30" width="2.375" style="40" customWidth="1"/>
    <col min="31" max="31" width="3.125" style="40" customWidth="1"/>
    <col min="32" max="33" width="2.375" style="40" customWidth="1"/>
    <col min="34" max="34" width="2.875" style="40" customWidth="1"/>
    <col min="35" max="35" width="7.875" style="40" customWidth="1"/>
    <col min="36" max="37" width="4.375" style="40" customWidth="1"/>
    <col min="38" max="38" width="3.375" style="40" customWidth="1"/>
    <col min="39" max="40" width="2.875" style="40" customWidth="1"/>
    <col min="41" max="41" width="10.875" style="40" customWidth="1"/>
    <col min="42" max="42" width="2.875" style="40" customWidth="1"/>
    <col min="43" max="44" width="2.5" style="40" customWidth="1"/>
    <col min="45" max="45" width="2.875" style="40" customWidth="1"/>
    <col min="46" max="46" width="7.875" style="40" customWidth="1"/>
    <col min="47" max="47" width="11.875" style="40" customWidth="1"/>
    <col min="48" max="48" width="1.875" style="40" customWidth="1"/>
    <col min="49" max="49" width="5.375" style="40" customWidth="1"/>
    <col min="50" max="58" width="9" style="40" customWidth="1"/>
    <col min="59" max="59" width="16.125" style="40" customWidth="1"/>
    <col min="60" max="60" width="9" style="40" customWidth="1"/>
    <col min="61" max="16384" width="9" style="40"/>
  </cols>
  <sheetData>
    <row r="1" spans="2:49" ht="27" customHeight="1" x14ac:dyDescent="0.15">
      <c r="F1" s="39"/>
      <c r="S1" s="82" t="s">
        <v>174</v>
      </c>
      <c r="T1" s="82" t="s">
        <v>175</v>
      </c>
    </row>
    <row r="2" spans="2:49" ht="12" customHeight="1" thickBot="1" x14ac:dyDescent="0.2">
      <c r="B2" s="451" t="s">
        <v>32</v>
      </c>
      <c r="C2" s="449"/>
      <c r="D2" s="449"/>
      <c r="E2" s="449"/>
      <c r="F2" s="449"/>
      <c r="G2" s="449"/>
      <c r="H2" s="449"/>
      <c r="Y2" s="104"/>
      <c r="AU2" s="115"/>
      <c r="AV2" s="113"/>
      <c r="AW2" s="382"/>
    </row>
    <row r="3" spans="2:49" ht="13.35" customHeight="1" x14ac:dyDescent="0.15">
      <c r="B3" s="449"/>
      <c r="C3" s="449"/>
      <c r="D3" s="449"/>
      <c r="E3" s="449"/>
      <c r="F3" s="449"/>
      <c r="G3" s="449"/>
      <c r="H3" s="449"/>
      <c r="Y3" s="104"/>
      <c r="Z3" s="41"/>
      <c r="AA3" s="41"/>
      <c r="AB3" s="448"/>
      <c r="AC3" s="449"/>
      <c r="AD3" s="449"/>
      <c r="AE3" s="87"/>
      <c r="AF3" s="105"/>
      <c r="AG3" s="105"/>
      <c r="AH3" s="105"/>
      <c r="AI3" s="105"/>
      <c r="AJ3" s="105"/>
      <c r="AK3" s="105"/>
      <c r="AL3" s="105"/>
      <c r="AM3" s="105"/>
      <c r="AN3" s="105"/>
      <c r="AO3" s="105"/>
      <c r="AP3" s="476" t="s">
        <v>176</v>
      </c>
      <c r="AQ3" s="477"/>
      <c r="AR3" s="478"/>
      <c r="AS3" s="443" t="s">
        <v>27</v>
      </c>
      <c r="AT3" s="444"/>
      <c r="AU3" s="114" t="s">
        <v>28</v>
      </c>
      <c r="AV3" s="105"/>
      <c r="AW3" s="382"/>
    </row>
    <row r="4" spans="2:49" ht="13.7" customHeight="1" thickBot="1" x14ac:dyDescent="0.2">
      <c r="C4" s="104"/>
      <c r="F4" s="104"/>
      <c r="G4" s="104"/>
      <c r="H4" s="104"/>
      <c r="I4" s="104"/>
      <c r="J4" s="104"/>
      <c r="K4" s="104"/>
      <c r="L4" s="104"/>
      <c r="M4" s="104"/>
      <c r="N4" s="104"/>
      <c r="O4" s="104"/>
      <c r="P4" s="104"/>
      <c r="Q4" s="104"/>
      <c r="R4" s="104"/>
      <c r="S4" s="104"/>
      <c r="T4" s="104"/>
      <c r="U4" s="104"/>
      <c r="V4" s="104"/>
      <c r="W4" s="104"/>
      <c r="X4" s="104"/>
      <c r="Y4" s="104"/>
      <c r="Z4" s="41"/>
      <c r="AA4" s="41"/>
      <c r="AB4" s="106"/>
      <c r="AC4" s="106"/>
      <c r="AD4" s="106"/>
      <c r="AE4" s="87"/>
      <c r="AF4" s="105"/>
      <c r="AG4" s="105"/>
      <c r="AH4" s="105"/>
      <c r="AI4" s="105"/>
      <c r="AJ4" s="105"/>
      <c r="AK4" s="105"/>
      <c r="AL4" s="105"/>
      <c r="AM4" s="105"/>
      <c r="AN4" s="105"/>
      <c r="AO4" s="105"/>
      <c r="AP4" s="479"/>
      <c r="AQ4" s="480"/>
      <c r="AR4" s="481"/>
      <c r="AS4" s="452" t="str">
        <f>+表紙!N28</f>
        <v>○</v>
      </c>
      <c r="AT4" s="453"/>
      <c r="AU4" s="261">
        <f>+表紙!O28</f>
        <v>0</v>
      </c>
      <c r="AV4" s="105"/>
      <c r="AW4" s="382"/>
    </row>
    <row r="5" spans="2:49" ht="15" customHeight="1" x14ac:dyDescent="0.15">
      <c r="B5" s="145" t="s">
        <v>177</v>
      </c>
      <c r="C5" s="145"/>
      <c r="F5" s="145"/>
      <c r="G5" s="103"/>
      <c r="H5" s="103"/>
      <c r="I5" s="103"/>
      <c r="J5" s="103"/>
      <c r="K5" s="103"/>
      <c r="L5" s="103"/>
      <c r="M5" s="41"/>
      <c r="N5" s="41"/>
      <c r="O5" s="41"/>
      <c r="P5" s="41"/>
      <c r="Q5" s="41"/>
      <c r="R5" s="41"/>
      <c r="S5" s="41"/>
      <c r="T5" s="41"/>
      <c r="U5" s="41"/>
      <c r="V5" s="41"/>
      <c r="W5" s="41"/>
      <c r="X5" s="41"/>
      <c r="Y5" s="41"/>
      <c r="Z5" s="471" t="s">
        <v>178</v>
      </c>
      <c r="AA5" s="449"/>
      <c r="AB5" s="449"/>
      <c r="AC5" s="449"/>
      <c r="AD5" s="449"/>
      <c r="AE5" s="87" t="s">
        <v>179</v>
      </c>
      <c r="AF5" s="487" t="str">
        <f>+表紙!F47</f>
        <v>株式会社ハマーズ</v>
      </c>
      <c r="AG5" s="449"/>
      <c r="AH5" s="449"/>
      <c r="AI5" s="449"/>
      <c r="AJ5" s="449"/>
      <c r="AK5" s="449"/>
      <c r="AL5" s="449"/>
      <c r="AM5" s="449"/>
      <c r="AN5" s="449"/>
      <c r="AO5" s="449"/>
      <c r="AP5" s="449"/>
      <c r="AQ5" s="449"/>
      <c r="AR5" s="449"/>
      <c r="AS5" s="449"/>
      <c r="AT5" s="449"/>
      <c r="AU5" s="449"/>
      <c r="AV5" s="230"/>
      <c r="AW5" s="382"/>
    </row>
    <row r="6" spans="2:49" ht="24.75" customHeight="1" thickBot="1" x14ac:dyDescent="0.2">
      <c r="B6" s="287" t="s">
        <v>180</v>
      </c>
      <c r="C6" s="128"/>
      <c r="F6" s="128"/>
      <c r="G6" s="128"/>
      <c r="H6" s="128"/>
      <c r="I6" s="128"/>
      <c r="J6" s="128"/>
      <c r="K6" s="128"/>
      <c r="L6" s="128"/>
      <c r="M6" s="128"/>
      <c r="N6" s="128"/>
      <c r="O6" s="128"/>
      <c r="P6" s="128"/>
      <c r="Q6" s="128"/>
      <c r="R6" s="128"/>
      <c r="S6" s="128"/>
      <c r="T6" s="128"/>
      <c r="U6" s="128"/>
      <c r="V6" s="128"/>
      <c r="W6" s="128"/>
      <c r="X6" s="128"/>
      <c r="Y6" s="128"/>
      <c r="AC6" s="41"/>
      <c r="AD6" s="41"/>
      <c r="AE6" s="41"/>
      <c r="AF6" s="41"/>
      <c r="AG6" s="41"/>
      <c r="AH6" s="41"/>
      <c r="AI6" s="41"/>
      <c r="AJ6" s="41"/>
      <c r="AK6" s="41"/>
      <c r="AL6" s="41"/>
      <c r="AM6" s="41"/>
      <c r="AN6" s="41"/>
      <c r="AO6" s="41"/>
      <c r="AP6" s="41"/>
      <c r="AQ6" s="41"/>
      <c r="AR6" s="41"/>
      <c r="AS6" s="41"/>
      <c r="AT6" s="41"/>
      <c r="AU6" s="41"/>
      <c r="AV6" s="41"/>
      <c r="AW6" s="382"/>
    </row>
    <row r="7" spans="2:49" ht="28.35" customHeight="1" thickBot="1" x14ac:dyDescent="0.2">
      <c r="B7" s="485" t="s">
        <v>181</v>
      </c>
      <c r="C7" s="486"/>
      <c r="D7" s="445" t="s">
        <v>262</v>
      </c>
      <c r="E7" s="446"/>
      <c r="F7" s="446"/>
      <c r="G7" s="446"/>
      <c r="H7" s="446"/>
      <c r="I7" s="447"/>
      <c r="J7" s="136"/>
      <c r="S7" s="470"/>
      <c r="T7" s="449"/>
      <c r="U7" s="449"/>
      <c r="V7" s="449"/>
      <c r="W7" s="134"/>
      <c r="X7" s="134"/>
      <c r="Y7" s="129"/>
      <c r="AB7"/>
      <c r="AC7"/>
      <c r="AD7"/>
      <c r="AE7"/>
      <c r="AF7" s="90"/>
      <c r="AG7" s="90"/>
      <c r="AH7" s="90"/>
      <c r="AI7" s="90"/>
      <c r="AJ7" s="90"/>
      <c r="AK7" s="90"/>
      <c r="AL7" s="90"/>
      <c r="AM7" s="90"/>
      <c r="AN7" s="90"/>
      <c r="AS7"/>
      <c r="AT7"/>
      <c r="AU7"/>
      <c r="AV7"/>
      <c r="AW7" s="382"/>
    </row>
    <row r="8" spans="2:49" ht="28.35" customHeight="1" thickTop="1" thickBot="1" x14ac:dyDescent="0.2">
      <c r="B8" s="42" t="s">
        <v>183</v>
      </c>
      <c r="C8" s="483" t="s">
        <v>184</v>
      </c>
      <c r="D8" s="449"/>
      <c r="E8" s="449"/>
      <c r="F8" s="449"/>
      <c r="G8" s="449"/>
      <c r="H8" s="449"/>
      <c r="I8" s="449"/>
      <c r="J8" s="449"/>
      <c r="K8" s="449"/>
      <c r="L8" s="124"/>
      <c r="M8" s="124"/>
      <c r="N8" s="124"/>
      <c r="O8" s="124"/>
      <c r="P8" s="124"/>
      <c r="Q8" s="124"/>
      <c r="R8" s="124"/>
      <c r="S8" s="124"/>
      <c r="T8" s="124"/>
      <c r="U8" s="124"/>
      <c r="V8" s="124"/>
      <c r="W8" s="125"/>
      <c r="X8" s="125"/>
      <c r="Y8" s="125"/>
      <c r="Z8" s="90"/>
      <c r="AA8" s="90"/>
      <c r="AB8" s="90"/>
      <c r="AC8" s="90"/>
      <c r="AD8" s="90"/>
      <c r="AE8" s="90"/>
      <c r="AG8" s="48"/>
      <c r="AH8" s="44" t="s">
        <v>185</v>
      </c>
      <c r="AI8" s="438" t="s">
        <v>186</v>
      </c>
      <c r="AJ8" s="439"/>
      <c r="AK8" s="439"/>
      <c r="AL8" s="439"/>
      <c r="AM8" s="439"/>
      <c r="AN8" s="440"/>
      <c r="AS8"/>
      <c r="AT8"/>
      <c r="AU8"/>
      <c r="AV8"/>
      <c r="AW8" s="382"/>
    </row>
    <row r="9" spans="2:49" ht="24.75" customHeight="1" thickTop="1" thickBot="1" x14ac:dyDescent="0.2">
      <c r="B9" s="176" t="s">
        <v>187</v>
      </c>
      <c r="F9" s="488" t="s">
        <v>188</v>
      </c>
      <c r="G9" s="489"/>
      <c r="H9" s="489"/>
      <c r="I9" s="490"/>
      <c r="J9" s="124"/>
      <c r="K9" s="124"/>
      <c r="L9" s="124"/>
      <c r="M9" s="124"/>
      <c r="N9" s="124"/>
      <c r="O9" s="124"/>
      <c r="P9" s="124"/>
      <c r="Q9" s="124"/>
      <c r="R9" s="124"/>
      <c r="S9" s="124"/>
      <c r="T9" s="124"/>
      <c r="U9" s="124"/>
      <c r="V9" s="124"/>
      <c r="W9" s="125"/>
      <c r="X9" s="125"/>
      <c r="Y9" s="125"/>
      <c r="Z9" s="90"/>
      <c r="AA9" s="90"/>
      <c r="AB9" s="90"/>
      <c r="AC9" s="90"/>
      <c r="AD9" s="90"/>
      <c r="AE9" s="504" t="s">
        <v>189</v>
      </c>
      <c r="AF9" s="54"/>
      <c r="AH9" s="441"/>
      <c r="AI9" s="442"/>
      <c r="AJ9" s="442"/>
      <c r="AK9" s="442"/>
      <c r="AL9" s="442"/>
      <c r="AM9" s="442"/>
      <c r="AN9" s="51" t="s">
        <v>72</v>
      </c>
      <c r="AS9"/>
      <c r="AT9"/>
      <c r="AU9"/>
      <c r="AV9"/>
      <c r="AW9" s="382"/>
    </row>
    <row r="10" spans="2:49" ht="24.75" customHeight="1" thickTop="1" thickBot="1" x14ac:dyDescent="0.2">
      <c r="F10" s="91"/>
      <c r="G10" s="124"/>
      <c r="H10" s="124"/>
      <c r="I10" s="124"/>
      <c r="J10" s="124"/>
      <c r="K10" s="124"/>
      <c r="L10" s="124"/>
      <c r="M10" s="124"/>
      <c r="N10" s="124"/>
      <c r="O10" s="124"/>
      <c r="P10" s="124"/>
      <c r="Q10" s="124"/>
      <c r="R10" s="124"/>
      <c r="S10" s="124"/>
      <c r="T10" s="124"/>
      <c r="U10" s="124"/>
      <c r="V10" s="124"/>
      <c r="W10" s="125"/>
      <c r="X10" s="125"/>
      <c r="Y10" s="125"/>
      <c r="Z10" s="90"/>
      <c r="AA10" s="90"/>
      <c r="AB10" s="90"/>
      <c r="AE10" s="473"/>
      <c r="AF10" s="54"/>
      <c r="AS10"/>
      <c r="AT10"/>
      <c r="AU10"/>
      <c r="AV10"/>
      <c r="AW10" s="382"/>
    </row>
    <row r="11" spans="2:49" ht="27" customHeight="1" thickTop="1" thickBot="1" x14ac:dyDescent="0.2">
      <c r="C11" s="153" t="s">
        <v>190</v>
      </c>
      <c r="F11" s="44" t="s">
        <v>47</v>
      </c>
      <c r="G11" s="438" t="s">
        <v>191</v>
      </c>
      <c r="H11" s="439"/>
      <c r="I11" s="440"/>
      <c r="J11" s="45"/>
      <c r="K11" s="46"/>
      <c r="L11" s="47"/>
      <c r="M11" s="472" t="s">
        <v>192</v>
      </c>
      <c r="N11" s="47"/>
      <c r="O11" s="48"/>
      <c r="P11" s="44" t="s">
        <v>50</v>
      </c>
      <c r="Q11" s="493" t="s">
        <v>193</v>
      </c>
      <c r="R11" s="439"/>
      <c r="S11" s="439"/>
      <c r="T11" s="440"/>
      <c r="U11" s="178"/>
      <c r="V11" s="62"/>
      <c r="Y11"/>
      <c r="Z11"/>
      <c r="AA11"/>
      <c r="AB11"/>
      <c r="AD11" s="59"/>
      <c r="AE11" s="473"/>
      <c r="AF11" s="138"/>
      <c r="AG11" s="48"/>
      <c r="AH11" s="44" t="s">
        <v>194</v>
      </c>
      <c r="AI11" s="438" t="s">
        <v>195</v>
      </c>
      <c r="AJ11" s="439"/>
      <c r="AK11" s="439"/>
      <c r="AL11" s="439"/>
      <c r="AM11" s="439"/>
      <c r="AN11" s="440"/>
      <c r="AS11"/>
      <c r="AT11"/>
      <c r="AU11"/>
      <c r="AV11"/>
      <c r="AW11" s="382"/>
    </row>
    <row r="12" spans="2:49" ht="24.75" customHeight="1" thickTop="1" thickBot="1" x14ac:dyDescent="0.2">
      <c r="F12" s="459">
        <f>+ROUND(P12,1)+ROUND(P15,1)+ROUND(P18,1)+ROUND(P24,1)+P27-ROUND(F15,1)</f>
        <v>0</v>
      </c>
      <c r="G12" s="460"/>
      <c r="H12" s="460"/>
      <c r="I12" s="51" t="s">
        <v>72</v>
      </c>
      <c r="K12" s="52"/>
      <c r="M12" s="473"/>
      <c r="N12" s="53"/>
      <c r="P12" s="441"/>
      <c r="Q12" s="442"/>
      <c r="R12" s="442"/>
      <c r="S12" s="442"/>
      <c r="T12" s="51" t="s">
        <v>72</v>
      </c>
      <c r="Y12"/>
      <c r="Z12"/>
      <c r="AA12"/>
      <c r="AB12"/>
      <c r="AC12" s="54"/>
      <c r="AE12" s="473"/>
      <c r="AG12" s="131"/>
      <c r="AH12" s="441"/>
      <c r="AI12" s="442"/>
      <c r="AJ12" s="442"/>
      <c r="AK12" s="442"/>
      <c r="AL12" s="442"/>
      <c r="AM12" s="442"/>
      <c r="AN12" s="51" t="s">
        <v>72</v>
      </c>
      <c r="AS12"/>
      <c r="AT12"/>
      <c r="AU12"/>
      <c r="AV12"/>
      <c r="AW12" s="382"/>
    </row>
    <row r="13" spans="2:49" ht="24.75" customHeight="1" thickTop="1" thickBot="1" x14ac:dyDescent="0.2">
      <c r="K13" s="55"/>
      <c r="M13" s="473"/>
      <c r="N13" s="54"/>
      <c r="Y13"/>
      <c r="Z13"/>
      <c r="AA13"/>
      <c r="AB13"/>
      <c r="AC13" s="54"/>
      <c r="AE13" s="473"/>
      <c r="AG13" s="136"/>
      <c r="AH13" s="134"/>
      <c r="AI13" s="135"/>
      <c r="AJ13" s="135"/>
      <c r="AK13" s="135"/>
      <c r="AL13" s="135"/>
      <c r="AS13" s="133"/>
      <c r="AT13" s="133"/>
      <c r="AU13" s="134"/>
      <c r="AW13" s="382"/>
    </row>
    <row r="14" spans="2:49" ht="27" customHeight="1" thickTop="1" thickBot="1" x14ac:dyDescent="0.2">
      <c r="F14" s="50" t="s">
        <v>196</v>
      </c>
      <c r="G14" s="468" t="s">
        <v>197</v>
      </c>
      <c r="H14" s="436"/>
      <c r="I14" s="437"/>
      <c r="J14" s="57"/>
      <c r="K14" s="58"/>
      <c r="M14" s="473"/>
      <c r="N14" s="54"/>
      <c r="O14" s="47"/>
      <c r="P14" s="44" t="s">
        <v>64</v>
      </c>
      <c r="Q14" s="494" t="s">
        <v>198</v>
      </c>
      <c r="R14" s="439"/>
      <c r="S14" s="439"/>
      <c r="T14" s="440"/>
      <c r="U14" s="178"/>
      <c r="V14" s="62"/>
      <c r="Y14"/>
      <c r="Z14"/>
      <c r="AA14"/>
      <c r="AB14"/>
      <c r="AC14" s="54"/>
      <c r="AE14" s="474"/>
      <c r="AG14" s="137"/>
      <c r="AH14" s="50" t="s">
        <v>199</v>
      </c>
      <c r="AI14" s="464" t="s">
        <v>200</v>
      </c>
      <c r="AJ14" s="465"/>
      <c r="AK14" s="465"/>
      <c r="AL14" s="465"/>
      <c r="AM14" s="465"/>
      <c r="AN14" s="466"/>
      <c r="AO14"/>
      <c r="AS14" s="133"/>
      <c r="AT14" s="133"/>
      <c r="AU14" s="134"/>
      <c r="AW14" s="382"/>
    </row>
    <row r="15" spans="2:49" ht="24.75" customHeight="1" thickBot="1" x14ac:dyDescent="0.2">
      <c r="F15" s="484"/>
      <c r="G15" s="455"/>
      <c r="H15" s="455"/>
      <c r="I15" s="43" t="s">
        <v>72</v>
      </c>
      <c r="K15" s="54"/>
      <c r="M15" s="473"/>
      <c r="N15" s="54"/>
      <c r="P15" s="441"/>
      <c r="Q15" s="442"/>
      <c r="R15" s="442"/>
      <c r="S15" s="442"/>
      <c r="T15" s="51" t="s">
        <v>72</v>
      </c>
      <c r="Y15"/>
      <c r="Z15"/>
      <c r="AA15"/>
      <c r="AB15"/>
      <c r="AC15" s="54"/>
      <c r="AH15" s="454"/>
      <c r="AI15" s="455"/>
      <c r="AJ15" s="455"/>
      <c r="AK15" s="455"/>
      <c r="AL15" s="455"/>
      <c r="AM15" s="455"/>
      <c r="AN15" s="43" t="s">
        <v>72</v>
      </c>
      <c r="AO15"/>
      <c r="AS15" s="60" t="s">
        <v>201</v>
      </c>
      <c r="AT15" s="61"/>
      <c r="AW15" s="382"/>
    </row>
    <row r="16" spans="2:49" ht="24.75" customHeight="1" thickTop="1" thickBot="1" x14ac:dyDescent="0.2">
      <c r="K16" s="54"/>
      <c r="M16" s="473"/>
      <c r="N16" s="54"/>
      <c r="P16" s="507" t="str">
        <f>+IF(Y18=0,"",IF(Y18-P18=Y18,"エラー！：⑥残さ物量があるのに、④自ら中間処理した量がゼロになっています",""))</f>
        <v/>
      </c>
      <c r="Q16" s="449"/>
      <c r="R16" s="449"/>
      <c r="S16" s="449"/>
      <c r="T16" s="449"/>
      <c r="U16" s="449"/>
      <c r="V16" s="449"/>
      <c r="W16" s="449"/>
      <c r="X16" s="449"/>
      <c r="Y16" s="449"/>
      <c r="Z16" s="449"/>
      <c r="AA16" s="449"/>
      <c r="AB16" s="449"/>
      <c r="AC16" s="54"/>
      <c r="AE16" s="174"/>
      <c r="AP16" s="49"/>
      <c r="AS16" s="508" t="s">
        <v>240</v>
      </c>
      <c r="AT16" s="437"/>
      <c r="AU16" s="92"/>
      <c r="AV16" s="43" t="s">
        <v>72</v>
      </c>
      <c r="AW16" s="382"/>
    </row>
    <row r="17" spans="2:49" ht="27" customHeight="1" thickTop="1" thickBot="1" x14ac:dyDescent="0.2">
      <c r="K17" s="54"/>
      <c r="M17" s="473"/>
      <c r="N17" s="54"/>
      <c r="O17" s="47"/>
      <c r="P17" s="44" t="s">
        <v>203</v>
      </c>
      <c r="Q17" s="438" t="s">
        <v>204</v>
      </c>
      <c r="R17" s="439"/>
      <c r="S17" s="439"/>
      <c r="T17" s="440"/>
      <c r="U17" s="517"/>
      <c r="V17" s="480"/>
      <c r="W17" s="480"/>
      <c r="X17" s="480"/>
      <c r="Y17" s="130" t="s">
        <v>205</v>
      </c>
      <c r="Z17" s="438" t="s">
        <v>206</v>
      </c>
      <c r="AA17" s="439"/>
      <c r="AB17" s="440"/>
      <c r="AC17" s="140"/>
      <c r="AD17" s="137"/>
      <c r="AE17" s="472" t="s">
        <v>207</v>
      </c>
      <c r="AF17" s="47"/>
      <c r="AG17" s="47"/>
      <c r="AH17" s="234" t="s">
        <v>208</v>
      </c>
      <c r="AI17" s="468" t="s">
        <v>209</v>
      </c>
      <c r="AJ17" s="436"/>
      <c r="AK17" s="436"/>
      <c r="AL17" s="437"/>
      <c r="AM17" s="47"/>
      <c r="AN17" s="242"/>
      <c r="AO17" s="491" t="s">
        <v>210</v>
      </c>
      <c r="AP17" s="437"/>
      <c r="AQ17" s="244"/>
      <c r="AS17" s="508" t="s">
        <v>211</v>
      </c>
      <c r="AT17" s="437"/>
      <c r="AU17" s="92"/>
      <c r="AV17" s="43" t="s">
        <v>72</v>
      </c>
      <c r="AW17" s="382"/>
    </row>
    <row r="18" spans="2:49" ht="24.75" customHeight="1" thickBot="1" x14ac:dyDescent="0.2">
      <c r="K18" s="54"/>
      <c r="M18" s="473"/>
      <c r="N18" s="54"/>
      <c r="P18" s="441"/>
      <c r="Q18" s="442"/>
      <c r="R18" s="442"/>
      <c r="S18" s="442"/>
      <c r="T18" s="51" t="s">
        <v>72</v>
      </c>
      <c r="U18"/>
      <c r="V18" s="235"/>
      <c r="W18"/>
      <c r="X18" s="182"/>
      <c r="Y18" s="459">
        <f>+ROUND(AH9,1)+ROUND(AH12,1)+ROUND(AH15,1)+AH18</f>
        <v>0</v>
      </c>
      <c r="Z18" s="460"/>
      <c r="AA18" s="460"/>
      <c r="AB18" s="51" t="s">
        <v>72</v>
      </c>
      <c r="AC18" s="181"/>
      <c r="AD18" s="181"/>
      <c r="AE18" s="473"/>
      <c r="AH18" s="456">
        <f>+ROUND(AO18,1)+ROUND(AO21,1)</f>
        <v>0</v>
      </c>
      <c r="AI18" s="436"/>
      <c r="AJ18" s="436"/>
      <c r="AK18" s="436"/>
      <c r="AL18" s="43" t="s">
        <v>72</v>
      </c>
      <c r="AM18" s="53"/>
      <c r="AO18" s="260">
        <f>+ROUND(AU16,1)+ROUND(AU17,1)+ROUND(AU18,1)</f>
        <v>0</v>
      </c>
      <c r="AP18" s="43" t="s">
        <v>72</v>
      </c>
      <c r="AS18" s="508" t="s">
        <v>212</v>
      </c>
      <c r="AT18" s="437"/>
      <c r="AU18" s="92"/>
      <c r="AV18" s="43" t="s">
        <v>72</v>
      </c>
      <c r="AW18" s="382"/>
    </row>
    <row r="19" spans="2:49" ht="24.75" customHeight="1" thickTop="1" thickBot="1" x14ac:dyDescent="0.2">
      <c r="K19" s="54"/>
      <c r="M19" s="473"/>
      <c r="N19" s="54"/>
      <c r="P19" s="126"/>
      <c r="Q19" s="253"/>
      <c r="R19" s="185"/>
      <c r="S19" s="126"/>
      <c r="T19" s="126"/>
      <c r="U19" s="127"/>
      <c r="V19" s="236"/>
      <c r="W19" s="127"/>
      <c r="X19" s="127"/>
      <c r="Y19" s="127"/>
      <c r="Z19" s="127"/>
      <c r="AA19" s="127"/>
      <c r="AB19" s="127"/>
      <c r="AE19" s="473"/>
      <c r="AI19" s="54"/>
      <c r="AM19" s="54"/>
      <c r="AS19"/>
      <c r="AT19"/>
      <c r="AU19"/>
      <c r="AV19"/>
      <c r="AW19" s="524" t="s">
        <v>213</v>
      </c>
    </row>
    <row r="20" spans="2:49" ht="27" customHeight="1" thickTop="1" thickBot="1" x14ac:dyDescent="0.2">
      <c r="K20" s="54"/>
      <c r="M20" s="473"/>
      <c r="N20" s="54"/>
      <c r="P20" s="44" t="s">
        <v>214</v>
      </c>
      <c r="Q20" s="438" t="s">
        <v>215</v>
      </c>
      <c r="R20" s="439"/>
      <c r="S20" s="439"/>
      <c r="T20" s="440"/>
      <c r="U20" s="126"/>
      <c r="V20" s="237"/>
      <c r="W20" s="240"/>
      <c r="X20" s="241"/>
      <c r="Y20" s="130" t="s">
        <v>216</v>
      </c>
      <c r="Z20" s="438" t="s">
        <v>217</v>
      </c>
      <c r="AA20" s="439"/>
      <c r="AB20" s="440"/>
      <c r="AE20" s="473"/>
      <c r="AI20" s="54"/>
      <c r="AL20" s="106"/>
      <c r="AM20" s="54"/>
      <c r="AN20" s="243"/>
      <c r="AO20" s="491" t="s">
        <v>218</v>
      </c>
      <c r="AP20" s="437"/>
      <c r="AQ20" s="179"/>
      <c r="AS20" s="56"/>
      <c r="AT20" s="56"/>
      <c r="AW20" s="449"/>
    </row>
    <row r="21" spans="2:49" ht="25.35" customHeight="1" thickBot="1" x14ac:dyDescent="0.2">
      <c r="B21" s="482" t="s">
        <v>219</v>
      </c>
      <c r="C21" s="449"/>
      <c r="D21" s="449"/>
      <c r="E21" s="449"/>
      <c r="F21" s="449"/>
      <c r="G21" s="449"/>
      <c r="H21" s="449"/>
      <c r="I21" s="449"/>
      <c r="J21" s="449"/>
      <c r="K21" s="54"/>
      <c r="M21" s="473"/>
      <c r="N21" s="54"/>
      <c r="P21" s="441"/>
      <c r="Q21" s="442"/>
      <c r="R21" s="442"/>
      <c r="S21" s="442"/>
      <c r="T21" s="51" t="s">
        <v>72</v>
      </c>
      <c r="U21" s="126"/>
      <c r="V21" s="126"/>
      <c r="W21" s="126"/>
      <c r="X21" s="126"/>
      <c r="Y21" s="459">
        <f>+P18-Y18</f>
        <v>0</v>
      </c>
      <c r="Z21" s="460"/>
      <c r="AA21" s="460"/>
      <c r="AB21" s="51" t="s">
        <v>72</v>
      </c>
      <c r="AC21" s="127"/>
      <c r="AE21" s="474"/>
      <c r="AI21" s="54"/>
      <c r="AN21" s="106"/>
      <c r="AO21" s="92"/>
      <c r="AP21" s="43" t="s">
        <v>72</v>
      </c>
      <c r="AQ21" s="179"/>
      <c r="AS21"/>
      <c r="AT21"/>
      <c r="AU21"/>
      <c r="AV21"/>
      <c r="AW21" s="382"/>
    </row>
    <row r="22" spans="2:49" ht="25.5" customHeight="1" thickTop="1" thickBot="1" x14ac:dyDescent="0.2">
      <c r="B22" s="480"/>
      <c r="C22" s="480"/>
      <c r="D22" s="480"/>
      <c r="E22" s="480"/>
      <c r="F22" s="480"/>
      <c r="G22" s="480"/>
      <c r="H22" s="480"/>
      <c r="I22" s="480"/>
      <c r="J22" s="480"/>
      <c r="K22" s="54"/>
      <c r="M22" s="473"/>
      <c r="N22" s="54"/>
      <c r="P22" s="532" t="str">
        <f>+IF(P21=0,"",IF(P18&lt;P21,"エラー !：④の内数である⑤の量が④を超えています",""))</f>
        <v/>
      </c>
      <c r="Q22" s="449"/>
      <c r="R22" s="449"/>
      <c r="S22" s="449"/>
      <c r="T22" s="449"/>
      <c r="U22" s="449"/>
      <c r="V22" s="449"/>
      <c r="W22" s="127"/>
      <c r="X22" s="127"/>
      <c r="Y22" s="127"/>
      <c r="Z22" s="127"/>
      <c r="AA22" s="127"/>
      <c r="AB22" s="127"/>
      <c r="AE22" s="174"/>
      <c r="AI22" s="54"/>
      <c r="AW22" s="382"/>
    </row>
    <row r="23" spans="2:49" ht="27" customHeight="1" thickTop="1" thickBot="1" x14ac:dyDescent="0.2">
      <c r="B23" s="516" t="s">
        <v>220</v>
      </c>
      <c r="C23" s="444"/>
      <c r="D23" s="530" t="s">
        <v>221</v>
      </c>
      <c r="E23" s="520"/>
      <c r="F23" s="520"/>
      <c r="G23" s="444"/>
      <c r="H23" s="516" t="s">
        <v>222</v>
      </c>
      <c r="I23" s="520"/>
      <c r="J23" s="444"/>
      <c r="K23" s="54"/>
      <c r="M23" s="473"/>
      <c r="N23" s="54"/>
      <c r="O23" s="47"/>
      <c r="P23" s="50" t="s">
        <v>223</v>
      </c>
      <c r="Q23" s="468" t="s">
        <v>224</v>
      </c>
      <c r="R23" s="436"/>
      <c r="S23" s="436"/>
      <c r="T23" s="437"/>
      <c r="U23" s="521"/>
      <c r="V23" s="449"/>
      <c r="W23" s="449"/>
      <c r="X23" s="449"/>
      <c r="AE23"/>
      <c r="AF23"/>
      <c r="AG23"/>
      <c r="AH23"/>
      <c r="AI23" s="245"/>
      <c r="AJ23"/>
      <c r="AN23" s="142"/>
      <c r="AR23" s="48"/>
      <c r="AS23" s="130" t="s">
        <v>225</v>
      </c>
      <c r="AT23" s="438" t="s">
        <v>226</v>
      </c>
      <c r="AU23" s="439"/>
      <c r="AV23" s="440"/>
      <c r="AW23" s="382"/>
    </row>
    <row r="24" spans="2:49" ht="27" customHeight="1" thickBot="1" x14ac:dyDescent="0.2">
      <c r="B24" s="457" t="s">
        <v>227</v>
      </c>
      <c r="C24" s="458"/>
      <c r="D24" s="469">
        <v>0</v>
      </c>
      <c r="E24" s="455"/>
      <c r="F24" s="455"/>
      <c r="G24" s="183" t="s">
        <v>228</v>
      </c>
      <c r="H24" s="467">
        <f>+F12</f>
        <v>0</v>
      </c>
      <c r="I24" s="436"/>
      <c r="J24" s="183" t="s">
        <v>228</v>
      </c>
      <c r="K24" s="54"/>
      <c r="M24" s="474"/>
      <c r="P24" s="454"/>
      <c r="Q24" s="455"/>
      <c r="R24" s="455"/>
      <c r="S24" s="455"/>
      <c r="T24" s="43" t="s">
        <v>72</v>
      </c>
      <c r="U24"/>
      <c r="V24"/>
      <c r="W24"/>
      <c r="X24"/>
      <c r="AE24"/>
      <c r="AF24"/>
      <c r="AG24"/>
      <c r="AH24"/>
      <c r="AI24" s="245"/>
      <c r="AJ24"/>
      <c r="AL24" s="135"/>
      <c r="AQ24" s="54"/>
      <c r="AR24" s="139"/>
      <c r="AS24" s="459">
        <f>+ROUND(AU16,1)+ROUND(AA28,1)</f>
        <v>0</v>
      </c>
      <c r="AT24" s="460"/>
      <c r="AU24" s="460"/>
      <c r="AV24" s="51" t="s">
        <v>72</v>
      </c>
      <c r="AW24" s="382"/>
    </row>
    <row r="25" spans="2:49" ht="27" customHeight="1" thickBot="1" x14ac:dyDescent="0.2">
      <c r="B25" s="457" t="s">
        <v>229</v>
      </c>
      <c r="C25" s="458"/>
      <c r="D25" s="469">
        <v>0</v>
      </c>
      <c r="E25" s="455"/>
      <c r="F25" s="455"/>
      <c r="G25" s="183" t="s">
        <v>228</v>
      </c>
      <c r="H25" s="467">
        <f>+P12+AH9</f>
        <v>0</v>
      </c>
      <c r="I25" s="436"/>
      <c r="J25" s="183" t="s">
        <v>228</v>
      </c>
      <c r="K25" s="54"/>
      <c r="AE25" s="141"/>
      <c r="AI25" s="54"/>
      <c r="AL25" s="175"/>
      <c r="AM25" s="175"/>
      <c r="AN25" s="175"/>
      <c r="AQ25" s="255"/>
      <c r="AR25" s="67"/>
      <c r="AW25" s="382"/>
    </row>
    <row r="26" spans="2:49" ht="27" customHeight="1" thickTop="1" thickBot="1" x14ac:dyDescent="0.2">
      <c r="B26" s="457" t="s">
        <v>230</v>
      </c>
      <c r="C26" s="458"/>
      <c r="D26" s="469">
        <v>0</v>
      </c>
      <c r="E26" s="455"/>
      <c r="F26" s="455"/>
      <c r="G26" s="183" t="s">
        <v>228</v>
      </c>
      <c r="H26" s="467">
        <f>+P21</f>
        <v>0</v>
      </c>
      <c r="I26" s="436"/>
      <c r="J26" s="183" t="s">
        <v>228</v>
      </c>
      <c r="K26" s="54"/>
      <c r="L26" s="137"/>
      <c r="M26" s="472" t="s">
        <v>231</v>
      </c>
      <c r="N26" s="47"/>
      <c r="O26" s="47"/>
      <c r="P26" s="234" t="s">
        <v>232</v>
      </c>
      <c r="Q26" s="468" t="s">
        <v>233</v>
      </c>
      <c r="R26" s="436"/>
      <c r="S26" s="436"/>
      <c r="T26" s="437"/>
      <c r="U26" s="47"/>
      <c r="V26" s="47"/>
      <c r="W26" s="47"/>
      <c r="X26" s="47"/>
      <c r="Y26" s="47"/>
      <c r="Z26" s="47"/>
      <c r="AA26" s="47"/>
      <c r="AB26" s="47"/>
      <c r="AC26" s="47"/>
      <c r="AD26" s="47"/>
      <c r="AE26" s="47"/>
      <c r="AF26" s="47"/>
      <c r="AG26" s="47"/>
      <c r="AH26" s="47"/>
      <c r="AI26" s="59"/>
      <c r="AJ26" s="47"/>
      <c r="AK26" s="48"/>
      <c r="AL26" s="130" t="s">
        <v>234</v>
      </c>
      <c r="AM26" s="438" t="s">
        <v>235</v>
      </c>
      <c r="AN26" s="439"/>
      <c r="AO26" s="439"/>
      <c r="AP26" s="440"/>
      <c r="AQ26" s="257"/>
      <c r="AR26" s="258"/>
      <c r="AS26" s="130" t="s">
        <v>236</v>
      </c>
      <c r="AT26" s="438" t="s">
        <v>237</v>
      </c>
      <c r="AU26" s="439"/>
      <c r="AV26" s="440"/>
      <c r="AW26" s="382"/>
    </row>
    <row r="27" spans="2:49" ht="27" customHeight="1" thickBot="1" x14ac:dyDescent="0.2">
      <c r="B27" s="457" t="s">
        <v>238</v>
      </c>
      <c r="C27" s="458"/>
      <c r="D27" s="469">
        <v>0</v>
      </c>
      <c r="E27" s="455"/>
      <c r="F27" s="455"/>
      <c r="G27" s="183" t="s">
        <v>228</v>
      </c>
      <c r="H27" s="467">
        <f>+Y21</f>
        <v>0</v>
      </c>
      <c r="I27" s="436"/>
      <c r="J27" s="183" t="s">
        <v>228</v>
      </c>
      <c r="M27" s="473"/>
      <c r="P27" s="495">
        <f>+R30+ROUND(R33,1)</f>
        <v>0</v>
      </c>
      <c r="Q27" s="436"/>
      <c r="R27" s="436"/>
      <c r="S27" s="436"/>
      <c r="T27" s="43" t="s">
        <v>72</v>
      </c>
      <c r="U27" s="62"/>
      <c r="V27" s="62"/>
      <c r="Y27" s="60" t="s">
        <v>201</v>
      </c>
      <c r="Z27" s="63"/>
      <c r="AL27" s="459">
        <f>+AH18+P27</f>
        <v>0</v>
      </c>
      <c r="AM27" s="460"/>
      <c r="AN27" s="460"/>
      <c r="AO27" s="460"/>
      <c r="AP27" s="51" t="s">
        <v>72</v>
      </c>
      <c r="AQ27" s="255"/>
      <c r="AR27" s="67"/>
      <c r="AS27" s="441"/>
      <c r="AT27" s="442"/>
      <c r="AU27" s="442"/>
      <c r="AV27" s="51" t="s">
        <v>72</v>
      </c>
      <c r="AW27" s="382"/>
    </row>
    <row r="28" spans="2:49" ht="27" customHeight="1" thickTop="1" thickBot="1" x14ac:dyDescent="0.2">
      <c r="B28" s="492" t="s">
        <v>239</v>
      </c>
      <c r="C28" s="458"/>
      <c r="D28" s="469">
        <v>0</v>
      </c>
      <c r="E28" s="455"/>
      <c r="F28" s="455"/>
      <c r="G28" s="183" t="s">
        <v>228</v>
      </c>
      <c r="H28" s="467">
        <f>+P15+AH12</f>
        <v>0</v>
      </c>
      <c r="I28" s="436"/>
      <c r="J28" s="183" t="s">
        <v>228</v>
      </c>
      <c r="M28" s="473"/>
      <c r="P28" s="54"/>
      <c r="Y28" s="450" t="s">
        <v>240</v>
      </c>
      <c r="Z28" s="436"/>
      <c r="AA28" s="454"/>
      <c r="AB28" s="455"/>
      <c r="AC28" s="455"/>
      <c r="AD28" s="455"/>
      <c r="AE28" s="455"/>
      <c r="AF28" s="43" t="s">
        <v>72</v>
      </c>
      <c r="AN28" s="254"/>
      <c r="AQ28" s="255"/>
      <c r="AR28" s="67"/>
      <c r="AS28" s="380" t="str">
        <f>+IF(AS27=0,"",IF(AL27&lt;(AS24+AS27+AS31),"エラー !：⑩の内数である（⑫+⑬＋⑭）の量が⑩を超えています",""))</f>
        <v/>
      </c>
      <c r="AT28" s="378"/>
      <c r="AU28" s="378"/>
      <c r="AV28" s="378"/>
      <c r="AW28" s="382"/>
    </row>
    <row r="29" spans="2:49" ht="27" customHeight="1" thickTop="1" thickBot="1" x14ac:dyDescent="0.2">
      <c r="B29" s="457" t="s">
        <v>241</v>
      </c>
      <c r="C29" s="458"/>
      <c r="D29" s="469">
        <v>0</v>
      </c>
      <c r="E29" s="455"/>
      <c r="F29" s="455"/>
      <c r="G29" s="183" t="s">
        <v>228</v>
      </c>
      <c r="H29" s="467">
        <f>+AL27</f>
        <v>0</v>
      </c>
      <c r="I29" s="436"/>
      <c r="J29" s="183" t="s">
        <v>228</v>
      </c>
      <c r="M29" s="473"/>
      <c r="P29" s="54"/>
      <c r="Q29" s="137"/>
      <c r="R29" s="50" t="s">
        <v>242</v>
      </c>
      <c r="S29" s="468" t="s">
        <v>243</v>
      </c>
      <c r="T29" s="436"/>
      <c r="U29" s="436"/>
      <c r="V29" s="437"/>
      <c r="W29" s="47"/>
      <c r="X29" s="64"/>
      <c r="Y29" s="450" t="s">
        <v>244</v>
      </c>
      <c r="Z29" s="436"/>
      <c r="AA29" s="454"/>
      <c r="AB29" s="455"/>
      <c r="AC29" s="455"/>
      <c r="AD29" s="455"/>
      <c r="AE29" s="455"/>
      <c r="AF29" s="43" t="s">
        <v>72</v>
      </c>
      <c r="AL29" s="130" t="s">
        <v>245</v>
      </c>
      <c r="AM29" s="438" t="s">
        <v>246</v>
      </c>
      <c r="AN29" s="439"/>
      <c r="AO29" s="439"/>
      <c r="AP29" s="440"/>
      <c r="AQ29" s="256"/>
      <c r="AR29" s="259"/>
      <c r="AS29" s="509" t="s">
        <v>247</v>
      </c>
      <c r="AT29" s="438" t="s">
        <v>248</v>
      </c>
      <c r="AU29" s="500"/>
      <c r="AV29" s="501"/>
      <c r="AW29" s="382"/>
    </row>
    <row r="30" spans="2:49" ht="27" customHeight="1" thickBot="1" x14ac:dyDescent="0.2">
      <c r="B30" s="457" t="s">
        <v>249</v>
      </c>
      <c r="C30" s="458"/>
      <c r="D30" s="469">
        <v>0</v>
      </c>
      <c r="E30" s="455"/>
      <c r="F30" s="455"/>
      <c r="G30" s="183" t="s">
        <v>228</v>
      </c>
      <c r="H30" s="467">
        <f>+AL30</f>
        <v>0</v>
      </c>
      <c r="I30" s="436"/>
      <c r="J30" s="183" t="s">
        <v>228</v>
      </c>
      <c r="M30" s="473"/>
      <c r="P30" s="54"/>
      <c r="R30" s="456">
        <f>+ROUND(AA28,1)+ROUND(AA29,1)+ROUND(AA30,1)</f>
        <v>0</v>
      </c>
      <c r="S30" s="436"/>
      <c r="T30" s="436"/>
      <c r="U30" s="436"/>
      <c r="V30" s="43" t="s">
        <v>72</v>
      </c>
      <c r="Y30" s="450" t="s">
        <v>212</v>
      </c>
      <c r="Z30" s="436"/>
      <c r="AA30" s="454"/>
      <c r="AB30" s="455"/>
      <c r="AC30" s="455"/>
      <c r="AD30" s="455"/>
      <c r="AE30" s="455"/>
      <c r="AF30" s="43" t="s">
        <v>72</v>
      </c>
      <c r="AL30" s="531"/>
      <c r="AM30" s="442"/>
      <c r="AN30" s="442"/>
      <c r="AO30" s="442"/>
      <c r="AP30" s="51" t="s">
        <v>72</v>
      </c>
      <c r="AS30" s="510"/>
      <c r="AT30" s="502"/>
      <c r="AU30" s="502"/>
      <c r="AV30" s="503"/>
      <c r="AW30" s="382"/>
    </row>
    <row r="31" spans="2:49" ht="27" customHeight="1" thickTop="1" thickBot="1" x14ac:dyDescent="0.2">
      <c r="B31" s="457" t="s">
        <v>250</v>
      </c>
      <c r="C31" s="458"/>
      <c r="D31" s="469">
        <v>0</v>
      </c>
      <c r="E31" s="455"/>
      <c r="F31" s="455"/>
      <c r="G31" s="183" t="s">
        <v>228</v>
      </c>
      <c r="H31" s="467">
        <f>+AS24</f>
        <v>0</v>
      </c>
      <c r="I31" s="436"/>
      <c r="J31" s="183" t="s">
        <v>228</v>
      </c>
      <c r="M31" s="473"/>
      <c r="P31" s="54"/>
      <c r="Y31"/>
      <c r="Z31"/>
      <c r="AA31" s="65" t="s">
        <v>251</v>
      </c>
      <c r="AK31" s="67"/>
      <c r="AL31" s="507" t="str">
        <f>+IF(AL30=0,"",IF(AL27&lt;AL30,"エラー !：⑩の内数である⑪の量が⑩を超えています",""))</f>
        <v/>
      </c>
      <c r="AM31" s="449"/>
      <c r="AN31" s="449"/>
      <c r="AO31" s="449"/>
      <c r="AP31" s="449"/>
      <c r="AQ31" s="449"/>
      <c r="AS31" s="514"/>
      <c r="AT31" s="515"/>
      <c r="AU31" s="515"/>
      <c r="AV31" s="152" t="s">
        <v>72</v>
      </c>
      <c r="AW31" s="382"/>
    </row>
    <row r="32" spans="2:49" ht="27" customHeight="1" thickTop="1" thickBot="1" x14ac:dyDescent="0.2">
      <c r="B32" s="457" t="s">
        <v>252</v>
      </c>
      <c r="C32" s="458"/>
      <c r="D32" s="469">
        <v>0</v>
      </c>
      <c r="E32" s="455"/>
      <c r="F32" s="455"/>
      <c r="G32" s="183" t="s">
        <v>228</v>
      </c>
      <c r="H32" s="467">
        <f>+AS27</f>
        <v>0</v>
      </c>
      <c r="I32" s="436"/>
      <c r="J32" s="183" t="s">
        <v>228</v>
      </c>
      <c r="M32" s="473"/>
      <c r="P32" s="54"/>
      <c r="Q32" s="137"/>
      <c r="R32" s="50" t="s">
        <v>253</v>
      </c>
      <c r="S32" s="468" t="s">
        <v>254</v>
      </c>
      <c r="T32" s="436"/>
      <c r="U32" s="436"/>
      <c r="V32" s="437"/>
      <c r="Y32"/>
      <c r="Z32"/>
      <c r="AA32" s="527" t="s">
        <v>255</v>
      </c>
      <c r="AB32" s="462"/>
      <c r="AC32" s="462"/>
      <c r="AD32" s="462"/>
      <c r="AE32" s="462"/>
      <c r="AF32" s="461" t="s">
        <v>256</v>
      </c>
      <c r="AG32" s="462"/>
      <c r="AH32" s="462"/>
      <c r="AI32" s="462"/>
      <c r="AJ32" s="462"/>
      <c r="AK32" s="462"/>
      <c r="AL32" s="496" t="s">
        <v>257</v>
      </c>
      <c r="AM32" s="462"/>
      <c r="AN32" s="462"/>
      <c r="AO32" s="497"/>
      <c r="AP32" s="177"/>
      <c r="AS32" s="381" t="str">
        <f>+IF(AS31=0,"",IF(AL27&lt;(AS24+AS27+AS31),"エラー !：⑩の内数である（⑫+⑬＋⑭）の量が⑩を超えています",""))</f>
        <v/>
      </c>
      <c r="AT32" s="379"/>
      <c r="AU32" s="379"/>
      <c r="AV32" s="379"/>
      <c r="AW32" s="382"/>
    </row>
    <row r="33" spans="2:62" ht="27" customHeight="1" thickBot="1" x14ac:dyDescent="0.2">
      <c r="B33" s="475" t="s">
        <v>258</v>
      </c>
      <c r="C33" s="453"/>
      <c r="D33" s="511">
        <v>0</v>
      </c>
      <c r="E33" s="512"/>
      <c r="F33" s="512"/>
      <c r="G33" s="184" t="s">
        <v>228</v>
      </c>
      <c r="H33" s="505">
        <f>+AS31</f>
        <v>0</v>
      </c>
      <c r="I33" s="506"/>
      <c r="J33" s="184" t="s">
        <v>228</v>
      </c>
      <c r="M33" s="474"/>
      <c r="R33" s="454"/>
      <c r="S33" s="455"/>
      <c r="T33" s="455"/>
      <c r="U33" s="455"/>
      <c r="V33" s="43" t="s">
        <v>72</v>
      </c>
      <c r="Y33"/>
      <c r="Z33"/>
      <c r="AA33" s="528"/>
      <c r="AB33" s="449"/>
      <c r="AC33" s="449"/>
      <c r="AD33" s="449"/>
      <c r="AE33" s="449"/>
      <c r="AF33" s="449"/>
      <c r="AG33" s="449"/>
      <c r="AH33" s="449"/>
      <c r="AI33" s="449"/>
      <c r="AJ33" s="449"/>
      <c r="AK33" s="449"/>
      <c r="AL33" s="449"/>
      <c r="AM33" s="449"/>
      <c r="AN33" s="449"/>
      <c r="AO33" s="498"/>
      <c r="AP33" s="177"/>
      <c r="AW33" s="382"/>
    </row>
    <row r="34" spans="2:62" ht="24" customHeight="1" x14ac:dyDescent="0.15">
      <c r="C34" s="246" t="str">
        <f>+IF(D30=0,"",IF(D29&lt;D30,"エラー !：上の表は、⑩の内数である⑪の量が⑩を超えています",""))</f>
        <v/>
      </c>
      <c r="AA34" s="529"/>
      <c r="AB34" s="463"/>
      <c r="AC34" s="463"/>
      <c r="AD34" s="463"/>
      <c r="AE34" s="463"/>
      <c r="AF34" s="463"/>
      <c r="AG34" s="463"/>
      <c r="AH34" s="463"/>
      <c r="AI34" s="463"/>
      <c r="AJ34" s="463"/>
      <c r="AK34" s="463"/>
      <c r="AL34" s="463"/>
      <c r="AM34" s="463"/>
      <c r="AN34" s="463"/>
      <c r="AO34" s="499"/>
      <c r="AP34" s="177"/>
      <c r="AW34" s="382"/>
    </row>
    <row r="35" spans="2:62" ht="15" customHeight="1" x14ac:dyDescent="0.15">
      <c r="C35" s="247" t="str">
        <f>+IF(D31=0,"",IF(D29&lt;D31,"エラー !：上の表は、⑩の内数である⑫の量が⑩を超えています",""))</f>
        <v/>
      </c>
      <c r="AF35" s="62"/>
      <c r="AG35" s="62"/>
      <c r="AH35" s="62"/>
      <c r="AI35" s="62"/>
      <c r="AJ35" s="62"/>
      <c r="AK35" s="62"/>
    </row>
    <row r="36" spans="2:62" ht="15" customHeight="1" x14ac:dyDescent="0.15">
      <c r="C36" s="247" t="str">
        <f>+IF(D32=0,"",IF(D29&lt;D32,"エラー !：上の表は、⑩の内数である⑬の量が⑩を超えています",""))</f>
        <v/>
      </c>
      <c r="AF36" s="62"/>
      <c r="AG36" s="62"/>
      <c r="AH36" s="62"/>
      <c r="AI36" s="62"/>
      <c r="AJ36" s="62"/>
      <c r="AK36" s="62"/>
      <c r="AL36" s="62"/>
      <c r="AM36" s="143"/>
      <c r="AN36" s="143"/>
      <c r="AO36" s="67"/>
      <c r="AW36" s="66"/>
    </row>
    <row r="37" spans="2:62" ht="15" customHeight="1" x14ac:dyDescent="0.15">
      <c r="C37" s="247" t="str">
        <f>+IF(D33=0,"",IF(D29&lt;D33,"エラー !：上の表は、⑩の内数である⑭の量が⑩を超えています",""))</f>
        <v/>
      </c>
      <c r="J37" s="66"/>
      <c r="K37" s="66"/>
      <c r="R37" s="66"/>
      <c r="S37" s="66"/>
      <c r="T37" s="66"/>
      <c r="AL37" s="62"/>
      <c r="AM37" s="67"/>
      <c r="AN37" s="67"/>
      <c r="AO37" s="67"/>
      <c r="AU37" s="62"/>
      <c r="AV37" s="62"/>
      <c r="AW37" s="66"/>
    </row>
    <row r="38" spans="2:62" ht="13.35" customHeight="1" x14ac:dyDescent="0.15">
      <c r="J38" s="66"/>
      <c r="K38" s="66"/>
      <c r="R38" s="66"/>
      <c r="S38" s="66"/>
      <c r="T38" s="66"/>
      <c r="AL38" s="62"/>
      <c r="AM38" s="67"/>
      <c r="AN38" s="67"/>
      <c r="AO38" s="67"/>
      <c r="AS38" s="67"/>
      <c r="AT38" s="143"/>
      <c r="AU38" s="62"/>
      <c r="AV38" s="62"/>
      <c r="AW38" s="66"/>
    </row>
    <row r="39" spans="2:62" ht="13.35" customHeight="1" x14ac:dyDescent="0.15">
      <c r="J39" s="66"/>
      <c r="K39" s="66"/>
      <c r="R39" s="66"/>
      <c r="S39" s="66"/>
      <c r="T39" s="66"/>
      <c r="AL39" s="62"/>
      <c r="AM39" s="67"/>
      <c r="AN39" s="67"/>
      <c r="AO39" s="67"/>
      <c r="AS39" s="67"/>
      <c r="AT39" s="62"/>
      <c r="AU39" s="62"/>
      <c r="AV39" s="62"/>
      <c r="AW39" s="66"/>
    </row>
    <row r="40" spans="2:62" ht="13.35" customHeight="1" x14ac:dyDescent="0.15">
      <c r="J40" s="66"/>
      <c r="K40" s="66"/>
      <c r="R40" s="66"/>
      <c r="S40" s="66"/>
      <c r="T40" s="66"/>
      <c r="AL40" s="62"/>
      <c r="AM40" s="67"/>
      <c r="AN40" s="67"/>
      <c r="AO40" s="67"/>
      <c r="AS40" s="67"/>
      <c r="AT40" s="62"/>
      <c r="AU40" s="62"/>
      <c r="AV40" s="62"/>
      <c r="AW40" s="66"/>
    </row>
    <row r="41" spans="2:62" ht="13.35" customHeight="1" x14ac:dyDescent="0.15">
      <c r="J41" s="66"/>
      <c r="K41" s="66"/>
      <c r="R41" s="66"/>
      <c r="S41" s="66"/>
      <c r="T41" s="66"/>
      <c r="AS41" s="67"/>
      <c r="AT41" s="62"/>
      <c r="AU41" s="62"/>
      <c r="AV41" s="62"/>
      <c r="AW41" s="66"/>
    </row>
    <row r="42" spans="2:62" ht="13.35" customHeight="1" x14ac:dyDescent="0.15">
      <c r="I42" s="66"/>
      <c r="J42" s="66"/>
      <c r="K42" s="66"/>
      <c r="R42" s="66"/>
      <c r="S42" s="66"/>
      <c r="T42" s="66"/>
      <c r="AS42" s="67"/>
      <c r="AT42" s="62"/>
    </row>
    <row r="43" spans="2:62" x14ac:dyDescent="0.15">
      <c r="I43" s="66"/>
      <c r="J43" s="66"/>
      <c r="K43" s="66"/>
      <c r="R43" s="66"/>
      <c r="S43" s="66"/>
      <c r="T43" s="66"/>
      <c r="AW43" s="66"/>
    </row>
    <row r="44" spans="2:62" x14ac:dyDescent="0.15">
      <c r="I44" s="66"/>
      <c r="J44" s="66"/>
      <c r="K44" s="66"/>
      <c r="R44" s="66"/>
      <c r="S44" s="66"/>
      <c r="T44" s="66"/>
      <c r="AW44" s="66"/>
    </row>
    <row r="45" spans="2:62" x14ac:dyDescent="0.15">
      <c r="I45" s="66"/>
      <c r="J45" s="66"/>
      <c r="K45" s="66"/>
      <c r="R45" s="66"/>
      <c r="S45" s="66"/>
      <c r="T45" s="66"/>
    </row>
    <row r="46" spans="2:62" x14ac:dyDescent="0.15">
      <c r="I46" s="66"/>
      <c r="J46" s="66"/>
      <c r="K46" s="66"/>
      <c r="R46" s="66"/>
      <c r="S46" s="66"/>
      <c r="T46" s="66"/>
    </row>
    <row r="47" spans="2:62" ht="13.35" customHeight="1" x14ac:dyDescent="0.15">
      <c r="I47" s="66"/>
      <c r="J47" s="66"/>
      <c r="K47" s="66"/>
      <c r="R47" s="66"/>
      <c r="S47" s="66"/>
      <c r="T47" s="66"/>
      <c r="BH47" s="67"/>
      <c r="BI47" s="67"/>
      <c r="BJ47" s="65"/>
    </row>
    <row r="48" spans="2:62" x14ac:dyDescent="0.15">
      <c r="I48" s="66"/>
      <c r="J48" s="66"/>
      <c r="K48" s="66"/>
      <c r="R48" s="66"/>
      <c r="S48" s="66"/>
      <c r="T48" s="66"/>
      <c r="BH48" s="65"/>
    </row>
    <row r="49" spans="7:62" x14ac:dyDescent="0.15">
      <c r="G49" s="66"/>
      <c r="H49" s="66"/>
      <c r="I49" s="66"/>
      <c r="J49" s="66"/>
      <c r="K49" s="66"/>
      <c r="R49" s="66"/>
      <c r="S49" s="66"/>
      <c r="T49" s="66"/>
      <c r="BE49" s="65"/>
      <c r="BF49" s="65"/>
      <c r="BG49" s="65"/>
      <c r="BH49" s="65"/>
    </row>
    <row r="50" spans="7:62" x14ac:dyDescent="0.15">
      <c r="G50" s="66"/>
      <c r="H50" s="66"/>
      <c r="I50" s="66"/>
      <c r="J50" s="66"/>
      <c r="K50" s="66"/>
      <c r="R50" s="66"/>
      <c r="S50" s="66"/>
      <c r="T50" s="66"/>
      <c r="BE50" s="65"/>
      <c r="BF50" s="65"/>
      <c r="BG50" s="65"/>
      <c r="BH50" s="65"/>
    </row>
    <row r="51" spans="7:62" x14ac:dyDescent="0.15">
      <c r="G51" s="66"/>
      <c r="H51" s="66"/>
      <c r="I51" s="66"/>
      <c r="J51" s="66"/>
      <c r="K51" s="66"/>
      <c r="R51" s="66"/>
      <c r="S51" s="66"/>
      <c r="T51" s="66"/>
      <c r="BE51" s="65"/>
      <c r="BF51" s="65"/>
      <c r="BG51" s="65"/>
      <c r="BH51" s="65"/>
    </row>
    <row r="52" spans="7:62" x14ac:dyDescent="0.15">
      <c r="G52" s="66"/>
      <c r="H52" s="66"/>
      <c r="I52" s="66"/>
      <c r="J52" s="66"/>
      <c r="K52" s="66"/>
      <c r="R52" s="66"/>
      <c r="S52" s="66"/>
      <c r="T52" s="66"/>
      <c r="BE52" s="65"/>
      <c r="BF52" s="65"/>
      <c r="BG52" s="65"/>
      <c r="BH52" s="65"/>
    </row>
    <row r="53" spans="7:62" x14ac:dyDescent="0.15">
      <c r="G53" s="66"/>
      <c r="H53" s="66"/>
      <c r="I53" s="66"/>
      <c r="J53" s="66"/>
      <c r="K53" s="66"/>
      <c r="R53" s="66"/>
      <c r="S53" s="66"/>
      <c r="T53" s="66"/>
      <c r="BE53" s="65"/>
      <c r="BG53" s="65"/>
      <c r="BH53" s="65"/>
      <c r="BI53" s="65"/>
      <c r="BJ53" s="65"/>
    </row>
    <row r="54" spans="7:62" x14ac:dyDescent="0.15">
      <c r="G54" s="66"/>
      <c r="H54" s="66"/>
      <c r="I54" s="66"/>
      <c r="J54" s="66"/>
      <c r="K54" s="66"/>
      <c r="R54" s="66"/>
      <c r="S54" s="66"/>
      <c r="T54" s="66"/>
      <c r="BD54" s="65"/>
      <c r="BE54" s="68"/>
      <c r="BG54" s="65"/>
      <c r="BH54" s="65"/>
      <c r="BI54" s="65"/>
      <c r="BJ54" s="65"/>
    </row>
    <row r="55" spans="7:62" x14ac:dyDescent="0.15">
      <c r="G55" s="66"/>
      <c r="H55" s="66"/>
      <c r="I55" s="66"/>
      <c r="J55" s="66"/>
      <c r="K55" s="66"/>
      <c r="R55" s="66"/>
      <c r="S55" s="66"/>
      <c r="T55" s="66"/>
      <c r="BD55" s="65"/>
      <c r="BE55" s="68"/>
      <c r="BG55" s="65"/>
      <c r="BH55" s="65"/>
      <c r="BI55" s="65"/>
      <c r="BJ55" s="65"/>
    </row>
    <row r="56" spans="7:62" x14ac:dyDescent="0.15">
      <c r="G56" s="66"/>
      <c r="H56" s="66"/>
      <c r="I56" s="66"/>
      <c r="J56" s="66"/>
      <c r="K56" s="66"/>
      <c r="R56" s="66"/>
      <c r="S56" s="66"/>
      <c r="T56" s="66"/>
      <c r="BD56" s="65"/>
      <c r="BE56" s="68"/>
      <c r="BG56" s="65"/>
      <c r="BH56" s="65"/>
      <c r="BI56" s="65"/>
      <c r="BJ56" s="65"/>
    </row>
    <row r="57" spans="7:62" x14ac:dyDescent="0.15">
      <c r="G57" s="66"/>
      <c r="H57" s="66"/>
      <c r="I57" s="66"/>
      <c r="BD57" s="65"/>
      <c r="BE57" s="68"/>
      <c r="BG57" s="65"/>
      <c r="BH57" s="65"/>
      <c r="BI57" s="65"/>
      <c r="BJ57" s="65"/>
    </row>
    <row r="58" spans="7:62" ht="13.35" customHeight="1" x14ac:dyDescent="0.15">
      <c r="G58" s="66"/>
      <c r="H58" s="66"/>
      <c r="I58" s="66"/>
      <c r="L58" s="66"/>
      <c r="M58" s="69"/>
      <c r="N58" s="66"/>
      <c r="O58" s="66"/>
      <c r="BD58" s="65"/>
      <c r="BE58" s="68"/>
      <c r="BG58" s="65"/>
      <c r="BH58" s="65"/>
      <c r="BI58" s="65"/>
      <c r="BJ58" s="65"/>
    </row>
    <row r="59" spans="7:62" x14ac:dyDescent="0.15">
      <c r="G59" s="66"/>
      <c r="H59" s="66"/>
      <c r="I59" s="66"/>
      <c r="BD59" s="65"/>
      <c r="BE59" s="68"/>
      <c r="BG59" s="65"/>
      <c r="BH59" s="65"/>
      <c r="BI59" s="65"/>
      <c r="BJ59" s="65"/>
    </row>
    <row r="60" spans="7:62" x14ac:dyDescent="0.15">
      <c r="G60" s="66"/>
      <c r="H60" s="66"/>
      <c r="I60" s="66"/>
      <c r="BD60" s="65"/>
      <c r="BE60" s="68"/>
      <c r="BG60" s="65"/>
      <c r="BH60" s="65"/>
      <c r="BI60" s="65"/>
      <c r="BJ60" s="65"/>
    </row>
    <row r="61" spans="7:62" x14ac:dyDescent="0.15">
      <c r="G61" s="66"/>
      <c r="H61" s="66"/>
      <c r="I61" s="66"/>
      <c r="BD61" s="65"/>
      <c r="BE61" s="68"/>
      <c r="BG61" s="65"/>
      <c r="BH61" s="65"/>
      <c r="BI61" s="65"/>
      <c r="BJ61" s="65"/>
    </row>
    <row r="62" spans="7:62" x14ac:dyDescent="0.15">
      <c r="BD62" s="65"/>
      <c r="BE62" s="68"/>
      <c r="BG62" s="65"/>
      <c r="BH62" s="65"/>
      <c r="BI62" s="65"/>
      <c r="BJ62" s="65"/>
    </row>
    <row r="63" spans="7:62" x14ac:dyDescent="0.15">
      <c r="BD63" s="65"/>
      <c r="BE63" s="68"/>
      <c r="BG63" s="65"/>
      <c r="BH63" s="65"/>
      <c r="BI63" s="65"/>
      <c r="BJ63" s="65"/>
    </row>
    <row r="64" spans="7:62" x14ac:dyDescent="0.15">
      <c r="BD64" s="65"/>
      <c r="BE64" s="68"/>
      <c r="BG64" s="65"/>
      <c r="BH64" s="65"/>
      <c r="BI64" s="65"/>
      <c r="BJ64" s="65"/>
    </row>
    <row r="65" spans="12:62" x14ac:dyDescent="0.15">
      <c r="BD65" s="65"/>
      <c r="BE65" s="68"/>
      <c r="BG65" s="65"/>
      <c r="BH65" s="65"/>
      <c r="BI65" s="65"/>
      <c r="BJ65" s="65"/>
    </row>
    <row r="66" spans="12:62" x14ac:dyDescent="0.15">
      <c r="BD66" s="65"/>
      <c r="BE66" s="68"/>
      <c r="BG66" s="65"/>
      <c r="BH66" s="65"/>
      <c r="BI66" s="65"/>
      <c r="BJ66" s="65"/>
    </row>
    <row r="67" spans="12:62" x14ac:dyDescent="0.15">
      <c r="BD67" s="65"/>
      <c r="BE67" s="68"/>
      <c r="BG67" s="65"/>
      <c r="BH67" s="65"/>
      <c r="BI67" s="65"/>
      <c r="BJ67" s="65"/>
    </row>
    <row r="69" spans="12:62" ht="13.35" customHeight="1" x14ac:dyDescent="0.15">
      <c r="L69" s="66"/>
      <c r="M69" s="69"/>
      <c r="N69" s="66"/>
      <c r="O69" s="66"/>
    </row>
    <row r="70" spans="12:62" ht="13.35" customHeight="1" x14ac:dyDescent="0.15">
      <c r="L70" s="66"/>
      <c r="M70" s="69"/>
      <c r="N70" s="66"/>
      <c r="O70" s="66"/>
    </row>
    <row r="71" spans="12:62" ht="13.35" customHeight="1" x14ac:dyDescent="0.15">
      <c r="L71" s="66"/>
      <c r="M71" s="69"/>
      <c r="N71" s="66"/>
      <c r="O71" s="66"/>
    </row>
    <row r="72" spans="12:62" ht="13.35" customHeight="1" x14ac:dyDescent="0.15">
      <c r="L72" s="66"/>
      <c r="M72" s="69"/>
      <c r="N72" s="66"/>
      <c r="O72" s="66"/>
    </row>
    <row r="73" spans="12:62" ht="13.35" customHeight="1" x14ac:dyDescent="0.15">
      <c r="L73" s="66"/>
      <c r="M73" s="69"/>
      <c r="N73" s="66"/>
      <c r="O73" s="66"/>
    </row>
    <row r="74" spans="12:62" ht="13.35" customHeight="1" x14ac:dyDescent="0.15">
      <c r="L74" s="66"/>
      <c r="M74" s="69"/>
      <c r="N74" s="66"/>
      <c r="O74" s="66"/>
    </row>
    <row r="75" spans="12:62" ht="13.35" customHeight="1" x14ac:dyDescent="0.15">
      <c r="L75" s="66"/>
      <c r="M75" s="69"/>
      <c r="N75" s="66"/>
      <c r="O75" s="66"/>
    </row>
    <row r="76" spans="12:62" ht="13.35" customHeight="1" x14ac:dyDescent="0.15">
      <c r="L76" s="66"/>
      <c r="M76" s="69"/>
      <c r="N76" s="66"/>
      <c r="O76" s="66"/>
    </row>
  </sheetData>
  <sheetProtection algorithmName="SHA-512" hashValue="JXZlDYUBMzUFn4Oe/AHz/U8GWPVbIQlFryaH4SY2sa5iQnqFTMfFB5CZlnDKJAGo1rFaT2Gdy6RtPEgYEHFt5A==" saltValue="j2xg0Ouso4IBnUyHeuHnRw==" spinCount="100000" sheet="1" objects="1" scenarios="1"/>
  <mergeCells count="113">
    <mergeCell ref="AW19:AW20"/>
    <mergeCell ref="P12:S12"/>
    <mergeCell ref="AA32:AE34"/>
    <mergeCell ref="B2:H3"/>
    <mergeCell ref="S32:V32"/>
    <mergeCell ref="D23:G23"/>
    <mergeCell ref="AI17:AL17"/>
    <mergeCell ref="B23:C23"/>
    <mergeCell ref="AL30:AO30"/>
    <mergeCell ref="Y18:AA18"/>
    <mergeCell ref="D24:F24"/>
    <mergeCell ref="AS17:AT17"/>
    <mergeCell ref="H32:I32"/>
    <mergeCell ref="H23:J23"/>
    <mergeCell ref="P22:V22"/>
    <mergeCell ref="U17:X17"/>
    <mergeCell ref="D26:F26"/>
    <mergeCell ref="AI8:AN8"/>
    <mergeCell ref="P21:S21"/>
    <mergeCell ref="H27:I27"/>
    <mergeCell ref="G11:I11"/>
    <mergeCell ref="AT29:AV30"/>
    <mergeCell ref="AH12:AM12"/>
    <mergeCell ref="AS3:AT3"/>
    <mergeCell ref="AB3:AD3"/>
    <mergeCell ref="AI14:AN14"/>
    <mergeCell ref="H28:I28"/>
    <mergeCell ref="Q23:T23"/>
    <mergeCell ref="D31:F31"/>
    <mergeCell ref="F15:H15"/>
    <mergeCell ref="B7:C7"/>
    <mergeCell ref="AF5:AU5"/>
    <mergeCell ref="F9:I9"/>
    <mergeCell ref="AS27:AU27"/>
    <mergeCell ref="H31:I31"/>
    <mergeCell ref="AH9:AM9"/>
    <mergeCell ref="P15:S15"/>
    <mergeCell ref="Y30:Z30"/>
    <mergeCell ref="Y29:Z29"/>
    <mergeCell ref="AT26:AV26"/>
    <mergeCell ref="AO20:AP20"/>
    <mergeCell ref="B28:C28"/>
    <mergeCell ref="Y28:Z28"/>
    <mergeCell ref="AL31:AQ31"/>
    <mergeCell ref="Q20:T20"/>
    <mergeCell ref="Q14:T14"/>
    <mergeCell ref="P27:S27"/>
    <mergeCell ref="B30:C30"/>
    <mergeCell ref="AT23:AV23"/>
    <mergeCell ref="Q17:T17"/>
    <mergeCell ref="Q11:T11"/>
    <mergeCell ref="B27:C27"/>
    <mergeCell ref="P24:S24"/>
    <mergeCell ref="D7:I7"/>
    <mergeCell ref="AS4:AT4"/>
    <mergeCell ref="R33:U33"/>
    <mergeCell ref="H25:I25"/>
    <mergeCell ref="G14:I14"/>
    <mergeCell ref="AH15:AM15"/>
    <mergeCell ref="C8:K8"/>
    <mergeCell ref="D25:F25"/>
    <mergeCell ref="AH18:AK18"/>
    <mergeCell ref="B29:C29"/>
    <mergeCell ref="AL27:AO27"/>
    <mergeCell ref="AF32:AK34"/>
    <mergeCell ref="D32:F32"/>
    <mergeCell ref="D33:F33"/>
    <mergeCell ref="AL32:AO34"/>
    <mergeCell ref="AS31:AU31"/>
    <mergeCell ref="AS18:AT18"/>
    <mergeCell ref="Y21:AA21"/>
    <mergeCell ref="H30:I30"/>
    <mergeCell ref="Q26:T26"/>
    <mergeCell ref="B33:C33"/>
    <mergeCell ref="M26:M33"/>
    <mergeCell ref="B32:C32"/>
    <mergeCell ref="F12:H12"/>
    <mergeCell ref="B26:C26"/>
    <mergeCell ref="AE17:AE21"/>
    <mergeCell ref="AO17:AP17"/>
    <mergeCell ref="D27:F27"/>
    <mergeCell ref="B25:C25"/>
    <mergeCell ref="H29:I29"/>
    <mergeCell ref="AA29:AE29"/>
    <mergeCell ref="AE9:AE14"/>
    <mergeCell ref="H24:I24"/>
    <mergeCell ref="H33:I33"/>
    <mergeCell ref="P16:AB16"/>
    <mergeCell ref="H26:I26"/>
    <mergeCell ref="AS29:AS30"/>
    <mergeCell ref="P18:S18"/>
    <mergeCell ref="AI11:AN11"/>
    <mergeCell ref="AA28:AE28"/>
    <mergeCell ref="S29:V29"/>
    <mergeCell ref="B31:C31"/>
    <mergeCell ref="U23:X23"/>
    <mergeCell ref="Z17:AB17"/>
    <mergeCell ref="AP3:AR4"/>
    <mergeCell ref="D28:F28"/>
    <mergeCell ref="B21:J22"/>
    <mergeCell ref="AA30:AE30"/>
    <mergeCell ref="AM26:AP26"/>
    <mergeCell ref="D30:F30"/>
    <mergeCell ref="Z20:AB20"/>
    <mergeCell ref="AM29:AP29"/>
    <mergeCell ref="D29:F29"/>
    <mergeCell ref="AS24:AU24"/>
    <mergeCell ref="AS16:AT16"/>
    <mergeCell ref="R30:U30"/>
    <mergeCell ref="M11:M24"/>
    <mergeCell ref="S7:V7"/>
    <mergeCell ref="Z5:AD5"/>
    <mergeCell ref="B24:C24"/>
  </mergeCells>
  <phoneticPr fontId="3"/>
  <dataValidations count="4">
    <dataValidation type="custom" allowBlank="1" showInputMessage="1" showErrorMessage="1" error="入力は少数第1位までにして下さい。" sqref="W7:X7 AU13:AU14" xr:uid="{00000000-0002-0000-0500-000000000000}">
      <formula1>W7=ROUND(W7,1)</formula1>
    </dataValidation>
    <dataValidation type="custom" allowBlank="1" showInputMessage="1" showErrorMessage="1" sqref="H24:H33" xr:uid="{00000000-0002-0000-0500-000001000000}">
      <formula1>H24=ROUND(H24,1)</formula1>
    </dataValidation>
    <dataValidation type="custom" allowBlank="1" showInputMessage="1" showErrorMessage="1" error="入力は少数第1位までにしてください。" sqref="D24:F33 F15:H15 P12:S12 P15:S15 P18:S18 P21:S21 P24:S24 AA28:AE30 AH9:AM9 AH12:AM12 AH15:AM15 AL30:AO30 AO21 AS27:AU27 AS31:AU31 AU16:AU18" xr:uid="{00000000-0002-0000-0500-000002000000}">
      <formula1>D9=ROUND(D9,1)</formula1>
    </dataValidation>
    <dataValidation type="textLength" allowBlank="1" showInputMessage="1" showErrorMessage="1" errorTitle="要確認" error="「廃ｱﾙｶﾘ」は、中間処理を経ずに「最終処分」はできません。" sqref="R33:U33" xr:uid="{00000000-0002-0000-0500-000003000000}">
      <formula1>0</formula1>
      <formula2>0</formula2>
    </dataValidation>
  </dataValidations>
  <pageMargins left="0.59055118110236227" right="0.59055118110236227" top="0.62992125984251968" bottom="0.39370078740157483" header="0.51181102362204722" footer="0"/>
  <pageSetup paperSize="9" scale="68" orientation="landscape"/>
  <legacy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B1:BJ76"/>
  <sheetViews>
    <sheetView showGridLines="0" topLeftCell="A5" zoomScaleNormal="100" workbookViewId="0">
      <selection activeCell="AU22" sqref="AU22"/>
    </sheetView>
  </sheetViews>
  <sheetFormatPr defaultColWidth="9" defaultRowHeight="12" x14ac:dyDescent="0.15"/>
  <cols>
    <col min="1" max="2" width="2.875" style="40" customWidth="1"/>
    <col min="3" max="3" width="18.375" style="40" customWidth="1"/>
    <col min="4" max="5" width="4.375" style="40" customWidth="1"/>
    <col min="6" max="6" width="3.875" style="40" customWidth="1"/>
    <col min="7" max="7" width="2.375" style="40" customWidth="1"/>
    <col min="8" max="8" width="10.375" style="40" customWidth="1"/>
    <col min="9" max="9" width="2.375" style="40" customWidth="1"/>
    <col min="10" max="11" width="2.5" style="40" customWidth="1"/>
    <col min="12" max="15" width="2.875" style="40" customWidth="1"/>
    <col min="16" max="16" width="3" style="40" customWidth="1"/>
    <col min="17" max="19" width="4.875" style="40" customWidth="1"/>
    <col min="20" max="22" width="2.875" style="40" customWidth="1"/>
    <col min="23" max="24" width="2.5" style="40" customWidth="1"/>
    <col min="25" max="25" width="2.875" style="40" customWidth="1"/>
    <col min="26" max="26" width="7.875" style="40" customWidth="1"/>
    <col min="27" max="27" width="4.875" style="40" customWidth="1"/>
    <col min="28" max="28" width="2" style="40" customWidth="1"/>
    <col min="29" max="30" width="2.375" style="40" customWidth="1"/>
    <col min="31" max="31" width="3.125" style="40" customWidth="1"/>
    <col min="32" max="33" width="2.375" style="40" customWidth="1"/>
    <col min="34" max="34" width="2.875" style="40" customWidth="1"/>
    <col min="35" max="35" width="7.875" style="40" customWidth="1"/>
    <col min="36" max="37" width="4.375" style="40" customWidth="1"/>
    <col min="38" max="38" width="3.375" style="40" customWidth="1"/>
    <col min="39" max="40" width="2.875" style="40" customWidth="1"/>
    <col min="41" max="41" width="10.875" style="40" customWidth="1"/>
    <col min="42" max="42" width="2.875" style="40" customWidth="1"/>
    <col min="43" max="44" width="2.5" style="40" customWidth="1"/>
    <col min="45" max="45" width="2.875" style="40" customWidth="1"/>
    <col min="46" max="46" width="7.875" style="40" customWidth="1"/>
    <col min="47" max="47" width="11.875" style="40" customWidth="1"/>
    <col min="48" max="48" width="1.875" style="40" customWidth="1"/>
    <col min="49" max="49" width="5.375" style="40" customWidth="1"/>
    <col min="50" max="58" width="9" style="40" customWidth="1"/>
    <col min="59" max="59" width="16.125" style="40" customWidth="1"/>
    <col min="60" max="60" width="9" style="40" customWidth="1"/>
    <col min="61" max="16384" width="9" style="40"/>
  </cols>
  <sheetData>
    <row r="1" spans="2:50" ht="27" customHeight="1" x14ac:dyDescent="0.15">
      <c r="F1" s="39"/>
      <c r="S1" s="82" t="s">
        <v>174</v>
      </c>
      <c r="T1" s="82" t="s">
        <v>175</v>
      </c>
    </row>
    <row r="2" spans="2:50" ht="12" customHeight="1" thickBot="1" x14ac:dyDescent="0.2">
      <c r="B2" s="451" t="s">
        <v>32</v>
      </c>
      <c r="C2" s="449"/>
      <c r="D2" s="449"/>
      <c r="E2" s="449"/>
      <c r="F2" s="449"/>
      <c r="G2" s="449"/>
      <c r="H2" s="449"/>
      <c r="Y2" s="104"/>
      <c r="AU2" s="115"/>
      <c r="AV2" s="113"/>
      <c r="AW2" s="382"/>
    </row>
    <row r="3" spans="2:50" ht="13.35" customHeight="1" x14ac:dyDescent="0.15">
      <c r="B3" s="449"/>
      <c r="C3" s="449"/>
      <c r="D3" s="449"/>
      <c r="E3" s="449"/>
      <c r="F3" s="449"/>
      <c r="G3" s="449"/>
      <c r="H3" s="449"/>
      <c r="Y3" s="104"/>
      <c r="Z3" s="41"/>
      <c r="AA3" s="41"/>
      <c r="AB3" s="448"/>
      <c r="AC3" s="449"/>
      <c r="AD3" s="449"/>
      <c r="AE3" s="87"/>
      <c r="AF3" s="105"/>
      <c r="AG3" s="105"/>
      <c r="AH3" s="105"/>
      <c r="AI3" s="105"/>
      <c r="AJ3" s="105"/>
      <c r="AK3" s="105"/>
      <c r="AL3" s="105"/>
      <c r="AM3" s="105"/>
      <c r="AN3" s="105"/>
      <c r="AO3" s="105"/>
      <c r="AP3" s="476" t="s">
        <v>176</v>
      </c>
      <c r="AQ3" s="477"/>
      <c r="AR3" s="478"/>
      <c r="AS3" s="443" t="s">
        <v>27</v>
      </c>
      <c r="AT3" s="444"/>
      <c r="AU3" s="114" t="s">
        <v>28</v>
      </c>
      <c r="AV3" s="105"/>
      <c r="AW3" s="382"/>
    </row>
    <row r="4" spans="2:50" ht="13.7" customHeight="1" thickBot="1" x14ac:dyDescent="0.2">
      <c r="C4" s="104"/>
      <c r="F4" s="104"/>
      <c r="G4" s="104"/>
      <c r="H4" s="104"/>
      <c r="I4" s="104"/>
      <c r="J4" s="104"/>
      <c r="K4" s="104"/>
      <c r="L4" s="104"/>
      <c r="M4" s="104"/>
      <c r="N4" s="104"/>
      <c r="O4" s="104"/>
      <c r="P4" s="104"/>
      <c r="Q4" s="104"/>
      <c r="R4" s="104"/>
      <c r="S4" s="104"/>
      <c r="T4" s="104"/>
      <c r="U4" s="104"/>
      <c r="V4" s="104"/>
      <c r="W4" s="104"/>
      <c r="X4" s="104"/>
      <c r="Y4" s="104"/>
      <c r="Z4" s="41"/>
      <c r="AA4" s="41"/>
      <c r="AB4" s="106"/>
      <c r="AC4" s="106"/>
      <c r="AD4" s="106"/>
      <c r="AE4" s="87"/>
      <c r="AF4" s="105"/>
      <c r="AG4" s="105"/>
      <c r="AH4" s="105"/>
      <c r="AI4" s="105"/>
      <c r="AJ4" s="105"/>
      <c r="AK4" s="105"/>
      <c r="AL4" s="105"/>
      <c r="AM4" s="105"/>
      <c r="AN4" s="105"/>
      <c r="AO4" s="105"/>
      <c r="AP4" s="479"/>
      <c r="AQ4" s="480"/>
      <c r="AR4" s="481"/>
      <c r="AS4" s="452" t="str">
        <f>+表紙!N28</f>
        <v>○</v>
      </c>
      <c r="AT4" s="453"/>
      <c r="AU4" s="261">
        <f>+表紙!O28</f>
        <v>0</v>
      </c>
      <c r="AV4" s="105"/>
      <c r="AW4" s="382"/>
    </row>
    <row r="5" spans="2:50" ht="15" customHeight="1" x14ac:dyDescent="0.15">
      <c r="B5" s="145" t="s">
        <v>177</v>
      </c>
      <c r="C5" s="145"/>
      <c r="F5" s="145"/>
      <c r="G5" s="103"/>
      <c r="H5" s="103"/>
      <c r="I5" s="103"/>
      <c r="J5" s="103"/>
      <c r="K5" s="103"/>
      <c r="L5" s="103"/>
      <c r="M5" s="41"/>
      <c r="N5" s="41"/>
      <c r="O5" s="41"/>
      <c r="P5" s="41"/>
      <c r="Q5" s="41"/>
      <c r="R5" s="41"/>
      <c r="S5" s="41"/>
      <c r="T5" s="41"/>
      <c r="U5" s="41"/>
      <c r="V5" s="41"/>
      <c r="W5" s="41"/>
      <c r="X5" s="41"/>
      <c r="Y5" s="41"/>
      <c r="Z5" s="471" t="s">
        <v>178</v>
      </c>
      <c r="AA5" s="449"/>
      <c r="AB5" s="449"/>
      <c r="AC5" s="449"/>
      <c r="AD5" s="449"/>
      <c r="AE5" s="87" t="s">
        <v>179</v>
      </c>
      <c r="AF5" s="487" t="str">
        <f>+表紙!F47</f>
        <v>株式会社ハマーズ</v>
      </c>
      <c r="AG5" s="449"/>
      <c r="AH5" s="449"/>
      <c r="AI5" s="449"/>
      <c r="AJ5" s="449"/>
      <c r="AK5" s="449"/>
      <c r="AL5" s="449"/>
      <c r="AM5" s="449"/>
      <c r="AN5" s="449"/>
      <c r="AO5" s="449"/>
      <c r="AP5" s="449"/>
      <c r="AQ5" s="449"/>
      <c r="AR5" s="449"/>
      <c r="AS5" s="449"/>
      <c r="AT5" s="449"/>
      <c r="AU5" s="449"/>
      <c r="AV5" s="230"/>
      <c r="AW5" s="382"/>
    </row>
    <row r="6" spans="2:50" ht="24.75" customHeight="1" thickBot="1" x14ac:dyDescent="0.2">
      <c r="B6" s="287" t="s">
        <v>180</v>
      </c>
      <c r="C6" s="128"/>
      <c r="F6" s="128"/>
      <c r="G6" s="128"/>
      <c r="H6" s="128"/>
      <c r="I6" s="128"/>
      <c r="J6" s="128"/>
      <c r="K6" s="128"/>
      <c r="L6" s="128"/>
      <c r="M6" s="128"/>
      <c r="N6" s="128"/>
      <c r="O6" s="128"/>
      <c r="P6" s="128"/>
      <c r="Q6" s="128"/>
      <c r="R6" s="128"/>
      <c r="S6" s="128"/>
      <c r="T6" s="128"/>
      <c r="U6" s="128"/>
      <c r="V6" s="128"/>
      <c r="W6" s="128"/>
      <c r="X6" s="128"/>
      <c r="Y6" s="128"/>
      <c r="AC6" s="41"/>
      <c r="AD6" s="41"/>
      <c r="AE6" s="41"/>
      <c r="AF6" s="41"/>
      <c r="AG6" s="41"/>
      <c r="AH6" s="41"/>
      <c r="AI6" s="41"/>
      <c r="AJ6" s="41"/>
      <c r="AK6" s="41"/>
      <c r="AL6" s="41"/>
      <c r="AM6" s="41"/>
      <c r="AN6" s="41"/>
      <c r="AO6" s="41"/>
      <c r="AP6" s="41"/>
      <c r="AQ6" s="41"/>
      <c r="AR6" s="412" t="str">
        <f>IF(SUM(AU7:AU10)&gt;AH9,"下の表は、⑧の内数であるア～エの量が⑧を超えています","")</f>
        <v/>
      </c>
      <c r="AS6" s="41"/>
      <c r="AT6" s="41"/>
      <c r="AU6" s="41"/>
      <c r="AV6" s="41"/>
      <c r="AW6" s="382"/>
    </row>
    <row r="7" spans="2:50" ht="28.35" customHeight="1" thickBot="1" x14ac:dyDescent="0.2">
      <c r="B7" s="485" t="s">
        <v>181</v>
      </c>
      <c r="C7" s="486"/>
      <c r="D7" s="445" t="s">
        <v>263</v>
      </c>
      <c r="E7" s="446"/>
      <c r="F7" s="446"/>
      <c r="G7" s="446"/>
      <c r="H7" s="446"/>
      <c r="I7" s="447"/>
      <c r="J7" s="136"/>
      <c r="S7" s="470"/>
      <c r="T7" s="449"/>
      <c r="U7" s="449"/>
      <c r="V7" s="449"/>
      <c r="W7" s="134"/>
      <c r="X7" s="134"/>
      <c r="Y7" s="129"/>
      <c r="AB7"/>
      <c r="AC7"/>
      <c r="AD7"/>
      <c r="AE7"/>
      <c r="AF7" s="90"/>
      <c r="AG7" s="90"/>
      <c r="AH7" s="90"/>
      <c r="AI7" s="90"/>
      <c r="AJ7" s="90"/>
      <c r="AK7" s="90"/>
      <c r="AL7" s="90"/>
      <c r="AM7" s="90"/>
      <c r="AN7" s="90"/>
      <c r="AP7" s="131"/>
      <c r="AQ7" s="415"/>
      <c r="AR7" s="435" t="s">
        <v>264</v>
      </c>
      <c r="AS7" s="436"/>
      <c r="AT7" s="437"/>
      <c r="AU7" s="92"/>
      <c r="AV7" s="408" t="s">
        <v>228</v>
      </c>
      <c r="AW7" s="382"/>
      <c r="AX7" s="409"/>
    </row>
    <row r="8" spans="2:50" ht="28.35" customHeight="1" thickTop="1" thickBot="1" x14ac:dyDescent="0.2">
      <c r="B8" s="42" t="s">
        <v>183</v>
      </c>
      <c r="C8" s="483" t="s">
        <v>184</v>
      </c>
      <c r="D8" s="449"/>
      <c r="E8" s="449"/>
      <c r="F8" s="449"/>
      <c r="G8" s="449"/>
      <c r="H8" s="449"/>
      <c r="I8" s="449"/>
      <c r="J8" s="449"/>
      <c r="K8" s="449"/>
      <c r="L8" s="124"/>
      <c r="M8" s="124"/>
      <c r="N8" s="124"/>
      <c r="O8" s="124"/>
      <c r="P8" s="124"/>
      <c r="Q8" s="124"/>
      <c r="R8" s="124"/>
      <c r="S8" s="124"/>
      <c r="T8" s="124"/>
      <c r="U8" s="124"/>
      <c r="V8" s="124"/>
      <c r="W8" s="125"/>
      <c r="X8" s="125"/>
      <c r="Y8" s="125"/>
      <c r="Z8" s="90"/>
      <c r="AA8" s="90"/>
      <c r="AB8" s="90"/>
      <c r="AC8" s="90"/>
      <c r="AD8" s="90"/>
      <c r="AE8" s="90"/>
      <c r="AG8" s="48"/>
      <c r="AH8" s="44" t="s">
        <v>185</v>
      </c>
      <c r="AI8" s="438" t="s">
        <v>186</v>
      </c>
      <c r="AJ8" s="439"/>
      <c r="AK8" s="439"/>
      <c r="AL8" s="439"/>
      <c r="AM8" s="439"/>
      <c r="AN8" s="440"/>
      <c r="AP8" s="136"/>
      <c r="AQ8" s="64"/>
      <c r="AR8" s="435" t="s">
        <v>265</v>
      </c>
      <c r="AS8" s="436"/>
      <c r="AT8" s="437"/>
      <c r="AU8" s="92"/>
      <c r="AV8" s="408" t="s">
        <v>228</v>
      </c>
      <c r="AW8" s="382"/>
    </row>
    <row r="9" spans="2:50" ht="24.75" customHeight="1" thickTop="1" thickBot="1" x14ac:dyDescent="0.2">
      <c r="B9" s="176" t="s">
        <v>187</v>
      </c>
      <c r="F9" s="488" t="s">
        <v>188</v>
      </c>
      <c r="G9" s="489"/>
      <c r="H9" s="489"/>
      <c r="I9" s="490"/>
      <c r="J9" s="124"/>
      <c r="K9" s="124"/>
      <c r="L9" s="124"/>
      <c r="M9" s="124"/>
      <c r="N9" s="124"/>
      <c r="O9" s="124"/>
      <c r="P9" s="124"/>
      <c r="Q9" s="124"/>
      <c r="R9" s="124"/>
      <c r="S9" s="124"/>
      <c r="T9" s="124"/>
      <c r="U9" s="124"/>
      <c r="V9" s="124"/>
      <c r="W9" s="125"/>
      <c r="X9" s="125"/>
      <c r="Y9" s="125"/>
      <c r="Z9" s="90"/>
      <c r="AA9" s="90"/>
      <c r="AB9" s="90"/>
      <c r="AC9" s="90"/>
      <c r="AD9" s="90"/>
      <c r="AE9" s="504" t="s">
        <v>189</v>
      </c>
      <c r="AF9" s="54"/>
      <c r="AH9" s="441"/>
      <c r="AI9" s="442"/>
      <c r="AJ9" s="442"/>
      <c r="AK9" s="442"/>
      <c r="AL9" s="442"/>
      <c r="AM9" s="442"/>
      <c r="AN9" s="51" t="s">
        <v>72</v>
      </c>
      <c r="AO9" s="414"/>
      <c r="AP9" s="136"/>
      <c r="AQ9" s="64"/>
      <c r="AR9" s="435" t="s">
        <v>266</v>
      </c>
      <c r="AS9" s="436"/>
      <c r="AT9" s="437"/>
      <c r="AU9" s="92"/>
      <c r="AV9" s="408" t="s">
        <v>228</v>
      </c>
      <c r="AW9" s="382"/>
    </row>
    <row r="10" spans="2:50" ht="24.75" customHeight="1" thickTop="1" thickBot="1" x14ac:dyDescent="0.2">
      <c r="F10" s="91"/>
      <c r="G10" s="124"/>
      <c r="H10" s="124"/>
      <c r="I10" s="124"/>
      <c r="J10" s="124"/>
      <c r="K10" s="124"/>
      <c r="L10" s="124"/>
      <c r="M10" s="124"/>
      <c r="N10" s="124"/>
      <c r="O10" s="124"/>
      <c r="P10" s="124"/>
      <c r="Q10" s="124"/>
      <c r="R10" s="124"/>
      <c r="S10" s="124"/>
      <c r="T10" s="124"/>
      <c r="U10" s="124"/>
      <c r="V10" s="124"/>
      <c r="W10" s="125"/>
      <c r="X10" s="125"/>
      <c r="Y10" s="125"/>
      <c r="Z10" s="90"/>
      <c r="AA10" s="90"/>
      <c r="AB10" s="90"/>
      <c r="AE10" s="473"/>
      <c r="AF10" s="54"/>
      <c r="AP10" s="137"/>
      <c r="AQ10" s="242"/>
      <c r="AR10" s="435" t="s">
        <v>267</v>
      </c>
      <c r="AS10" s="436"/>
      <c r="AT10" s="437"/>
      <c r="AU10" s="92"/>
      <c r="AV10" s="408" t="s">
        <v>228</v>
      </c>
      <c r="AW10" s="382"/>
    </row>
    <row r="11" spans="2:50" ht="27" customHeight="1" thickTop="1" thickBot="1" x14ac:dyDescent="0.2">
      <c r="C11" s="153" t="s">
        <v>190</v>
      </c>
      <c r="F11" s="44" t="s">
        <v>47</v>
      </c>
      <c r="G11" s="438" t="s">
        <v>191</v>
      </c>
      <c r="H11" s="439"/>
      <c r="I11" s="440"/>
      <c r="J11" s="45"/>
      <c r="K11" s="46"/>
      <c r="L11" s="47"/>
      <c r="M11" s="472" t="s">
        <v>192</v>
      </c>
      <c r="N11" s="47"/>
      <c r="O11" s="48"/>
      <c r="P11" s="44" t="s">
        <v>50</v>
      </c>
      <c r="Q11" s="493" t="s">
        <v>193</v>
      </c>
      <c r="R11" s="439"/>
      <c r="S11" s="439"/>
      <c r="T11" s="440"/>
      <c r="U11" s="178"/>
      <c r="V11" s="62"/>
      <c r="Y11"/>
      <c r="Z11"/>
      <c r="AA11"/>
      <c r="AB11"/>
      <c r="AD11" s="59"/>
      <c r="AE11" s="473"/>
      <c r="AF11" s="138"/>
      <c r="AG11" s="48"/>
      <c r="AH11" s="44" t="s">
        <v>194</v>
      </c>
      <c r="AI11" s="438" t="s">
        <v>195</v>
      </c>
      <c r="AJ11" s="439"/>
      <c r="AK11" s="439"/>
      <c r="AL11" s="439"/>
      <c r="AM11" s="439"/>
      <c r="AN11" s="440"/>
      <c r="AW11" s="382"/>
    </row>
    <row r="12" spans="2:50" ht="24.75" customHeight="1" thickTop="1" thickBot="1" x14ac:dyDescent="0.2">
      <c r="F12" s="459">
        <f>+ROUND(P12,1)+ROUND(P15,1)+ROUND(P18,1)+ROUND(P24,1)+P27-ROUND(F15,1)</f>
        <v>188.73768200000001</v>
      </c>
      <c r="G12" s="460"/>
      <c r="H12" s="460"/>
      <c r="I12" s="51" t="s">
        <v>72</v>
      </c>
      <c r="K12" s="52"/>
      <c r="M12" s="473"/>
      <c r="N12" s="53"/>
      <c r="P12" s="441"/>
      <c r="Q12" s="442"/>
      <c r="R12" s="442"/>
      <c r="S12" s="442"/>
      <c r="T12" s="51" t="s">
        <v>72</v>
      </c>
      <c r="Y12"/>
      <c r="Z12"/>
      <c r="AA12"/>
      <c r="AB12"/>
      <c r="AC12" s="54"/>
      <c r="AE12" s="473"/>
      <c r="AG12" s="131"/>
      <c r="AH12" s="441"/>
      <c r="AI12" s="442"/>
      <c r="AJ12" s="442"/>
      <c r="AK12" s="442"/>
      <c r="AL12" s="442"/>
      <c r="AM12" s="442"/>
      <c r="AN12" s="51" t="s">
        <v>72</v>
      </c>
      <c r="AS12" s="60" t="s">
        <v>201</v>
      </c>
      <c r="AT12" s="61"/>
      <c r="AW12" s="382"/>
    </row>
    <row r="13" spans="2:50" ht="24.75" customHeight="1" thickTop="1" thickBot="1" x14ac:dyDescent="0.2">
      <c r="K13" s="55"/>
      <c r="M13" s="473"/>
      <c r="N13" s="54"/>
      <c r="Y13"/>
      <c r="Z13"/>
      <c r="AA13"/>
      <c r="AB13"/>
      <c r="AC13" s="54"/>
      <c r="AE13" s="473"/>
      <c r="AG13" s="136"/>
      <c r="AH13" s="134"/>
      <c r="AI13" s="135"/>
      <c r="AJ13" s="135"/>
      <c r="AK13" s="135"/>
      <c r="AL13" s="135"/>
      <c r="AQ13" s="131"/>
      <c r="AR13" s="418"/>
      <c r="AS13" s="508" t="s">
        <v>240</v>
      </c>
      <c r="AT13" s="437"/>
      <c r="AU13" s="92"/>
      <c r="AV13" s="43" t="s">
        <v>72</v>
      </c>
      <c r="AW13" s="382"/>
    </row>
    <row r="14" spans="2:50" ht="27" customHeight="1" thickTop="1" thickBot="1" x14ac:dyDescent="0.2">
      <c r="F14" s="50" t="s">
        <v>196</v>
      </c>
      <c r="G14" s="468" t="s">
        <v>197</v>
      </c>
      <c r="H14" s="436"/>
      <c r="I14" s="437"/>
      <c r="J14" s="57"/>
      <c r="K14" s="58"/>
      <c r="M14" s="473"/>
      <c r="N14" s="54"/>
      <c r="O14" s="47"/>
      <c r="P14" s="44" t="s">
        <v>64</v>
      </c>
      <c r="Q14" s="494" t="s">
        <v>198</v>
      </c>
      <c r="R14" s="439"/>
      <c r="S14" s="439"/>
      <c r="T14" s="440"/>
      <c r="U14" s="178"/>
      <c r="V14" s="62"/>
      <c r="Y14"/>
      <c r="Z14"/>
      <c r="AA14"/>
      <c r="AB14"/>
      <c r="AC14" s="54"/>
      <c r="AE14" s="474"/>
      <c r="AG14" s="137"/>
      <c r="AH14" s="50" t="s">
        <v>199</v>
      </c>
      <c r="AI14" s="464" t="s">
        <v>200</v>
      </c>
      <c r="AJ14" s="465"/>
      <c r="AK14" s="465"/>
      <c r="AL14" s="465"/>
      <c r="AM14" s="465"/>
      <c r="AN14" s="466"/>
      <c r="AO14"/>
      <c r="AQ14" s="136"/>
      <c r="AS14" s="508" t="s">
        <v>211</v>
      </c>
      <c r="AT14" s="437"/>
      <c r="AU14" s="92"/>
      <c r="AV14" s="43" t="s">
        <v>72</v>
      </c>
      <c r="AW14" s="382"/>
    </row>
    <row r="15" spans="2:50" ht="24.75" customHeight="1" thickBot="1" x14ac:dyDescent="0.2">
      <c r="F15" s="484"/>
      <c r="G15" s="455"/>
      <c r="H15" s="455"/>
      <c r="I15" s="43" t="s">
        <v>72</v>
      </c>
      <c r="K15" s="54"/>
      <c r="M15" s="473"/>
      <c r="N15" s="54"/>
      <c r="P15" s="441"/>
      <c r="Q15" s="442"/>
      <c r="R15" s="442"/>
      <c r="S15" s="442"/>
      <c r="T15" s="51" t="s">
        <v>72</v>
      </c>
      <c r="Y15"/>
      <c r="Z15"/>
      <c r="AA15"/>
      <c r="AB15"/>
      <c r="AC15" s="54"/>
      <c r="AH15" s="454"/>
      <c r="AI15" s="455"/>
      <c r="AJ15" s="455"/>
      <c r="AK15" s="455"/>
      <c r="AL15" s="455"/>
      <c r="AM15" s="455"/>
      <c r="AN15" s="43" t="s">
        <v>72</v>
      </c>
      <c r="AO15"/>
      <c r="AQ15" s="137"/>
      <c r="AR15" s="242"/>
      <c r="AS15" s="508" t="s">
        <v>212</v>
      </c>
      <c r="AT15" s="437"/>
      <c r="AU15" s="92"/>
      <c r="AV15" s="43" t="s">
        <v>72</v>
      </c>
      <c r="AW15" s="382"/>
    </row>
    <row r="16" spans="2:50" ht="24.75" customHeight="1" thickTop="1" thickBot="1" x14ac:dyDescent="0.2">
      <c r="K16" s="54"/>
      <c r="M16" s="473"/>
      <c r="N16" s="54"/>
      <c r="P16" s="507" t="str">
        <f>+IF(Y18=0,"",IF(Y18-P18=Y18,"エラー！：⑥残さ物量があるのに、④自ら中間処理した量がゼロになっています",""))</f>
        <v/>
      </c>
      <c r="Q16" s="449"/>
      <c r="R16" s="449"/>
      <c r="S16" s="449"/>
      <c r="T16" s="449"/>
      <c r="U16" s="449"/>
      <c r="V16" s="449"/>
      <c r="W16" s="449"/>
      <c r="X16" s="449"/>
      <c r="Y16" s="449"/>
      <c r="Z16" s="449"/>
      <c r="AA16" s="449"/>
      <c r="AB16" s="449"/>
      <c r="AC16" s="54"/>
      <c r="AE16" s="174"/>
      <c r="AP16" s="49"/>
      <c r="AQ16" s="136"/>
      <c r="AW16" s="382"/>
    </row>
    <row r="17" spans="2:51" ht="27" customHeight="1" thickTop="1" thickBot="1" x14ac:dyDescent="0.2">
      <c r="K17" s="54"/>
      <c r="M17" s="473"/>
      <c r="N17" s="54"/>
      <c r="O17" s="47"/>
      <c r="P17" s="44" t="s">
        <v>203</v>
      </c>
      <c r="Q17" s="438" t="s">
        <v>204</v>
      </c>
      <c r="R17" s="439"/>
      <c r="S17" s="439"/>
      <c r="T17" s="440"/>
      <c r="U17" s="517"/>
      <c r="V17" s="480"/>
      <c r="W17" s="480"/>
      <c r="X17" s="480"/>
      <c r="Y17" s="130" t="s">
        <v>205</v>
      </c>
      <c r="Z17" s="438" t="s">
        <v>206</v>
      </c>
      <c r="AA17" s="439"/>
      <c r="AB17" s="440"/>
      <c r="AC17" s="140"/>
      <c r="AD17" s="137"/>
      <c r="AE17" s="472" t="s">
        <v>207</v>
      </c>
      <c r="AF17" s="47"/>
      <c r="AG17" s="47"/>
      <c r="AH17" s="234" t="s">
        <v>208</v>
      </c>
      <c r="AI17" s="468" t="s">
        <v>209</v>
      </c>
      <c r="AJ17" s="436"/>
      <c r="AK17" s="436"/>
      <c r="AL17" s="437"/>
      <c r="AM17" s="47"/>
      <c r="AN17" s="242"/>
      <c r="AO17" s="491" t="s">
        <v>210</v>
      </c>
      <c r="AP17" s="437"/>
      <c r="AR17" s="410"/>
      <c r="AS17" s="411" t="str">
        <f>IF(SUM(AU18:AU21)&gt;AS24,"下の表は、⑫の内数であるア～エの量が⑫を超えています","")</f>
        <v/>
      </c>
      <c r="AW17" s="382"/>
    </row>
    <row r="18" spans="2:51" ht="24.75" customHeight="1" thickBot="1" x14ac:dyDescent="0.2">
      <c r="K18" s="54"/>
      <c r="M18" s="473"/>
      <c r="N18" s="54"/>
      <c r="P18" s="441"/>
      <c r="Q18" s="442"/>
      <c r="R18" s="442"/>
      <c r="S18" s="442"/>
      <c r="T18" s="51" t="s">
        <v>72</v>
      </c>
      <c r="U18"/>
      <c r="V18" s="235"/>
      <c r="W18"/>
      <c r="X18" s="182"/>
      <c r="Y18" s="459">
        <f>+ROUND(AH9,1)+ROUND(AH12,1)+ROUND(AH15,1)+AH18</f>
        <v>0</v>
      </c>
      <c r="Z18" s="460"/>
      <c r="AA18" s="460"/>
      <c r="AB18" s="51" t="s">
        <v>72</v>
      </c>
      <c r="AC18" s="181"/>
      <c r="AD18" s="181"/>
      <c r="AE18" s="473"/>
      <c r="AH18" s="456">
        <f>+ROUND(AO18,1)+ROUND(AO21,1)</f>
        <v>0</v>
      </c>
      <c r="AI18" s="436"/>
      <c r="AJ18" s="436"/>
      <c r="AK18" s="436"/>
      <c r="AL18" s="43" t="s">
        <v>72</v>
      </c>
      <c r="AM18" s="53"/>
      <c r="AO18" s="260">
        <f>+ROUND(AU13,1)+ROUND(AU14,1)+ROUND(AU15,1)</f>
        <v>0</v>
      </c>
      <c r="AP18" s="43" t="s">
        <v>72</v>
      </c>
      <c r="AR18" s="435" t="s">
        <v>264</v>
      </c>
      <c r="AS18" s="436"/>
      <c r="AT18" s="437"/>
      <c r="AU18" s="92">
        <v>42.3</v>
      </c>
      <c r="AV18" s="408" t="s">
        <v>228</v>
      </c>
      <c r="AW18" s="422"/>
      <c r="AY18" s="409"/>
    </row>
    <row r="19" spans="2:51" ht="24.75" customHeight="1" thickTop="1" thickBot="1" x14ac:dyDescent="0.2">
      <c r="K19" s="54"/>
      <c r="M19" s="473"/>
      <c r="N19" s="54"/>
      <c r="P19" s="126"/>
      <c r="Q19" s="253"/>
      <c r="R19" s="185"/>
      <c r="S19" s="126"/>
      <c r="T19" s="126"/>
      <c r="U19" s="127"/>
      <c r="V19" s="236"/>
      <c r="W19" s="127"/>
      <c r="X19" s="127"/>
      <c r="Y19" s="127"/>
      <c r="Z19" s="127"/>
      <c r="AA19" s="127"/>
      <c r="AB19" s="127"/>
      <c r="AE19" s="473"/>
      <c r="AI19" s="54"/>
      <c r="AM19" s="54"/>
      <c r="AR19" s="435" t="s">
        <v>265</v>
      </c>
      <c r="AS19" s="436"/>
      <c r="AT19" s="437"/>
      <c r="AU19" s="92">
        <v>0</v>
      </c>
      <c r="AV19" s="408" t="s">
        <v>228</v>
      </c>
      <c r="AW19" s="525"/>
      <c r="AX19" s="524" t="s">
        <v>213</v>
      </c>
    </row>
    <row r="20" spans="2:51" ht="27" customHeight="1" thickTop="1" thickBot="1" x14ac:dyDescent="0.2">
      <c r="K20" s="54"/>
      <c r="M20" s="473"/>
      <c r="N20" s="54"/>
      <c r="P20" s="44" t="s">
        <v>214</v>
      </c>
      <c r="Q20" s="438" t="s">
        <v>215</v>
      </c>
      <c r="R20" s="439"/>
      <c r="S20" s="439"/>
      <c r="T20" s="440"/>
      <c r="U20" s="126"/>
      <c r="V20" s="237"/>
      <c r="W20" s="240"/>
      <c r="X20" s="241"/>
      <c r="Y20" s="130" t="s">
        <v>216</v>
      </c>
      <c r="Z20" s="438" t="s">
        <v>217</v>
      </c>
      <c r="AA20" s="439"/>
      <c r="AB20" s="440"/>
      <c r="AE20" s="473"/>
      <c r="AI20" s="54"/>
      <c r="AL20" s="106"/>
      <c r="AM20" s="54"/>
      <c r="AN20" s="243"/>
      <c r="AO20" s="491" t="s">
        <v>218</v>
      </c>
      <c r="AP20" s="437"/>
      <c r="AQ20" s="179"/>
      <c r="AR20" s="435" t="s">
        <v>266</v>
      </c>
      <c r="AS20" s="436"/>
      <c r="AT20" s="437"/>
      <c r="AU20" s="92">
        <v>0.4</v>
      </c>
      <c r="AV20" s="408" t="s">
        <v>228</v>
      </c>
      <c r="AW20" s="526"/>
      <c r="AX20" s="449"/>
    </row>
    <row r="21" spans="2:51" ht="25.35" customHeight="1" thickBot="1" x14ac:dyDescent="0.2">
      <c r="B21" s="482" t="s">
        <v>219</v>
      </c>
      <c r="C21" s="449"/>
      <c r="D21" s="449"/>
      <c r="E21" s="449"/>
      <c r="F21" s="449"/>
      <c r="G21" s="449"/>
      <c r="H21" s="449"/>
      <c r="I21" s="449"/>
      <c r="J21" s="449"/>
      <c r="K21" s="54"/>
      <c r="M21" s="473"/>
      <c r="N21" s="54"/>
      <c r="P21" s="441"/>
      <c r="Q21" s="442"/>
      <c r="R21" s="442"/>
      <c r="S21" s="442"/>
      <c r="T21" s="51" t="s">
        <v>72</v>
      </c>
      <c r="U21" s="126"/>
      <c r="V21" s="126"/>
      <c r="W21" s="126"/>
      <c r="X21" s="126"/>
      <c r="Y21" s="459">
        <f>+P18-Y18</f>
        <v>0</v>
      </c>
      <c r="Z21" s="460"/>
      <c r="AA21" s="460"/>
      <c r="AB21" s="51" t="s">
        <v>72</v>
      </c>
      <c r="AC21" s="127"/>
      <c r="AE21" s="474"/>
      <c r="AI21" s="54"/>
      <c r="AN21" s="106"/>
      <c r="AO21" s="92"/>
      <c r="AP21" s="43" t="s">
        <v>72</v>
      </c>
      <c r="AQ21" s="179"/>
      <c r="AR21" s="435" t="s">
        <v>267</v>
      </c>
      <c r="AS21" s="436"/>
      <c r="AT21" s="437"/>
      <c r="AU21" s="92">
        <v>145.80000000000001</v>
      </c>
      <c r="AV21" s="408" t="s">
        <v>228</v>
      </c>
      <c r="AW21" s="423"/>
    </row>
    <row r="22" spans="2:51" ht="25.5" customHeight="1" thickTop="1" thickBot="1" x14ac:dyDescent="0.2">
      <c r="B22" s="480"/>
      <c r="C22" s="480"/>
      <c r="D22" s="480"/>
      <c r="E22" s="480"/>
      <c r="F22" s="480"/>
      <c r="G22" s="480"/>
      <c r="H22" s="480"/>
      <c r="I22" s="480"/>
      <c r="J22" s="480"/>
      <c r="K22" s="54"/>
      <c r="M22" s="473"/>
      <c r="N22" s="54"/>
      <c r="P22" s="532" t="str">
        <f>+IF(P21=0,"",IF(P18&lt;P21,"エラー !：④の内数である⑤の量が④を超えています",""))</f>
        <v/>
      </c>
      <c r="Q22" s="449"/>
      <c r="R22" s="449"/>
      <c r="S22" s="449"/>
      <c r="T22" s="449"/>
      <c r="U22" s="449"/>
      <c r="V22" s="449"/>
      <c r="W22" s="127"/>
      <c r="X22" s="127"/>
      <c r="Y22" s="127"/>
      <c r="Z22" s="127"/>
      <c r="AA22" s="127"/>
      <c r="AB22" s="127"/>
      <c r="AE22" s="174"/>
      <c r="AI22" s="54"/>
      <c r="AW22" s="420"/>
    </row>
    <row r="23" spans="2:51" ht="27" customHeight="1" thickTop="1" thickBot="1" x14ac:dyDescent="0.2">
      <c r="B23" s="516" t="s">
        <v>220</v>
      </c>
      <c r="C23" s="444"/>
      <c r="D23" s="530" t="s">
        <v>221</v>
      </c>
      <c r="E23" s="520"/>
      <c r="F23" s="520"/>
      <c r="G23" s="444"/>
      <c r="H23" s="516" t="s">
        <v>222</v>
      </c>
      <c r="I23" s="520"/>
      <c r="J23" s="444"/>
      <c r="K23" s="54"/>
      <c r="M23" s="473"/>
      <c r="N23" s="54"/>
      <c r="O23" s="47"/>
      <c r="P23" s="50" t="s">
        <v>223</v>
      </c>
      <c r="Q23" s="468" t="s">
        <v>224</v>
      </c>
      <c r="R23" s="436"/>
      <c r="S23" s="436"/>
      <c r="T23" s="437"/>
      <c r="U23" s="521"/>
      <c r="V23" s="449"/>
      <c r="W23" s="449"/>
      <c r="X23" s="449"/>
      <c r="AE23"/>
      <c r="AF23"/>
      <c r="AG23"/>
      <c r="AH23"/>
      <c r="AI23" s="245"/>
      <c r="AJ23"/>
      <c r="AN23" s="142"/>
      <c r="AR23" s="48"/>
      <c r="AS23" s="130" t="s">
        <v>225</v>
      </c>
      <c r="AT23" s="438" t="s">
        <v>226</v>
      </c>
      <c r="AU23" s="439"/>
      <c r="AV23" s="440"/>
      <c r="AW23" s="421"/>
    </row>
    <row r="24" spans="2:51" ht="27" customHeight="1" thickTop="1" thickBot="1" x14ac:dyDescent="0.2">
      <c r="B24" s="457" t="s">
        <v>227</v>
      </c>
      <c r="C24" s="458"/>
      <c r="D24" s="469">
        <v>765</v>
      </c>
      <c r="E24" s="455"/>
      <c r="F24" s="455"/>
      <c r="G24" s="183" t="s">
        <v>228</v>
      </c>
      <c r="H24" s="467">
        <f>+F12</f>
        <v>188.73768200000001</v>
      </c>
      <c r="I24" s="436"/>
      <c r="J24" s="183" t="s">
        <v>228</v>
      </c>
      <c r="K24" s="54"/>
      <c r="M24" s="474"/>
      <c r="P24" s="454"/>
      <c r="Q24" s="455"/>
      <c r="R24" s="455"/>
      <c r="S24" s="455"/>
      <c r="T24" s="43" t="s">
        <v>72</v>
      </c>
      <c r="U24"/>
      <c r="V24"/>
      <c r="W24"/>
      <c r="X24"/>
      <c r="AE24"/>
      <c r="AF24"/>
      <c r="AG24"/>
      <c r="AH24"/>
      <c r="AI24" s="245"/>
      <c r="AJ24"/>
      <c r="AL24" s="135"/>
      <c r="AQ24" s="54"/>
      <c r="AR24" s="139"/>
      <c r="AS24" s="459">
        <f>+ROUND(AU13,1)+ROUND(AA28,1)</f>
        <v>188.7</v>
      </c>
      <c r="AT24" s="460"/>
      <c r="AU24" s="460"/>
      <c r="AV24" s="51" t="s">
        <v>72</v>
      </c>
      <c r="AW24" s="419"/>
    </row>
    <row r="25" spans="2:51" ht="27" customHeight="1" thickBot="1" x14ac:dyDescent="0.2">
      <c r="B25" s="457" t="s">
        <v>229</v>
      </c>
      <c r="C25" s="458"/>
      <c r="D25" s="469">
        <v>0</v>
      </c>
      <c r="E25" s="455"/>
      <c r="F25" s="455"/>
      <c r="G25" s="183" t="s">
        <v>228</v>
      </c>
      <c r="H25" s="467">
        <f>+P12+AH9</f>
        <v>0</v>
      </c>
      <c r="I25" s="436"/>
      <c r="J25" s="183" t="s">
        <v>228</v>
      </c>
      <c r="K25" s="54"/>
      <c r="AE25" s="141"/>
      <c r="AI25" s="54"/>
      <c r="AL25" s="175"/>
      <c r="AM25" s="175"/>
      <c r="AN25" s="175"/>
      <c r="AQ25" s="255"/>
      <c r="AR25" s="67"/>
      <c r="AW25" s="382"/>
    </row>
    <row r="26" spans="2:51" ht="27" customHeight="1" thickTop="1" thickBot="1" x14ac:dyDescent="0.2">
      <c r="B26" s="457" t="s">
        <v>230</v>
      </c>
      <c r="C26" s="458"/>
      <c r="D26" s="469">
        <v>0</v>
      </c>
      <c r="E26" s="455"/>
      <c r="F26" s="455"/>
      <c r="G26" s="183" t="s">
        <v>228</v>
      </c>
      <c r="H26" s="467">
        <f>+P21</f>
        <v>0</v>
      </c>
      <c r="I26" s="436"/>
      <c r="J26" s="183" t="s">
        <v>228</v>
      </c>
      <c r="K26" s="54"/>
      <c r="L26" s="137"/>
      <c r="M26" s="472" t="s">
        <v>231</v>
      </c>
      <c r="N26" s="47"/>
      <c r="O26" s="47"/>
      <c r="P26" s="234" t="s">
        <v>232</v>
      </c>
      <c r="Q26" s="468" t="s">
        <v>233</v>
      </c>
      <c r="R26" s="436"/>
      <c r="S26" s="436"/>
      <c r="T26" s="437"/>
      <c r="U26" s="47"/>
      <c r="V26" s="47"/>
      <c r="W26" s="47"/>
      <c r="X26" s="47"/>
      <c r="Y26" s="47"/>
      <c r="Z26" s="47"/>
      <c r="AA26" s="47"/>
      <c r="AB26" s="47"/>
      <c r="AC26" s="47"/>
      <c r="AD26" s="47"/>
      <c r="AE26" s="47"/>
      <c r="AF26" s="47"/>
      <c r="AG26" s="47"/>
      <c r="AH26" s="47"/>
      <c r="AI26" s="59"/>
      <c r="AJ26" s="47"/>
      <c r="AK26" s="48"/>
      <c r="AL26" s="130" t="s">
        <v>234</v>
      </c>
      <c r="AM26" s="438" t="s">
        <v>235</v>
      </c>
      <c r="AN26" s="439"/>
      <c r="AO26" s="439"/>
      <c r="AP26" s="440"/>
      <c r="AQ26" s="257"/>
      <c r="AR26" s="258"/>
      <c r="AS26" s="130" t="s">
        <v>236</v>
      </c>
      <c r="AT26" s="438" t="s">
        <v>237</v>
      </c>
      <c r="AU26" s="439"/>
      <c r="AV26" s="440"/>
      <c r="AW26" s="382"/>
    </row>
    <row r="27" spans="2:51" ht="27" customHeight="1" thickBot="1" x14ac:dyDescent="0.2">
      <c r="B27" s="457" t="s">
        <v>238</v>
      </c>
      <c r="C27" s="458"/>
      <c r="D27" s="469">
        <v>0</v>
      </c>
      <c r="E27" s="455"/>
      <c r="F27" s="455"/>
      <c r="G27" s="183" t="s">
        <v>228</v>
      </c>
      <c r="H27" s="467">
        <f>+Y21</f>
        <v>0</v>
      </c>
      <c r="I27" s="436"/>
      <c r="J27" s="183" t="s">
        <v>228</v>
      </c>
      <c r="M27" s="473"/>
      <c r="P27" s="495">
        <v>188.73768200000001</v>
      </c>
      <c r="Q27" s="436"/>
      <c r="R27" s="436"/>
      <c r="S27" s="436"/>
      <c r="T27" s="43" t="s">
        <v>72</v>
      </c>
      <c r="U27" s="62"/>
      <c r="V27" s="62"/>
      <c r="Y27" s="60" t="s">
        <v>201</v>
      </c>
      <c r="Z27" s="63"/>
      <c r="AL27" s="459">
        <f>+AH18+P27</f>
        <v>188.73768200000001</v>
      </c>
      <c r="AM27" s="460"/>
      <c r="AN27" s="460"/>
      <c r="AO27" s="460"/>
      <c r="AP27" s="51" t="s">
        <v>72</v>
      </c>
      <c r="AQ27" s="255"/>
      <c r="AR27" s="67"/>
      <c r="AS27" s="441"/>
      <c r="AT27" s="442"/>
      <c r="AU27" s="442"/>
      <c r="AV27" s="51" t="s">
        <v>72</v>
      </c>
      <c r="AW27" s="382"/>
    </row>
    <row r="28" spans="2:51" ht="27" customHeight="1" thickTop="1" thickBot="1" x14ac:dyDescent="0.2">
      <c r="B28" s="492" t="s">
        <v>239</v>
      </c>
      <c r="C28" s="458"/>
      <c r="D28" s="469">
        <v>0</v>
      </c>
      <c r="E28" s="455"/>
      <c r="F28" s="455"/>
      <c r="G28" s="183" t="s">
        <v>228</v>
      </c>
      <c r="H28" s="467">
        <f>+P15+AH12</f>
        <v>0</v>
      </c>
      <c r="I28" s="436"/>
      <c r="J28" s="183" t="s">
        <v>228</v>
      </c>
      <c r="M28" s="473"/>
      <c r="P28" s="54"/>
      <c r="X28" s="416"/>
      <c r="Y28" s="450" t="s">
        <v>240</v>
      </c>
      <c r="Z28" s="436"/>
      <c r="AA28" s="454">
        <v>188.7</v>
      </c>
      <c r="AB28" s="455"/>
      <c r="AC28" s="455"/>
      <c r="AD28" s="455"/>
      <c r="AE28" s="455"/>
      <c r="AF28" s="43" t="s">
        <v>72</v>
      </c>
      <c r="AN28" s="254"/>
      <c r="AQ28" s="255"/>
      <c r="AR28" s="67"/>
      <c r="AS28" s="380" t="str">
        <f>+IF(AS27=0,"",IF(AL27&lt;(AS24+AS27+AS31),"エラー !：⑩の内数である（⑫+⑬＋⑭）の量が⑩を超えています",""))</f>
        <v/>
      </c>
      <c r="AT28" s="378"/>
      <c r="AU28" s="378"/>
      <c r="AV28" s="378"/>
      <c r="AW28" s="382"/>
    </row>
    <row r="29" spans="2:51" ht="27" customHeight="1" thickTop="1" thickBot="1" x14ac:dyDescent="0.2">
      <c r="B29" s="457" t="s">
        <v>241</v>
      </c>
      <c r="C29" s="458"/>
      <c r="D29" s="469">
        <v>765</v>
      </c>
      <c r="E29" s="455"/>
      <c r="F29" s="455"/>
      <c r="G29" s="183" t="s">
        <v>228</v>
      </c>
      <c r="H29" s="467">
        <f>+AL27</f>
        <v>188.73768200000001</v>
      </c>
      <c r="I29" s="436"/>
      <c r="J29" s="183" t="s">
        <v>228</v>
      </c>
      <c r="M29" s="473"/>
      <c r="P29" s="54"/>
      <c r="Q29" s="137"/>
      <c r="R29" s="50" t="s">
        <v>242</v>
      </c>
      <c r="S29" s="468" t="s">
        <v>243</v>
      </c>
      <c r="T29" s="436"/>
      <c r="U29" s="436"/>
      <c r="V29" s="437"/>
      <c r="W29" s="47"/>
      <c r="X29" s="417"/>
      <c r="Y29" s="450" t="s">
        <v>244</v>
      </c>
      <c r="Z29" s="436"/>
      <c r="AA29" s="454"/>
      <c r="AB29" s="455"/>
      <c r="AC29" s="455"/>
      <c r="AD29" s="455"/>
      <c r="AE29" s="455"/>
      <c r="AF29" s="43" t="s">
        <v>72</v>
      </c>
      <c r="AL29" s="130" t="s">
        <v>245</v>
      </c>
      <c r="AM29" s="438" t="s">
        <v>246</v>
      </c>
      <c r="AN29" s="439"/>
      <c r="AO29" s="439"/>
      <c r="AP29" s="440"/>
      <c r="AQ29" s="256"/>
      <c r="AR29" s="259"/>
      <c r="AS29" s="509" t="s">
        <v>247</v>
      </c>
      <c r="AT29" s="438" t="s">
        <v>248</v>
      </c>
      <c r="AU29" s="500"/>
      <c r="AV29" s="501"/>
      <c r="AW29" s="382"/>
    </row>
    <row r="30" spans="2:51" ht="27" customHeight="1" thickBot="1" x14ac:dyDescent="0.2">
      <c r="B30" s="457" t="s">
        <v>249</v>
      </c>
      <c r="C30" s="458"/>
      <c r="D30" s="469">
        <v>1</v>
      </c>
      <c r="E30" s="455"/>
      <c r="F30" s="455"/>
      <c r="G30" s="183" t="s">
        <v>228</v>
      </c>
      <c r="H30" s="467">
        <f>+AL30</f>
        <v>44.898333000000001</v>
      </c>
      <c r="I30" s="436"/>
      <c r="J30" s="183" t="s">
        <v>228</v>
      </c>
      <c r="M30" s="473"/>
      <c r="P30" s="54"/>
      <c r="R30" s="456">
        <f>+ROUND(AA28,1)+ROUND(AA29,1)+ROUND(AA30,1)</f>
        <v>188.7</v>
      </c>
      <c r="S30" s="436"/>
      <c r="T30" s="436"/>
      <c r="U30" s="436"/>
      <c r="V30" s="43" t="s">
        <v>72</v>
      </c>
      <c r="X30" s="243"/>
      <c r="Y30" s="450" t="s">
        <v>212</v>
      </c>
      <c r="Z30" s="436"/>
      <c r="AA30" s="454"/>
      <c r="AB30" s="455"/>
      <c r="AC30" s="455"/>
      <c r="AD30" s="455"/>
      <c r="AE30" s="455"/>
      <c r="AF30" s="43" t="s">
        <v>72</v>
      </c>
      <c r="AL30" s="531">
        <v>44.898333000000001</v>
      </c>
      <c r="AM30" s="442"/>
      <c r="AN30" s="442"/>
      <c r="AO30" s="442"/>
      <c r="AP30" s="51" t="s">
        <v>72</v>
      </c>
      <c r="AS30" s="510"/>
      <c r="AT30" s="502"/>
      <c r="AU30" s="502"/>
      <c r="AV30" s="503"/>
      <c r="AW30" s="382"/>
    </row>
    <row r="31" spans="2:51" ht="27" customHeight="1" thickBot="1" x14ac:dyDescent="0.2">
      <c r="B31" s="457" t="s">
        <v>250</v>
      </c>
      <c r="C31" s="458"/>
      <c r="D31" s="469">
        <v>765</v>
      </c>
      <c r="E31" s="455"/>
      <c r="F31" s="455"/>
      <c r="G31" s="183" t="s">
        <v>228</v>
      </c>
      <c r="H31" s="467">
        <f>+AS24</f>
        <v>188.7</v>
      </c>
      <c r="I31" s="436"/>
      <c r="J31" s="183" t="s">
        <v>228</v>
      </c>
      <c r="M31" s="473"/>
      <c r="P31" s="54"/>
      <c r="Y31"/>
      <c r="Z31"/>
      <c r="AA31" s="65" t="s">
        <v>251</v>
      </c>
      <c r="AK31" s="67"/>
      <c r="AL31" s="507" t="str">
        <f>+IF(AL30=0,"",IF(AL27&lt;AL30,"エラー !：⑩の内数である⑪の量が⑩を超えています",""))</f>
        <v/>
      </c>
      <c r="AM31" s="449"/>
      <c r="AN31" s="449"/>
      <c r="AO31" s="449"/>
      <c r="AP31" s="449"/>
      <c r="AQ31" s="449"/>
      <c r="AS31" s="514"/>
      <c r="AT31" s="515"/>
      <c r="AU31" s="515"/>
      <c r="AV31" s="152" t="s">
        <v>72</v>
      </c>
      <c r="AW31" s="382"/>
    </row>
    <row r="32" spans="2:51" ht="27" customHeight="1" thickTop="1" thickBot="1" x14ac:dyDescent="0.2">
      <c r="B32" s="457" t="s">
        <v>252</v>
      </c>
      <c r="C32" s="458"/>
      <c r="D32" s="469">
        <v>0</v>
      </c>
      <c r="E32" s="455"/>
      <c r="F32" s="455"/>
      <c r="G32" s="183" t="s">
        <v>228</v>
      </c>
      <c r="H32" s="467">
        <f>+AS27</f>
        <v>0</v>
      </c>
      <c r="I32" s="436"/>
      <c r="J32" s="183" t="s">
        <v>228</v>
      </c>
      <c r="M32" s="473"/>
      <c r="P32" s="54"/>
      <c r="Q32" s="137"/>
      <c r="R32" s="50" t="s">
        <v>253</v>
      </c>
      <c r="S32" s="468" t="s">
        <v>254</v>
      </c>
      <c r="T32" s="436"/>
      <c r="U32" s="436"/>
      <c r="V32" s="437"/>
      <c r="Y32"/>
      <c r="Z32"/>
      <c r="AA32" s="527" t="s">
        <v>255</v>
      </c>
      <c r="AB32" s="462"/>
      <c r="AC32" s="462"/>
      <c r="AD32" s="462"/>
      <c r="AE32" s="462"/>
      <c r="AF32" s="461" t="s">
        <v>256</v>
      </c>
      <c r="AG32" s="462"/>
      <c r="AH32" s="462"/>
      <c r="AI32" s="462"/>
      <c r="AJ32" s="462"/>
      <c r="AK32" s="462"/>
      <c r="AL32" s="496" t="s">
        <v>257</v>
      </c>
      <c r="AM32" s="462"/>
      <c r="AN32" s="462"/>
      <c r="AO32" s="497"/>
      <c r="AP32" s="177"/>
      <c r="AS32" s="381" t="str">
        <f>+IF(AS31=0,"",IF(AL27&lt;(AS24+AS27+AS31),"エラー !：⑩の内数である（⑫+⑬＋⑭）の量が⑩を超えています",""))</f>
        <v/>
      </c>
      <c r="AT32" s="379"/>
      <c r="AU32" s="379"/>
      <c r="AV32" s="379"/>
      <c r="AW32" s="382"/>
    </row>
    <row r="33" spans="2:62" ht="27" customHeight="1" thickBot="1" x14ac:dyDescent="0.2">
      <c r="B33" s="475" t="s">
        <v>258</v>
      </c>
      <c r="C33" s="453"/>
      <c r="D33" s="511">
        <v>0</v>
      </c>
      <c r="E33" s="512"/>
      <c r="F33" s="512"/>
      <c r="G33" s="184" t="s">
        <v>228</v>
      </c>
      <c r="H33" s="505">
        <f>+AS31</f>
        <v>0</v>
      </c>
      <c r="I33" s="506"/>
      <c r="J33" s="184" t="s">
        <v>228</v>
      </c>
      <c r="M33" s="474"/>
      <c r="R33" s="454"/>
      <c r="S33" s="455"/>
      <c r="T33" s="455"/>
      <c r="U33" s="455"/>
      <c r="V33" s="43" t="s">
        <v>72</v>
      </c>
      <c r="Y33"/>
      <c r="Z33"/>
      <c r="AA33" s="528"/>
      <c r="AB33" s="449"/>
      <c r="AC33" s="449"/>
      <c r="AD33" s="449"/>
      <c r="AE33" s="449"/>
      <c r="AF33" s="449"/>
      <c r="AG33" s="449"/>
      <c r="AH33" s="449"/>
      <c r="AI33" s="449"/>
      <c r="AJ33" s="449"/>
      <c r="AK33" s="449"/>
      <c r="AL33" s="449"/>
      <c r="AM33" s="449"/>
      <c r="AN33" s="449"/>
      <c r="AO33" s="498"/>
      <c r="AP33" s="177"/>
      <c r="AW33" s="382"/>
    </row>
    <row r="34" spans="2:62" ht="24" customHeight="1" x14ac:dyDescent="0.15">
      <c r="AA34" s="529"/>
      <c r="AB34" s="463"/>
      <c r="AC34" s="463"/>
      <c r="AD34" s="463"/>
      <c r="AE34" s="463"/>
      <c r="AF34" s="463"/>
      <c r="AG34" s="463"/>
      <c r="AH34" s="463"/>
      <c r="AI34" s="463"/>
      <c r="AJ34" s="463"/>
      <c r="AK34" s="463"/>
      <c r="AL34" s="463"/>
      <c r="AM34" s="463"/>
      <c r="AN34" s="463"/>
      <c r="AO34" s="499"/>
      <c r="AP34" s="177"/>
      <c r="AW34" s="382"/>
    </row>
    <row r="35" spans="2:62" ht="24.6" customHeight="1" thickBot="1" x14ac:dyDescent="0.2">
      <c r="B35" s="523" t="s">
        <v>268</v>
      </c>
      <c r="C35" s="449"/>
      <c r="D35" s="449"/>
      <c r="E35" s="449"/>
      <c r="F35" s="449"/>
      <c r="G35" s="449"/>
      <c r="H35" s="449"/>
      <c r="I35" s="449"/>
      <c r="J35" s="449"/>
      <c r="AF35" s="62"/>
      <c r="AG35" s="62"/>
      <c r="AH35" s="62"/>
      <c r="AI35" s="62"/>
      <c r="AJ35" s="62"/>
      <c r="AK35" s="62"/>
    </row>
    <row r="36" spans="2:62" ht="27" customHeight="1" x14ac:dyDescent="0.15">
      <c r="B36" s="522" t="s">
        <v>269</v>
      </c>
      <c r="C36" s="477"/>
      <c r="D36" s="477"/>
      <c r="E36" s="477"/>
      <c r="F36" s="477"/>
      <c r="G36" s="477"/>
      <c r="H36" s="519">
        <f>IF(SUM(F12,F15)&gt;0,SUM(P12,P21,AH9,AS24,AS27,AS31)/SUM(F12,F15)*100,"")</f>
        <v>99.980034723537599</v>
      </c>
      <c r="I36" s="520"/>
      <c r="J36" s="406" t="s">
        <v>270</v>
      </c>
      <c r="AF36" s="62"/>
      <c r="AG36" s="62"/>
      <c r="AH36" s="62"/>
      <c r="AI36" s="62"/>
      <c r="AJ36" s="62"/>
      <c r="AK36" s="62"/>
      <c r="AL36" s="62"/>
      <c r="AM36" s="143"/>
      <c r="AN36" s="143"/>
      <c r="AO36" s="67"/>
      <c r="AW36" s="66"/>
    </row>
    <row r="37" spans="2:62" ht="27" customHeight="1" thickBot="1" x14ac:dyDescent="0.2">
      <c r="B37" s="137"/>
      <c r="C37" s="513" t="s">
        <v>271</v>
      </c>
      <c r="D37" s="506"/>
      <c r="E37" s="506"/>
      <c r="F37" s="506"/>
      <c r="G37" s="506"/>
      <c r="H37" s="518">
        <f>IF(SUM(F12,F15)&gt;0,SUM(P21,AS27,AS31,AU9,AU20)/SUM(F12,F15)*100,"")</f>
        <v>0.211934360834208</v>
      </c>
      <c r="I37" s="506"/>
      <c r="J37" s="407" t="s">
        <v>270</v>
      </c>
      <c r="K37" s="66"/>
      <c r="R37" s="66"/>
      <c r="S37" s="66"/>
      <c r="T37" s="66"/>
      <c r="AL37" s="62"/>
      <c r="AM37" s="67"/>
      <c r="AN37" s="67"/>
      <c r="AO37" s="67"/>
      <c r="AU37" s="62"/>
      <c r="AV37" s="62"/>
      <c r="AW37" s="66"/>
    </row>
    <row r="38" spans="2:62" ht="13.35" customHeight="1" x14ac:dyDescent="0.15">
      <c r="J38" s="66"/>
      <c r="K38" s="66"/>
      <c r="R38" s="66"/>
      <c r="S38" s="66"/>
      <c r="T38" s="66"/>
      <c r="AL38" s="62"/>
      <c r="AM38" s="67"/>
      <c r="AN38" s="67"/>
      <c r="AO38" s="67"/>
      <c r="AS38" s="67"/>
      <c r="AT38" s="143"/>
      <c r="AU38" s="62"/>
      <c r="AV38" s="62"/>
      <c r="AW38" s="66"/>
    </row>
    <row r="39" spans="2:62" ht="13.35" customHeight="1" x14ac:dyDescent="0.15">
      <c r="C39" s="405" t="str">
        <f>+IF(D30=0,"",IF(D29&lt;D30,"エラー !：上の表は、⑩の内数である⑪の量が⑩を超えています",""))</f>
        <v/>
      </c>
      <c r="J39" s="66"/>
      <c r="K39" s="66"/>
      <c r="R39" s="66"/>
      <c r="S39" s="66"/>
      <c r="T39" s="66"/>
      <c r="AL39" s="62"/>
      <c r="AM39" s="67"/>
      <c r="AN39" s="67"/>
      <c r="AO39" s="67"/>
      <c r="AS39" s="67"/>
      <c r="AT39" s="62"/>
      <c r="AU39" s="62"/>
      <c r="AV39" s="62"/>
      <c r="AW39" s="66"/>
    </row>
    <row r="40" spans="2:62" ht="13.35" customHeight="1" x14ac:dyDescent="0.15">
      <c r="C40" s="247" t="str">
        <f>+IF(D31=0,"",IF(D29&lt;D31,"エラー !：上の表は、⑩の内数である⑫の量が⑩を超えています",""))</f>
        <v/>
      </c>
      <c r="J40" s="66"/>
      <c r="K40" s="66"/>
      <c r="R40" s="66"/>
      <c r="S40" s="66"/>
      <c r="T40" s="66"/>
      <c r="AL40" s="62"/>
      <c r="AM40" s="67"/>
      <c r="AN40" s="67"/>
      <c r="AO40" s="67"/>
      <c r="AS40" s="67"/>
      <c r="AT40" s="62"/>
      <c r="AU40" s="62"/>
      <c r="AV40" s="62"/>
      <c r="AW40" s="66"/>
    </row>
    <row r="41" spans="2:62" ht="13.35" customHeight="1" x14ac:dyDescent="0.15">
      <c r="C41" s="247" t="str">
        <f>+IF(D32=0,"",IF(D29&lt;D32,"エラー !：上の表は、⑩の内数である⑬の量が⑩を超えています",""))</f>
        <v/>
      </c>
      <c r="J41" s="66"/>
      <c r="K41" s="66"/>
      <c r="R41" s="66"/>
      <c r="S41" s="66"/>
      <c r="T41" s="66"/>
      <c r="AS41" s="67"/>
      <c r="AT41" s="62"/>
      <c r="AU41" s="62"/>
      <c r="AV41" s="62"/>
      <c r="AW41" s="66"/>
    </row>
    <row r="42" spans="2:62" ht="13.35" customHeight="1" x14ac:dyDescent="0.15">
      <c r="C42" s="247" t="str">
        <f>+IF(D33=0,"",IF(D29&lt;D33,"エラー !：上の表は、⑩の内数である⑭の量が⑩を超えています",""))</f>
        <v/>
      </c>
      <c r="I42" s="66"/>
      <c r="J42" s="66"/>
      <c r="K42" s="66"/>
      <c r="R42" s="66"/>
      <c r="S42" s="66"/>
      <c r="T42" s="66"/>
      <c r="AS42" s="67"/>
      <c r="AT42" s="62"/>
    </row>
    <row r="43" spans="2:62" x14ac:dyDescent="0.15">
      <c r="I43" s="66"/>
      <c r="J43" s="66"/>
      <c r="K43" s="66"/>
      <c r="R43" s="66"/>
      <c r="S43" s="66"/>
      <c r="T43" s="66"/>
      <c r="AW43" s="66"/>
    </row>
    <row r="44" spans="2:62" x14ac:dyDescent="0.15">
      <c r="I44" s="66"/>
      <c r="J44" s="66"/>
      <c r="K44" s="66"/>
      <c r="R44" s="66"/>
      <c r="S44" s="66"/>
      <c r="T44" s="66"/>
      <c r="AW44" s="66"/>
    </row>
    <row r="45" spans="2:62" x14ac:dyDescent="0.15">
      <c r="I45" s="66"/>
      <c r="J45" s="66"/>
      <c r="K45" s="66"/>
      <c r="R45" s="66"/>
      <c r="S45" s="66"/>
      <c r="T45" s="66"/>
    </row>
    <row r="46" spans="2:62" x14ac:dyDescent="0.15">
      <c r="I46" s="66"/>
      <c r="J46" s="66"/>
      <c r="K46" s="66"/>
      <c r="R46" s="66"/>
      <c r="S46" s="66"/>
      <c r="T46" s="66"/>
    </row>
    <row r="47" spans="2:62" ht="13.35" customHeight="1" x14ac:dyDescent="0.15">
      <c r="I47" s="66"/>
      <c r="J47" s="66"/>
      <c r="K47" s="66"/>
      <c r="R47" s="66"/>
      <c r="S47" s="66"/>
      <c r="T47" s="66"/>
      <c r="BH47" s="67"/>
      <c r="BI47" s="67"/>
      <c r="BJ47" s="65"/>
    </row>
    <row r="48" spans="2:62" x14ac:dyDescent="0.15">
      <c r="I48" s="66"/>
      <c r="J48" s="66"/>
      <c r="K48" s="66"/>
      <c r="R48" s="66"/>
      <c r="S48" s="66"/>
      <c r="T48" s="66"/>
      <c r="BH48" s="65"/>
    </row>
    <row r="49" spans="7:62" x14ac:dyDescent="0.15">
      <c r="G49" s="66"/>
      <c r="H49" s="66"/>
      <c r="I49" s="66"/>
      <c r="J49" s="66"/>
      <c r="K49" s="66"/>
      <c r="R49" s="66"/>
      <c r="S49" s="66"/>
      <c r="T49" s="66"/>
      <c r="BE49" s="65"/>
      <c r="BF49" s="65"/>
      <c r="BG49" s="65"/>
      <c r="BH49" s="65"/>
    </row>
    <row r="50" spans="7:62" x14ac:dyDescent="0.15">
      <c r="G50" s="66"/>
      <c r="H50" s="66"/>
      <c r="I50" s="66"/>
      <c r="J50" s="66"/>
      <c r="K50" s="66"/>
      <c r="R50" s="66"/>
      <c r="S50" s="66"/>
      <c r="T50" s="66"/>
      <c r="BE50" s="65"/>
      <c r="BF50" s="65"/>
      <c r="BG50" s="65"/>
      <c r="BH50" s="65"/>
    </row>
    <row r="51" spans="7:62" x14ac:dyDescent="0.15">
      <c r="G51" s="66"/>
      <c r="H51" s="66"/>
      <c r="I51" s="66"/>
      <c r="J51" s="66"/>
      <c r="K51" s="66"/>
      <c r="R51" s="66"/>
      <c r="S51" s="66"/>
      <c r="T51" s="66"/>
      <c r="BE51" s="65"/>
      <c r="BF51" s="65"/>
      <c r="BG51" s="65"/>
      <c r="BH51" s="65"/>
    </row>
    <row r="52" spans="7:62" x14ac:dyDescent="0.15">
      <c r="G52" s="66"/>
      <c r="H52" s="66"/>
      <c r="I52" s="66"/>
      <c r="J52" s="66"/>
      <c r="K52" s="66"/>
      <c r="R52" s="66"/>
      <c r="S52" s="66"/>
      <c r="T52" s="66"/>
      <c r="BE52" s="65"/>
      <c r="BF52" s="65"/>
      <c r="BG52" s="65"/>
      <c r="BH52" s="65"/>
    </row>
    <row r="53" spans="7:62" x14ac:dyDescent="0.15">
      <c r="G53" s="66"/>
      <c r="H53" s="66"/>
      <c r="I53" s="66"/>
      <c r="J53" s="66"/>
      <c r="K53" s="66"/>
      <c r="R53" s="66"/>
      <c r="S53" s="66"/>
      <c r="T53" s="66"/>
      <c r="BE53" s="65"/>
      <c r="BG53" s="65"/>
      <c r="BH53" s="65"/>
      <c r="BI53" s="65"/>
      <c r="BJ53" s="65"/>
    </row>
    <row r="54" spans="7:62" x14ac:dyDescent="0.15">
      <c r="G54" s="66"/>
      <c r="H54" s="66"/>
      <c r="I54" s="66"/>
      <c r="J54" s="66"/>
      <c r="K54" s="66"/>
      <c r="R54" s="66"/>
      <c r="S54" s="66"/>
      <c r="T54" s="66"/>
      <c r="BD54" s="65"/>
      <c r="BE54" s="68"/>
      <c r="BG54" s="65"/>
      <c r="BH54" s="65"/>
      <c r="BI54" s="65"/>
      <c r="BJ54" s="65"/>
    </row>
    <row r="55" spans="7:62" x14ac:dyDescent="0.15">
      <c r="G55" s="66"/>
      <c r="H55" s="66"/>
      <c r="I55" s="66"/>
      <c r="J55" s="66"/>
      <c r="K55" s="66"/>
      <c r="R55" s="66"/>
      <c r="S55" s="66"/>
      <c r="T55" s="66"/>
      <c r="BD55" s="65"/>
      <c r="BE55" s="68"/>
      <c r="BG55" s="65"/>
      <c r="BH55" s="65"/>
      <c r="BI55" s="65"/>
      <c r="BJ55" s="65"/>
    </row>
    <row r="56" spans="7:62" x14ac:dyDescent="0.15">
      <c r="G56" s="66"/>
      <c r="H56" s="66"/>
      <c r="I56" s="66"/>
      <c r="J56" s="66"/>
      <c r="K56" s="66"/>
      <c r="R56" s="66"/>
      <c r="S56" s="66"/>
      <c r="T56" s="66"/>
      <c r="BD56" s="65"/>
      <c r="BE56" s="68"/>
      <c r="BG56" s="65"/>
      <c r="BH56" s="65"/>
      <c r="BI56" s="65"/>
      <c r="BJ56" s="65"/>
    </row>
    <row r="57" spans="7:62" x14ac:dyDescent="0.15">
      <c r="G57" s="66"/>
      <c r="H57" s="66"/>
      <c r="I57" s="66"/>
      <c r="BD57" s="65"/>
      <c r="BE57" s="68"/>
      <c r="BG57" s="65"/>
      <c r="BH57" s="65"/>
      <c r="BI57" s="65"/>
      <c r="BJ57" s="65"/>
    </row>
    <row r="58" spans="7:62" ht="13.35" customHeight="1" x14ac:dyDescent="0.15">
      <c r="G58" s="66"/>
      <c r="H58" s="66"/>
      <c r="I58" s="66"/>
      <c r="L58" s="66"/>
      <c r="M58" s="69"/>
      <c r="N58" s="66"/>
      <c r="O58" s="66"/>
      <c r="BD58" s="65"/>
      <c r="BE58" s="68"/>
      <c r="BG58" s="65"/>
      <c r="BH58" s="65"/>
      <c r="BI58" s="65"/>
      <c r="BJ58" s="65"/>
    </row>
    <row r="59" spans="7:62" x14ac:dyDescent="0.15">
      <c r="G59" s="66"/>
      <c r="H59" s="66"/>
      <c r="I59" s="66"/>
      <c r="BD59" s="65"/>
      <c r="BE59" s="68"/>
      <c r="BG59" s="65"/>
      <c r="BH59" s="65"/>
      <c r="BI59" s="65"/>
      <c r="BJ59" s="65"/>
    </row>
    <row r="60" spans="7:62" x14ac:dyDescent="0.15">
      <c r="G60" s="66"/>
      <c r="H60" s="66"/>
      <c r="I60" s="66"/>
      <c r="BD60" s="65"/>
      <c r="BE60" s="68"/>
      <c r="BG60" s="65"/>
      <c r="BH60" s="65"/>
      <c r="BI60" s="65"/>
      <c r="BJ60" s="65"/>
    </row>
    <row r="61" spans="7:62" x14ac:dyDescent="0.15">
      <c r="G61" s="66"/>
      <c r="H61" s="66"/>
      <c r="I61" s="66"/>
      <c r="BD61" s="65"/>
      <c r="BE61" s="68"/>
      <c r="BG61" s="65"/>
      <c r="BH61" s="65"/>
      <c r="BI61" s="65"/>
      <c r="BJ61" s="65"/>
    </row>
    <row r="62" spans="7:62" x14ac:dyDescent="0.15">
      <c r="BD62" s="65"/>
      <c r="BE62" s="68"/>
      <c r="BG62" s="65"/>
      <c r="BH62" s="65"/>
      <c r="BI62" s="65"/>
      <c r="BJ62" s="65"/>
    </row>
    <row r="63" spans="7:62" x14ac:dyDescent="0.15">
      <c r="BD63" s="65"/>
      <c r="BE63" s="68"/>
      <c r="BG63" s="65"/>
      <c r="BH63" s="65"/>
      <c r="BI63" s="65"/>
      <c r="BJ63" s="65"/>
    </row>
    <row r="64" spans="7:62" x14ac:dyDescent="0.15">
      <c r="BD64" s="65"/>
      <c r="BE64" s="68"/>
      <c r="BG64" s="65"/>
      <c r="BH64" s="65"/>
      <c r="BI64" s="65"/>
      <c r="BJ64" s="65"/>
    </row>
    <row r="65" spans="12:62" x14ac:dyDescent="0.15">
      <c r="BD65" s="65"/>
      <c r="BE65" s="68"/>
      <c r="BG65" s="65"/>
      <c r="BH65" s="65"/>
      <c r="BI65" s="65"/>
      <c r="BJ65" s="65"/>
    </row>
    <row r="66" spans="12:62" x14ac:dyDescent="0.15">
      <c r="BD66" s="65"/>
      <c r="BE66" s="68"/>
      <c r="BG66" s="65"/>
      <c r="BH66" s="65"/>
      <c r="BI66" s="65"/>
      <c r="BJ66" s="65"/>
    </row>
    <row r="67" spans="12:62" x14ac:dyDescent="0.15">
      <c r="BD67" s="65"/>
      <c r="BE67" s="68"/>
      <c r="BG67" s="65"/>
      <c r="BH67" s="65"/>
      <c r="BI67" s="65"/>
      <c r="BJ67" s="65"/>
    </row>
    <row r="69" spans="12:62" ht="13.35" customHeight="1" x14ac:dyDescent="0.15">
      <c r="L69" s="66"/>
      <c r="M69" s="69"/>
      <c r="N69" s="66"/>
      <c r="O69" s="66"/>
    </row>
    <row r="70" spans="12:62" ht="13.35" customHeight="1" x14ac:dyDescent="0.15">
      <c r="L70" s="66"/>
      <c r="M70" s="69"/>
      <c r="N70" s="66"/>
      <c r="O70" s="66"/>
    </row>
    <row r="71" spans="12:62" ht="13.35" customHeight="1" x14ac:dyDescent="0.15">
      <c r="L71" s="66"/>
      <c r="M71" s="69"/>
      <c r="N71" s="66"/>
      <c r="O71" s="66"/>
    </row>
    <row r="72" spans="12:62" ht="13.35" customHeight="1" x14ac:dyDescent="0.15">
      <c r="L72" s="66"/>
      <c r="M72" s="69"/>
      <c r="N72" s="66"/>
      <c r="O72" s="66"/>
    </row>
    <row r="73" spans="12:62" ht="13.35" customHeight="1" x14ac:dyDescent="0.15">
      <c r="L73" s="66"/>
      <c r="M73" s="69"/>
      <c r="N73" s="66"/>
      <c r="O73" s="66"/>
    </row>
    <row r="74" spans="12:62" ht="13.35" customHeight="1" x14ac:dyDescent="0.15">
      <c r="L74" s="66"/>
      <c r="M74" s="69"/>
      <c r="N74" s="66"/>
      <c r="O74" s="66"/>
    </row>
    <row r="75" spans="12:62" ht="13.35" customHeight="1" x14ac:dyDescent="0.15">
      <c r="L75" s="66"/>
      <c r="M75" s="69"/>
      <c r="N75" s="66"/>
      <c r="O75" s="66"/>
    </row>
    <row r="76" spans="12:62" ht="13.35" customHeight="1" x14ac:dyDescent="0.15">
      <c r="L76" s="66"/>
      <c r="M76" s="69"/>
      <c r="N76" s="66"/>
      <c r="O76" s="66"/>
    </row>
  </sheetData>
  <sheetProtection algorithmName="SHA-512" hashValue="weo8bXJcNDLNhEZxYOzP/HFIXe3VhfwWhJaOUaTkVMuT+hUDWtuuvjTBuPHzItQXJcpMN175ClZhr7us3+iqTg==" saltValue="Wf0L5jBRb58IDTFh86cNhw==" spinCount="100000" sheet="1" objects="1" scenarios="1"/>
  <mergeCells count="127">
    <mergeCell ref="AX19:AX20"/>
    <mergeCell ref="Y21:AA21"/>
    <mergeCell ref="H30:I30"/>
    <mergeCell ref="AA29:AE29"/>
    <mergeCell ref="H29:I29"/>
    <mergeCell ref="AW19:AW20"/>
    <mergeCell ref="AA32:AE34"/>
    <mergeCell ref="S32:V32"/>
    <mergeCell ref="D23:G23"/>
    <mergeCell ref="AL30:AO30"/>
    <mergeCell ref="AR21:AT21"/>
    <mergeCell ref="D24:F24"/>
    <mergeCell ref="H32:I32"/>
    <mergeCell ref="H23:J23"/>
    <mergeCell ref="P22:V22"/>
    <mergeCell ref="D26:F26"/>
    <mergeCell ref="P21:S21"/>
    <mergeCell ref="C37:G37"/>
    <mergeCell ref="AS15:AT15"/>
    <mergeCell ref="AS31:AU31"/>
    <mergeCell ref="AI17:AL17"/>
    <mergeCell ref="B23:C23"/>
    <mergeCell ref="Y18:AA18"/>
    <mergeCell ref="U17:X17"/>
    <mergeCell ref="H37:I37"/>
    <mergeCell ref="H36:I36"/>
    <mergeCell ref="B31:C31"/>
    <mergeCell ref="U23:X23"/>
    <mergeCell ref="Z17:AB17"/>
    <mergeCell ref="H31:I31"/>
    <mergeCell ref="AL31:AQ31"/>
    <mergeCell ref="Q20:T20"/>
    <mergeCell ref="B36:G36"/>
    <mergeCell ref="R30:U30"/>
    <mergeCell ref="AO17:AP17"/>
    <mergeCell ref="AE17:AE21"/>
    <mergeCell ref="AT23:AV23"/>
    <mergeCell ref="B35:J35"/>
    <mergeCell ref="AM29:AP29"/>
    <mergeCell ref="D29:F29"/>
    <mergeCell ref="B30:C30"/>
    <mergeCell ref="AL32:AO34"/>
    <mergeCell ref="H27:I27"/>
    <mergeCell ref="AT29:AV30"/>
    <mergeCell ref="AE9:AE14"/>
    <mergeCell ref="H24:I24"/>
    <mergeCell ref="H33:I33"/>
    <mergeCell ref="P16:AB16"/>
    <mergeCell ref="AS14:AT14"/>
    <mergeCell ref="H26:I26"/>
    <mergeCell ref="P18:S18"/>
    <mergeCell ref="AS29:AS30"/>
    <mergeCell ref="AI11:AN11"/>
    <mergeCell ref="AR19:AT19"/>
    <mergeCell ref="AS13:AT13"/>
    <mergeCell ref="R33:U33"/>
    <mergeCell ref="H25:I25"/>
    <mergeCell ref="G14:I14"/>
    <mergeCell ref="D32:F32"/>
    <mergeCell ref="D33:F33"/>
    <mergeCell ref="AS24:AU24"/>
    <mergeCell ref="D27:F27"/>
    <mergeCell ref="B25:C25"/>
    <mergeCell ref="Q17:T17"/>
    <mergeCell ref="Q11:T11"/>
    <mergeCell ref="B27:C27"/>
    <mergeCell ref="P24:S24"/>
    <mergeCell ref="Q14:T14"/>
    <mergeCell ref="AR18:AT18"/>
    <mergeCell ref="P27:S27"/>
    <mergeCell ref="AF32:AK34"/>
    <mergeCell ref="AI14:AN14"/>
    <mergeCell ref="H28:I28"/>
    <mergeCell ref="Q23:T23"/>
    <mergeCell ref="D31:F31"/>
    <mergeCell ref="S7:V7"/>
    <mergeCell ref="Z5:AD5"/>
    <mergeCell ref="M11:M24"/>
    <mergeCell ref="B24:C24"/>
    <mergeCell ref="Q26:T26"/>
    <mergeCell ref="B33:C33"/>
    <mergeCell ref="D28:F28"/>
    <mergeCell ref="AA30:AE30"/>
    <mergeCell ref="B21:J22"/>
    <mergeCell ref="AM26:AP26"/>
    <mergeCell ref="Z20:AB20"/>
    <mergeCell ref="D30:F30"/>
    <mergeCell ref="C8:K8"/>
    <mergeCell ref="D25:F25"/>
    <mergeCell ref="AA28:AE28"/>
    <mergeCell ref="S29:V29"/>
    <mergeCell ref="F15:H15"/>
    <mergeCell ref="B7:C7"/>
    <mergeCell ref="AF5:AU5"/>
    <mergeCell ref="P15:S15"/>
    <mergeCell ref="Y30:Z30"/>
    <mergeCell ref="Y29:Z29"/>
    <mergeCell ref="P12:S12"/>
    <mergeCell ref="B2:H3"/>
    <mergeCell ref="AI8:AN8"/>
    <mergeCell ref="AS4:AT4"/>
    <mergeCell ref="AH15:AM15"/>
    <mergeCell ref="AH18:AK18"/>
    <mergeCell ref="AR20:AT20"/>
    <mergeCell ref="B29:C29"/>
    <mergeCell ref="AL27:AO27"/>
    <mergeCell ref="AP3:AR4"/>
    <mergeCell ref="AR9:AT9"/>
    <mergeCell ref="F9:I9"/>
    <mergeCell ref="AS27:AU27"/>
    <mergeCell ref="AT26:AV26"/>
    <mergeCell ref="AO20:AP20"/>
    <mergeCell ref="B28:C28"/>
    <mergeCell ref="Y28:Z28"/>
    <mergeCell ref="M26:M33"/>
    <mergeCell ref="B32:C32"/>
    <mergeCell ref="F12:H12"/>
    <mergeCell ref="B26:C26"/>
    <mergeCell ref="AR7:AT7"/>
    <mergeCell ref="G11:I11"/>
    <mergeCell ref="AH12:AM12"/>
    <mergeCell ref="AS3:AT3"/>
    <mergeCell ref="AR8:AT8"/>
    <mergeCell ref="AR10:AT10"/>
    <mergeCell ref="D7:I7"/>
    <mergeCell ref="AB3:AD3"/>
    <mergeCell ref="AH9:AM9"/>
  </mergeCells>
  <phoneticPr fontId="3"/>
  <dataValidations count="3">
    <dataValidation type="custom" allowBlank="1" showInputMessage="1" showErrorMessage="1" error="入力は少数第1位までにして下さい。" sqref="W7:X7" xr:uid="{00000000-0002-0000-0600-000000000000}">
      <formula1>W7=ROUND(W7,1)</formula1>
    </dataValidation>
    <dataValidation type="custom" allowBlank="1" showInputMessage="1" showErrorMessage="1" sqref="H24:H33" xr:uid="{00000000-0002-0000-0600-000001000000}">
      <formula1>H24=ROUND(H24,1)</formula1>
    </dataValidation>
    <dataValidation type="custom" allowBlank="1" showInputMessage="1" showErrorMessage="1" error="入力は少数第1位までにしてください。" sqref="D24:F33 F15:H15 P12:S12 P15:S15 P18:S18 P21:S21 P24:S24 R33:U33 AA28:AE30 AH9:AM9 AH12:AM12 AH15:AM15 AL30:AO30 AO21 AS27:AU27 AS31:AU31 AU7:AU10 AU13:AU15 AU18:AU21" xr:uid="{00000000-0002-0000-0600-000002000000}">
      <formula1>D7=ROUND(D7,1)</formula1>
    </dataValidation>
  </dataValidations>
  <pageMargins left="1.377952755905512" right="0.59055118110236227" top="0.82677165354330717" bottom="0.39370078740157483" header="0.51181102362204722" footer="0"/>
  <pageSetup paperSize="9" scale="59" orientation="landscape"/>
  <legacy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4">
    <pageSetUpPr fitToPage="1"/>
  </sheetPr>
  <dimension ref="B1:BJ76"/>
  <sheetViews>
    <sheetView showGridLines="0" topLeftCell="A2" zoomScaleNormal="100" workbookViewId="0">
      <selection activeCell="D32" sqref="D32:F32"/>
    </sheetView>
  </sheetViews>
  <sheetFormatPr defaultColWidth="9" defaultRowHeight="12" x14ac:dyDescent="0.15"/>
  <cols>
    <col min="1" max="2" width="2.875" style="40" customWidth="1"/>
    <col min="3" max="3" width="18.375" style="40" customWidth="1"/>
    <col min="4" max="5" width="4.375" style="40" customWidth="1"/>
    <col min="6" max="6" width="3.875" style="40" customWidth="1"/>
    <col min="7" max="7" width="2.375" style="40" customWidth="1"/>
    <col min="8" max="8" width="10.375" style="40" customWidth="1"/>
    <col min="9" max="9" width="2.375" style="40" customWidth="1"/>
    <col min="10" max="11" width="2.5" style="40" customWidth="1"/>
    <col min="12" max="15" width="2.875" style="40" customWidth="1"/>
    <col min="16" max="16" width="3" style="40" customWidth="1"/>
    <col min="17" max="19" width="4.875" style="40" customWidth="1"/>
    <col min="20" max="22" width="2.875" style="40" customWidth="1"/>
    <col min="23" max="24" width="2.5" style="40" customWidth="1"/>
    <col min="25" max="25" width="2.875" style="40" customWidth="1"/>
    <col min="26" max="26" width="7.875" style="40" customWidth="1"/>
    <col min="27" max="27" width="4.875" style="40" customWidth="1"/>
    <col min="28" max="28" width="2" style="40" customWidth="1"/>
    <col min="29" max="30" width="2.375" style="40" customWidth="1"/>
    <col min="31" max="31" width="3.125" style="40" customWidth="1"/>
    <col min="32" max="33" width="2.375" style="40" customWidth="1"/>
    <col min="34" max="34" width="2.875" style="40" customWidth="1"/>
    <col min="35" max="35" width="7.875" style="40" customWidth="1"/>
    <col min="36" max="37" width="4.375" style="40" customWidth="1"/>
    <col min="38" max="38" width="3.375" style="40" customWidth="1"/>
    <col min="39" max="40" width="2.875" style="40" customWidth="1"/>
    <col min="41" max="41" width="10.875" style="40" customWidth="1"/>
    <col min="42" max="42" width="2.875" style="40" customWidth="1"/>
    <col min="43" max="44" width="2.5" style="40" customWidth="1"/>
    <col min="45" max="45" width="2.875" style="40" customWidth="1"/>
    <col min="46" max="46" width="7.875" style="40" customWidth="1"/>
    <col min="47" max="47" width="11.875" style="40" customWidth="1"/>
    <col min="48" max="48" width="1.875" style="40" customWidth="1"/>
    <col min="49" max="49" width="5.375" style="40" customWidth="1"/>
    <col min="50" max="58" width="9" style="40" customWidth="1"/>
    <col min="59" max="59" width="16.125" style="40" customWidth="1"/>
    <col min="60" max="60" width="9" style="40" customWidth="1"/>
    <col min="61" max="16384" width="9" style="40"/>
  </cols>
  <sheetData>
    <row r="1" spans="2:49" ht="27" customHeight="1" x14ac:dyDescent="0.15">
      <c r="F1" s="39"/>
      <c r="S1" s="82" t="s">
        <v>174</v>
      </c>
      <c r="T1" s="82" t="s">
        <v>175</v>
      </c>
    </row>
    <row r="2" spans="2:49" ht="12" customHeight="1" thickBot="1" x14ac:dyDescent="0.2">
      <c r="B2" s="451" t="s">
        <v>32</v>
      </c>
      <c r="C2" s="449"/>
      <c r="D2" s="449"/>
      <c r="E2" s="449"/>
      <c r="F2" s="449"/>
      <c r="G2" s="449"/>
      <c r="H2" s="449"/>
      <c r="Y2" s="104"/>
      <c r="AU2" s="115"/>
      <c r="AV2" s="113"/>
      <c r="AW2" s="382"/>
    </row>
    <row r="3" spans="2:49" ht="13.35" customHeight="1" x14ac:dyDescent="0.15">
      <c r="B3" s="449"/>
      <c r="C3" s="449"/>
      <c r="D3" s="449"/>
      <c r="E3" s="449"/>
      <c r="F3" s="449"/>
      <c r="G3" s="449"/>
      <c r="H3" s="449"/>
      <c r="Y3" s="104"/>
      <c r="Z3" s="41"/>
      <c r="AA3" s="41"/>
      <c r="AB3" s="448"/>
      <c r="AC3" s="449"/>
      <c r="AD3" s="449"/>
      <c r="AE3" s="87"/>
      <c r="AF3" s="105"/>
      <c r="AG3" s="105"/>
      <c r="AH3" s="105"/>
      <c r="AI3" s="105"/>
      <c r="AJ3" s="105"/>
      <c r="AK3" s="105"/>
      <c r="AL3" s="105"/>
      <c r="AM3" s="105"/>
      <c r="AN3" s="105"/>
      <c r="AO3" s="105"/>
      <c r="AP3" s="476" t="s">
        <v>176</v>
      </c>
      <c r="AQ3" s="477"/>
      <c r="AR3" s="478"/>
      <c r="AS3" s="443" t="s">
        <v>27</v>
      </c>
      <c r="AT3" s="444"/>
      <c r="AU3" s="114" t="s">
        <v>28</v>
      </c>
      <c r="AV3" s="105"/>
      <c r="AW3" s="382"/>
    </row>
    <row r="4" spans="2:49" ht="13.7" customHeight="1" thickBot="1" x14ac:dyDescent="0.2">
      <c r="C4" s="104"/>
      <c r="F4" s="104"/>
      <c r="G4" s="104"/>
      <c r="H4" s="104"/>
      <c r="I4" s="104"/>
      <c r="J4" s="104"/>
      <c r="K4" s="104"/>
      <c r="L4" s="104"/>
      <c r="M4" s="104"/>
      <c r="N4" s="104"/>
      <c r="O4" s="104"/>
      <c r="P4" s="104"/>
      <c r="Q4" s="104"/>
      <c r="R4" s="104"/>
      <c r="S4" s="104"/>
      <c r="T4" s="104"/>
      <c r="U4" s="104"/>
      <c r="V4" s="104"/>
      <c r="W4" s="104"/>
      <c r="X4" s="104"/>
      <c r="Y4" s="104"/>
      <c r="Z4" s="41"/>
      <c r="AA4" s="41"/>
      <c r="AB4" s="106"/>
      <c r="AC4" s="106"/>
      <c r="AD4" s="106"/>
      <c r="AE4" s="87"/>
      <c r="AF4" s="105"/>
      <c r="AG4" s="105"/>
      <c r="AH4" s="105"/>
      <c r="AI4" s="105"/>
      <c r="AJ4" s="105"/>
      <c r="AK4" s="105"/>
      <c r="AL4" s="105"/>
      <c r="AM4" s="105"/>
      <c r="AN4" s="105"/>
      <c r="AO4" s="105"/>
      <c r="AP4" s="479"/>
      <c r="AQ4" s="480"/>
      <c r="AR4" s="481"/>
      <c r="AS4" s="452" t="str">
        <f>+表紙!N28</f>
        <v>○</v>
      </c>
      <c r="AT4" s="453"/>
      <c r="AU4" s="261">
        <f>+表紙!O28</f>
        <v>0</v>
      </c>
      <c r="AV4" s="105"/>
      <c r="AW4" s="382"/>
    </row>
    <row r="5" spans="2:49" ht="15" customHeight="1" x14ac:dyDescent="0.15">
      <c r="B5" s="145" t="s">
        <v>177</v>
      </c>
      <c r="C5" s="145"/>
      <c r="F5" s="145"/>
      <c r="G5" s="103"/>
      <c r="H5" s="103"/>
      <c r="I5" s="103"/>
      <c r="J5" s="103"/>
      <c r="K5" s="103"/>
      <c r="L5" s="103"/>
      <c r="M5" s="41"/>
      <c r="N5" s="41"/>
      <c r="O5" s="41"/>
      <c r="P5" s="41"/>
      <c r="Q5" s="41"/>
      <c r="R5" s="41"/>
      <c r="S5" s="41"/>
      <c r="T5" s="41"/>
      <c r="U5" s="41"/>
      <c r="V5" s="41"/>
      <c r="W5" s="41"/>
      <c r="X5" s="41"/>
      <c r="Y5" s="41"/>
      <c r="Z5" s="471" t="s">
        <v>178</v>
      </c>
      <c r="AA5" s="449"/>
      <c r="AB5" s="449"/>
      <c r="AC5" s="449"/>
      <c r="AD5" s="449"/>
      <c r="AE5" s="87" t="s">
        <v>179</v>
      </c>
      <c r="AF5" s="487" t="str">
        <f>+表紙!F47</f>
        <v>株式会社ハマーズ</v>
      </c>
      <c r="AG5" s="449"/>
      <c r="AH5" s="449"/>
      <c r="AI5" s="449"/>
      <c r="AJ5" s="449"/>
      <c r="AK5" s="449"/>
      <c r="AL5" s="449"/>
      <c r="AM5" s="449"/>
      <c r="AN5" s="449"/>
      <c r="AO5" s="449"/>
      <c r="AP5" s="449"/>
      <c r="AQ5" s="449"/>
      <c r="AR5" s="449"/>
      <c r="AS5" s="449"/>
      <c r="AT5" s="449"/>
      <c r="AU5" s="449"/>
      <c r="AV5" s="230"/>
      <c r="AW5" s="382"/>
    </row>
    <row r="6" spans="2:49" ht="24.75" customHeight="1" thickBot="1" x14ac:dyDescent="0.2">
      <c r="B6" s="287" t="s">
        <v>180</v>
      </c>
      <c r="C6" s="128"/>
      <c r="F6" s="128"/>
      <c r="G6" s="128"/>
      <c r="H6" s="128"/>
      <c r="I6" s="128"/>
      <c r="J6" s="128"/>
      <c r="K6" s="128"/>
      <c r="L6" s="128"/>
      <c r="M6" s="128"/>
      <c r="N6" s="128"/>
      <c r="O6" s="128"/>
      <c r="P6" s="128"/>
      <c r="Q6" s="128"/>
      <c r="R6" s="128"/>
      <c r="S6" s="128"/>
      <c r="T6" s="128"/>
      <c r="U6" s="128"/>
      <c r="V6" s="128"/>
      <c r="W6" s="128"/>
      <c r="X6" s="128"/>
      <c r="Y6" s="128"/>
      <c r="Z6" s="132"/>
      <c r="AA6" s="132"/>
      <c r="AB6" s="132"/>
      <c r="AC6" s="132"/>
      <c r="AD6" s="132"/>
      <c r="AE6" s="132"/>
      <c r="AF6" s="132"/>
      <c r="AG6" s="132"/>
      <c r="AH6" s="132"/>
      <c r="AI6" s="132"/>
      <c r="AJ6" s="132"/>
      <c r="AK6" s="132"/>
      <c r="AL6" s="132"/>
      <c r="AM6" s="132"/>
      <c r="AN6" s="132"/>
      <c r="AO6" s="132"/>
      <c r="AP6" s="132"/>
      <c r="AQ6" s="132"/>
      <c r="AR6" s="132"/>
      <c r="AS6" s="132"/>
      <c r="AT6" s="132"/>
      <c r="AU6" s="132"/>
      <c r="AV6" s="132"/>
      <c r="AW6" s="382"/>
    </row>
    <row r="7" spans="2:49" ht="28.35" customHeight="1" thickBot="1" x14ac:dyDescent="0.2">
      <c r="B7" s="485" t="s">
        <v>181</v>
      </c>
      <c r="C7" s="486"/>
      <c r="D7" s="445" t="s">
        <v>272</v>
      </c>
      <c r="E7" s="446"/>
      <c r="F7" s="446"/>
      <c r="G7" s="446"/>
      <c r="H7" s="446"/>
      <c r="I7" s="447"/>
      <c r="J7" s="136"/>
      <c r="M7" s="591" t="s">
        <v>273</v>
      </c>
      <c r="N7" s="462"/>
      <c r="O7" s="462"/>
      <c r="P7" s="462"/>
      <c r="Q7" s="462"/>
      <c r="R7" s="462"/>
      <c r="S7" s="462"/>
      <c r="T7" s="462"/>
      <c r="U7" s="462"/>
      <c r="V7" s="462"/>
      <c r="W7" s="462"/>
      <c r="X7" s="462"/>
      <c r="Y7" s="462"/>
      <c r="Z7" s="462"/>
      <c r="AA7" s="462"/>
      <c r="AB7" s="497"/>
      <c r="AC7" s="132"/>
      <c r="AD7" s="132"/>
      <c r="AE7" s="132"/>
      <c r="AF7" s="90"/>
      <c r="AG7" s="90"/>
      <c r="AH7" s="90"/>
      <c r="AI7" s="90"/>
      <c r="AJ7" s="90"/>
      <c r="AK7" s="90"/>
      <c r="AL7" s="90"/>
      <c r="AM7" s="90"/>
      <c r="AN7" s="90"/>
      <c r="AS7"/>
      <c r="AT7"/>
      <c r="AU7"/>
      <c r="AV7"/>
      <c r="AW7" s="382"/>
    </row>
    <row r="8" spans="2:49" ht="28.35" customHeight="1" thickTop="1" thickBot="1" x14ac:dyDescent="0.2">
      <c r="B8" s="42" t="s">
        <v>183</v>
      </c>
      <c r="C8" s="483" t="s">
        <v>184</v>
      </c>
      <c r="D8" s="449"/>
      <c r="E8" s="449"/>
      <c r="F8" s="449"/>
      <c r="G8" s="449"/>
      <c r="H8" s="449"/>
      <c r="I8" s="449"/>
      <c r="J8" s="449"/>
      <c r="K8" s="449"/>
      <c r="L8" s="124"/>
      <c r="M8" s="529"/>
      <c r="N8" s="463"/>
      <c r="O8" s="463"/>
      <c r="P8" s="463"/>
      <c r="Q8" s="463"/>
      <c r="R8" s="463"/>
      <c r="S8" s="463"/>
      <c r="T8" s="463"/>
      <c r="U8" s="463"/>
      <c r="V8" s="463"/>
      <c r="W8" s="463"/>
      <c r="X8" s="463"/>
      <c r="Y8" s="463"/>
      <c r="Z8" s="463"/>
      <c r="AA8" s="463"/>
      <c r="AB8" s="499"/>
      <c r="AC8" s="90"/>
      <c r="AD8" s="90"/>
      <c r="AE8" s="90"/>
      <c r="AG8" s="48"/>
      <c r="AH8" s="44" t="s">
        <v>185</v>
      </c>
      <c r="AI8" s="438" t="s">
        <v>186</v>
      </c>
      <c r="AJ8" s="439"/>
      <c r="AK8" s="439"/>
      <c r="AL8" s="439"/>
      <c r="AM8" s="439"/>
      <c r="AN8" s="440"/>
      <c r="AS8"/>
      <c r="AT8"/>
      <c r="AU8"/>
      <c r="AV8"/>
      <c r="AW8" s="382"/>
    </row>
    <row r="9" spans="2:49" ht="24.75" customHeight="1" thickTop="1" thickBot="1" x14ac:dyDescent="0.2">
      <c r="B9" s="176" t="s">
        <v>187</v>
      </c>
      <c r="F9" s="488" t="s">
        <v>188</v>
      </c>
      <c r="G9" s="489"/>
      <c r="H9" s="489"/>
      <c r="I9" s="490"/>
      <c r="J9" s="124"/>
      <c r="K9" s="124"/>
      <c r="L9" s="124"/>
      <c r="M9" s="124"/>
      <c r="N9" s="124"/>
      <c r="O9" s="124"/>
      <c r="P9" s="124"/>
      <c r="Q9" s="124"/>
      <c r="R9" s="124"/>
      <c r="S9" s="124"/>
      <c r="T9" s="124"/>
      <c r="U9" s="124"/>
      <c r="V9" s="124"/>
      <c r="W9" s="125"/>
      <c r="X9" s="125"/>
      <c r="Y9" s="125"/>
      <c r="Z9" s="90"/>
      <c r="AA9" s="90"/>
      <c r="AB9" s="90"/>
      <c r="AC9" s="90"/>
      <c r="AD9" s="90"/>
      <c r="AE9" s="504" t="s">
        <v>189</v>
      </c>
      <c r="AF9" s="54"/>
      <c r="AH9" s="441"/>
      <c r="AI9" s="442"/>
      <c r="AJ9" s="442"/>
      <c r="AK9" s="442"/>
      <c r="AL9" s="442"/>
      <c r="AM9" s="442"/>
      <c r="AN9" s="51" t="s">
        <v>72</v>
      </c>
      <c r="AS9"/>
      <c r="AT9"/>
      <c r="AU9"/>
      <c r="AV9"/>
      <c r="AW9" s="382"/>
    </row>
    <row r="10" spans="2:49" ht="24.75" customHeight="1" thickTop="1" thickBot="1" x14ac:dyDescent="0.2">
      <c r="F10" s="91"/>
      <c r="G10" s="124"/>
      <c r="H10" s="124"/>
      <c r="I10" s="124"/>
      <c r="J10" s="124"/>
      <c r="K10" s="124"/>
      <c r="L10" s="124"/>
      <c r="M10" s="124"/>
      <c r="N10" s="124"/>
      <c r="O10" s="124"/>
      <c r="P10" s="124"/>
      <c r="Q10" s="124"/>
      <c r="R10" s="124"/>
      <c r="S10" s="124"/>
      <c r="T10" s="124"/>
      <c r="U10" s="124"/>
      <c r="V10" s="124"/>
      <c r="W10" s="125"/>
      <c r="X10" s="125"/>
      <c r="Y10" s="125"/>
      <c r="Z10" s="90"/>
      <c r="AA10" s="90"/>
      <c r="AB10" s="90"/>
      <c r="AE10" s="473"/>
      <c r="AF10" s="54"/>
      <c r="AS10"/>
      <c r="AT10"/>
      <c r="AU10"/>
      <c r="AV10"/>
      <c r="AW10" s="382"/>
    </row>
    <row r="11" spans="2:49" ht="27" customHeight="1" thickTop="1" thickBot="1" x14ac:dyDescent="0.2">
      <c r="C11" s="153" t="s">
        <v>190</v>
      </c>
      <c r="F11" s="44" t="s">
        <v>47</v>
      </c>
      <c r="G11" s="438" t="s">
        <v>191</v>
      </c>
      <c r="H11" s="439"/>
      <c r="I11" s="440"/>
      <c r="J11" s="45"/>
      <c r="K11" s="46"/>
      <c r="L11" s="47"/>
      <c r="M11" s="472" t="s">
        <v>192</v>
      </c>
      <c r="N11" s="47"/>
      <c r="O11" s="48"/>
      <c r="P11" s="44" t="s">
        <v>50</v>
      </c>
      <c r="Q11" s="493" t="s">
        <v>193</v>
      </c>
      <c r="R11" s="439"/>
      <c r="S11" s="439"/>
      <c r="T11" s="440"/>
      <c r="U11" s="178"/>
      <c r="V11" s="62"/>
      <c r="Y11"/>
      <c r="Z11"/>
      <c r="AA11"/>
      <c r="AB11"/>
      <c r="AD11" s="59"/>
      <c r="AE11" s="473"/>
      <c r="AF11" s="138"/>
      <c r="AG11" s="48"/>
      <c r="AH11" s="44" t="s">
        <v>194</v>
      </c>
      <c r="AI11" s="438" t="s">
        <v>195</v>
      </c>
      <c r="AJ11" s="439"/>
      <c r="AK11" s="439"/>
      <c r="AL11" s="439"/>
      <c r="AM11" s="439"/>
      <c r="AN11" s="440"/>
      <c r="AS11"/>
      <c r="AT11"/>
      <c r="AU11"/>
      <c r="AV11"/>
      <c r="AW11" s="382"/>
    </row>
    <row r="12" spans="2:49" ht="24.75" customHeight="1" thickTop="1" thickBot="1" x14ac:dyDescent="0.2">
      <c r="F12" s="459">
        <f>+ROUND(P12,1)+ROUND(P15,1)+ROUND(P18,1)+ROUND(P24,1)+P27-ROUND(F15,1)</f>
        <v>1.8320000000000001</v>
      </c>
      <c r="G12" s="460"/>
      <c r="H12" s="460"/>
      <c r="I12" s="51" t="s">
        <v>72</v>
      </c>
      <c r="K12" s="52"/>
      <c r="M12" s="473"/>
      <c r="N12" s="53"/>
      <c r="P12" s="441"/>
      <c r="Q12" s="442"/>
      <c r="R12" s="442"/>
      <c r="S12" s="442"/>
      <c r="T12" s="51" t="s">
        <v>72</v>
      </c>
      <c r="Y12"/>
      <c r="Z12"/>
      <c r="AA12"/>
      <c r="AB12"/>
      <c r="AC12" s="54"/>
      <c r="AE12" s="473"/>
      <c r="AG12" s="131"/>
      <c r="AH12" s="441"/>
      <c r="AI12" s="442"/>
      <c r="AJ12" s="442"/>
      <c r="AK12" s="442"/>
      <c r="AL12" s="442"/>
      <c r="AM12" s="442"/>
      <c r="AN12" s="51" t="s">
        <v>72</v>
      </c>
      <c r="AS12"/>
      <c r="AT12"/>
      <c r="AU12"/>
      <c r="AV12"/>
      <c r="AW12" s="382"/>
    </row>
    <row r="13" spans="2:49" ht="24.75" customHeight="1" thickTop="1" thickBot="1" x14ac:dyDescent="0.2">
      <c r="K13" s="55"/>
      <c r="M13" s="473"/>
      <c r="N13" s="54"/>
      <c r="Y13"/>
      <c r="Z13"/>
      <c r="AA13"/>
      <c r="AB13"/>
      <c r="AC13" s="54"/>
      <c r="AE13" s="473"/>
      <c r="AG13" s="136"/>
      <c r="AH13" s="134"/>
      <c r="AI13" s="135"/>
      <c r="AJ13" s="135"/>
      <c r="AK13" s="135"/>
      <c r="AL13" s="135"/>
      <c r="AS13" s="133"/>
      <c r="AT13" s="133"/>
      <c r="AU13" s="134"/>
      <c r="AW13" s="382"/>
    </row>
    <row r="14" spans="2:49" ht="27" customHeight="1" thickTop="1" thickBot="1" x14ac:dyDescent="0.2">
      <c r="F14" s="50" t="s">
        <v>196</v>
      </c>
      <c r="G14" s="468" t="s">
        <v>197</v>
      </c>
      <c r="H14" s="436"/>
      <c r="I14" s="437"/>
      <c r="J14" s="57"/>
      <c r="K14" s="58"/>
      <c r="M14" s="473"/>
      <c r="N14" s="54"/>
      <c r="O14" s="47"/>
      <c r="P14" s="44" t="s">
        <v>64</v>
      </c>
      <c r="Q14" s="494" t="s">
        <v>198</v>
      </c>
      <c r="R14" s="439"/>
      <c r="S14" s="439"/>
      <c r="T14" s="440"/>
      <c r="U14" s="178"/>
      <c r="V14" s="62"/>
      <c r="Y14"/>
      <c r="Z14"/>
      <c r="AA14"/>
      <c r="AB14"/>
      <c r="AC14" s="54"/>
      <c r="AE14" s="474"/>
      <c r="AG14" s="137"/>
      <c r="AH14" s="50" t="s">
        <v>199</v>
      </c>
      <c r="AI14" s="464" t="s">
        <v>200</v>
      </c>
      <c r="AJ14" s="465"/>
      <c r="AK14" s="465"/>
      <c r="AL14" s="465"/>
      <c r="AM14" s="465"/>
      <c r="AN14" s="466"/>
      <c r="AO14"/>
      <c r="AS14" s="133"/>
      <c r="AT14" s="133"/>
      <c r="AU14" s="134"/>
      <c r="AW14" s="382"/>
    </row>
    <row r="15" spans="2:49" ht="24.75" customHeight="1" thickBot="1" x14ac:dyDescent="0.2">
      <c r="F15" s="484"/>
      <c r="G15" s="455"/>
      <c r="H15" s="455"/>
      <c r="I15" s="43" t="s">
        <v>72</v>
      </c>
      <c r="K15" s="54"/>
      <c r="M15" s="473"/>
      <c r="N15" s="54"/>
      <c r="P15" s="441"/>
      <c r="Q15" s="442"/>
      <c r="R15" s="442"/>
      <c r="S15" s="442"/>
      <c r="T15" s="51" t="s">
        <v>72</v>
      </c>
      <c r="Y15"/>
      <c r="Z15"/>
      <c r="AA15"/>
      <c r="AB15"/>
      <c r="AC15" s="54"/>
      <c r="AH15" s="454"/>
      <c r="AI15" s="455"/>
      <c r="AJ15" s="455"/>
      <c r="AK15" s="455"/>
      <c r="AL15" s="455"/>
      <c r="AM15" s="455"/>
      <c r="AN15" s="43" t="s">
        <v>72</v>
      </c>
      <c r="AO15"/>
      <c r="AS15" s="60" t="s">
        <v>201</v>
      </c>
      <c r="AT15" s="61"/>
      <c r="AW15" s="382"/>
    </row>
    <row r="16" spans="2:49" ht="24.75" customHeight="1" thickTop="1" thickBot="1" x14ac:dyDescent="0.2">
      <c r="K16" s="54"/>
      <c r="M16" s="473"/>
      <c r="N16" s="54"/>
      <c r="P16" s="507" t="str">
        <f>+IF(Y18=0,"",IF(Y18-P18=Y18,"エラー！：⑥残さ物量があるのに、④自ら中間処理した量がゼロになっています",""))</f>
        <v/>
      </c>
      <c r="Q16" s="449"/>
      <c r="R16" s="449"/>
      <c r="S16" s="449"/>
      <c r="T16" s="449"/>
      <c r="U16" s="449"/>
      <c r="V16" s="449"/>
      <c r="W16" s="449"/>
      <c r="X16" s="449"/>
      <c r="Y16" s="449"/>
      <c r="Z16" s="449"/>
      <c r="AA16" s="449"/>
      <c r="AB16" s="449"/>
      <c r="AC16" s="54"/>
      <c r="AE16" s="174"/>
      <c r="AP16" s="49"/>
      <c r="AS16" s="508" t="s">
        <v>240</v>
      </c>
      <c r="AT16" s="437"/>
      <c r="AU16" s="92"/>
      <c r="AV16" s="43" t="s">
        <v>72</v>
      </c>
      <c r="AW16" s="382"/>
    </row>
    <row r="17" spans="2:49" ht="27" customHeight="1" thickTop="1" thickBot="1" x14ac:dyDescent="0.2">
      <c r="K17" s="54"/>
      <c r="M17" s="473"/>
      <c r="N17" s="54"/>
      <c r="O17" s="47"/>
      <c r="P17" s="44" t="s">
        <v>203</v>
      </c>
      <c r="Q17" s="438" t="s">
        <v>204</v>
      </c>
      <c r="R17" s="439"/>
      <c r="S17" s="439"/>
      <c r="T17" s="440"/>
      <c r="U17" s="517"/>
      <c r="V17" s="480"/>
      <c r="W17" s="480"/>
      <c r="X17" s="480"/>
      <c r="Y17" s="130" t="s">
        <v>205</v>
      </c>
      <c r="Z17" s="438" t="s">
        <v>206</v>
      </c>
      <c r="AA17" s="439"/>
      <c r="AB17" s="440"/>
      <c r="AC17" s="140"/>
      <c r="AD17" s="137"/>
      <c r="AE17" s="472" t="s">
        <v>207</v>
      </c>
      <c r="AF17" s="47"/>
      <c r="AG17" s="47"/>
      <c r="AH17" s="234" t="s">
        <v>208</v>
      </c>
      <c r="AI17" s="468" t="s">
        <v>209</v>
      </c>
      <c r="AJ17" s="436"/>
      <c r="AK17" s="436"/>
      <c r="AL17" s="437"/>
      <c r="AM17" s="47"/>
      <c r="AN17" s="242"/>
      <c r="AO17" s="491" t="s">
        <v>210</v>
      </c>
      <c r="AP17" s="437"/>
      <c r="AQ17" s="244"/>
      <c r="AS17" s="508" t="s">
        <v>211</v>
      </c>
      <c r="AT17" s="437"/>
      <c r="AU17" s="92"/>
      <c r="AV17" s="43" t="s">
        <v>72</v>
      </c>
      <c r="AW17" s="382"/>
    </row>
    <row r="18" spans="2:49" ht="24.75" customHeight="1" thickBot="1" x14ac:dyDescent="0.2">
      <c r="K18" s="54"/>
      <c r="M18" s="473"/>
      <c r="N18" s="54"/>
      <c r="P18" s="441"/>
      <c r="Q18" s="442"/>
      <c r="R18" s="442"/>
      <c r="S18" s="442"/>
      <c r="T18" s="51" t="s">
        <v>72</v>
      </c>
      <c r="U18"/>
      <c r="V18" s="235"/>
      <c r="W18"/>
      <c r="X18" s="182"/>
      <c r="Y18" s="459">
        <f>+ROUND(AH9,1)+ROUND(AH12,1)+ROUND(AH15,1)+AH18</f>
        <v>0</v>
      </c>
      <c r="Z18" s="460"/>
      <c r="AA18" s="460"/>
      <c r="AB18" s="51" t="s">
        <v>72</v>
      </c>
      <c r="AC18" s="181"/>
      <c r="AD18" s="181"/>
      <c r="AE18" s="473"/>
      <c r="AH18" s="456">
        <f>+ROUND(AO18,1)+ROUND(AO21,1)</f>
        <v>0</v>
      </c>
      <c r="AI18" s="436"/>
      <c r="AJ18" s="436"/>
      <c r="AK18" s="436"/>
      <c r="AL18" s="43" t="s">
        <v>72</v>
      </c>
      <c r="AM18" s="53"/>
      <c r="AO18" s="260">
        <f>+ROUND(AU16,1)+ROUND(AU17,1)+ROUND(AU18,1)</f>
        <v>0</v>
      </c>
      <c r="AP18" s="43" t="s">
        <v>72</v>
      </c>
      <c r="AS18" s="508" t="s">
        <v>212</v>
      </c>
      <c r="AT18" s="437"/>
      <c r="AU18" s="92"/>
      <c r="AV18" s="43" t="s">
        <v>72</v>
      </c>
      <c r="AW18" s="382"/>
    </row>
    <row r="19" spans="2:49" ht="24.75" customHeight="1" thickTop="1" thickBot="1" x14ac:dyDescent="0.2">
      <c r="K19" s="54"/>
      <c r="M19" s="473"/>
      <c r="N19" s="54"/>
      <c r="P19" s="126"/>
      <c r="Q19" s="253"/>
      <c r="R19" s="185"/>
      <c r="S19" s="126"/>
      <c r="T19" s="126"/>
      <c r="U19" s="127"/>
      <c r="V19" s="236"/>
      <c r="W19" s="127"/>
      <c r="X19" s="127"/>
      <c r="Y19" s="127"/>
      <c r="Z19" s="127"/>
      <c r="AA19" s="127"/>
      <c r="AB19" s="127"/>
      <c r="AE19" s="473"/>
      <c r="AI19" s="54"/>
      <c r="AM19" s="54"/>
      <c r="AS19"/>
      <c r="AT19"/>
      <c r="AU19"/>
      <c r="AV19"/>
      <c r="AW19" s="524" t="s">
        <v>213</v>
      </c>
    </row>
    <row r="20" spans="2:49" ht="27" customHeight="1" thickTop="1" thickBot="1" x14ac:dyDescent="0.2">
      <c r="K20" s="54"/>
      <c r="M20" s="473"/>
      <c r="N20" s="54"/>
      <c r="P20" s="44" t="s">
        <v>214</v>
      </c>
      <c r="Q20" s="438" t="s">
        <v>215</v>
      </c>
      <c r="R20" s="439"/>
      <c r="S20" s="439"/>
      <c r="T20" s="440"/>
      <c r="U20" s="126"/>
      <c r="V20" s="237"/>
      <c r="W20" s="240"/>
      <c r="X20" s="241"/>
      <c r="Y20" s="130" t="s">
        <v>216</v>
      </c>
      <c r="Z20" s="438" t="s">
        <v>217</v>
      </c>
      <c r="AA20" s="439"/>
      <c r="AB20" s="440"/>
      <c r="AE20" s="473"/>
      <c r="AI20" s="54"/>
      <c r="AL20" s="106"/>
      <c r="AM20" s="54"/>
      <c r="AN20" s="243"/>
      <c r="AO20" s="491" t="s">
        <v>218</v>
      </c>
      <c r="AP20" s="437"/>
      <c r="AQ20" s="179"/>
      <c r="AS20" s="56"/>
      <c r="AT20" s="56"/>
      <c r="AW20" s="449"/>
    </row>
    <row r="21" spans="2:49" ht="25.35" customHeight="1" thickBot="1" x14ac:dyDescent="0.2">
      <c r="B21" s="482" t="s">
        <v>219</v>
      </c>
      <c r="C21" s="449"/>
      <c r="D21" s="449"/>
      <c r="E21" s="449"/>
      <c r="F21" s="449"/>
      <c r="G21" s="449"/>
      <c r="H21" s="449"/>
      <c r="I21" s="449"/>
      <c r="J21" s="449"/>
      <c r="K21" s="54"/>
      <c r="M21" s="473"/>
      <c r="N21" s="54"/>
      <c r="P21" s="441"/>
      <c r="Q21" s="442"/>
      <c r="R21" s="442"/>
      <c r="S21" s="442"/>
      <c r="T21" s="51" t="s">
        <v>72</v>
      </c>
      <c r="U21" s="126"/>
      <c r="V21" s="126"/>
      <c r="W21" s="126"/>
      <c r="X21" s="126"/>
      <c r="Y21" s="459">
        <f>+P18-Y18</f>
        <v>0</v>
      </c>
      <c r="Z21" s="460"/>
      <c r="AA21" s="460"/>
      <c r="AB21" s="51" t="s">
        <v>72</v>
      </c>
      <c r="AC21" s="127"/>
      <c r="AE21" s="474"/>
      <c r="AI21" s="54"/>
      <c r="AN21" s="106"/>
      <c r="AO21" s="92"/>
      <c r="AP21" s="43" t="s">
        <v>72</v>
      </c>
      <c r="AQ21" s="179"/>
      <c r="AS21"/>
      <c r="AT21"/>
      <c r="AU21"/>
      <c r="AV21"/>
      <c r="AW21" s="382"/>
    </row>
    <row r="22" spans="2:49" ht="25.5" customHeight="1" thickTop="1" thickBot="1" x14ac:dyDescent="0.2">
      <c r="B22" s="480"/>
      <c r="C22" s="480"/>
      <c r="D22" s="480"/>
      <c r="E22" s="480"/>
      <c r="F22" s="480"/>
      <c r="G22" s="480"/>
      <c r="H22" s="480"/>
      <c r="I22" s="480"/>
      <c r="J22" s="480"/>
      <c r="K22" s="54"/>
      <c r="M22" s="473"/>
      <c r="N22" s="54"/>
      <c r="P22" s="532" t="str">
        <f>+IF(P21=0,"",IF(P18&lt;P21,"エラー !：④の内数である⑤の量が④を超えています",""))</f>
        <v/>
      </c>
      <c r="Q22" s="449"/>
      <c r="R22" s="449"/>
      <c r="S22" s="449"/>
      <c r="T22" s="449"/>
      <c r="U22" s="449"/>
      <c r="V22" s="449"/>
      <c r="W22" s="127"/>
      <c r="X22" s="127"/>
      <c r="Y22" s="127"/>
      <c r="Z22" s="127"/>
      <c r="AA22" s="127"/>
      <c r="AB22" s="127"/>
      <c r="AE22" s="174"/>
      <c r="AI22" s="54"/>
      <c r="AW22" s="382"/>
    </row>
    <row r="23" spans="2:49" ht="27" customHeight="1" thickTop="1" thickBot="1" x14ac:dyDescent="0.2">
      <c r="B23" s="516" t="s">
        <v>220</v>
      </c>
      <c r="C23" s="444"/>
      <c r="D23" s="530" t="s">
        <v>221</v>
      </c>
      <c r="E23" s="520"/>
      <c r="F23" s="520"/>
      <c r="G23" s="444"/>
      <c r="H23" s="516" t="s">
        <v>222</v>
      </c>
      <c r="I23" s="520"/>
      <c r="J23" s="444"/>
      <c r="K23" s="54"/>
      <c r="M23" s="473"/>
      <c r="N23" s="54"/>
      <c r="O23" s="47"/>
      <c r="P23" s="50" t="s">
        <v>223</v>
      </c>
      <c r="Q23" s="468" t="s">
        <v>224</v>
      </c>
      <c r="R23" s="436"/>
      <c r="S23" s="436"/>
      <c r="T23" s="437"/>
      <c r="U23" s="521"/>
      <c r="V23" s="449"/>
      <c r="W23" s="449"/>
      <c r="X23" s="449"/>
      <c r="AE23"/>
      <c r="AF23"/>
      <c r="AG23"/>
      <c r="AH23"/>
      <c r="AI23" s="245"/>
      <c r="AJ23"/>
      <c r="AN23" s="142"/>
      <c r="AR23" s="48"/>
      <c r="AS23" s="130" t="s">
        <v>225</v>
      </c>
      <c r="AT23" s="438" t="s">
        <v>226</v>
      </c>
      <c r="AU23" s="439"/>
      <c r="AV23" s="440"/>
      <c r="AW23" s="382"/>
    </row>
    <row r="24" spans="2:49" ht="27" customHeight="1" thickBot="1" x14ac:dyDescent="0.2">
      <c r="B24" s="457" t="s">
        <v>227</v>
      </c>
      <c r="C24" s="458"/>
      <c r="D24" s="469">
        <v>2</v>
      </c>
      <c r="E24" s="455"/>
      <c r="F24" s="455"/>
      <c r="G24" s="183" t="s">
        <v>228</v>
      </c>
      <c r="H24" s="467">
        <f>+F12</f>
        <v>1.8320000000000001</v>
      </c>
      <c r="I24" s="436"/>
      <c r="J24" s="183" t="s">
        <v>228</v>
      </c>
      <c r="K24" s="54"/>
      <c r="M24" s="474"/>
      <c r="P24" s="454"/>
      <c r="Q24" s="455"/>
      <c r="R24" s="455"/>
      <c r="S24" s="455"/>
      <c r="T24" s="43" t="s">
        <v>72</v>
      </c>
      <c r="U24"/>
      <c r="V24"/>
      <c r="W24"/>
      <c r="X24"/>
      <c r="AE24"/>
      <c r="AF24"/>
      <c r="AG24"/>
      <c r="AH24"/>
      <c r="AI24" s="245"/>
      <c r="AJ24"/>
      <c r="AL24" s="135"/>
      <c r="AQ24" s="54"/>
      <c r="AR24" s="139"/>
      <c r="AS24" s="459">
        <f>+ROUND(AU16,1)+ROUND(AA28,1)</f>
        <v>1.8</v>
      </c>
      <c r="AT24" s="460"/>
      <c r="AU24" s="460"/>
      <c r="AV24" s="51" t="s">
        <v>72</v>
      </c>
      <c r="AW24" s="382"/>
    </row>
    <row r="25" spans="2:49" ht="27" customHeight="1" thickBot="1" x14ac:dyDescent="0.2">
      <c r="B25" s="457" t="s">
        <v>229</v>
      </c>
      <c r="C25" s="458"/>
      <c r="D25" s="469">
        <v>0</v>
      </c>
      <c r="E25" s="455"/>
      <c r="F25" s="455"/>
      <c r="G25" s="183" t="s">
        <v>228</v>
      </c>
      <c r="H25" s="467">
        <f>+P12+AH9</f>
        <v>0</v>
      </c>
      <c r="I25" s="436"/>
      <c r="J25" s="183" t="s">
        <v>228</v>
      </c>
      <c r="K25" s="54"/>
      <c r="AE25" s="141"/>
      <c r="AI25" s="54"/>
      <c r="AL25" s="175"/>
      <c r="AM25" s="175"/>
      <c r="AN25" s="175"/>
      <c r="AQ25" s="255"/>
      <c r="AR25" s="67"/>
      <c r="AW25" s="382"/>
    </row>
    <row r="26" spans="2:49" ht="27" customHeight="1" thickTop="1" thickBot="1" x14ac:dyDescent="0.2">
      <c r="B26" s="457" t="s">
        <v>230</v>
      </c>
      <c r="C26" s="458"/>
      <c r="D26" s="469">
        <v>0</v>
      </c>
      <c r="E26" s="455"/>
      <c r="F26" s="455"/>
      <c r="G26" s="183" t="s">
        <v>228</v>
      </c>
      <c r="H26" s="467">
        <f>+P21</f>
        <v>0</v>
      </c>
      <c r="I26" s="436"/>
      <c r="J26" s="183" t="s">
        <v>228</v>
      </c>
      <c r="K26" s="54"/>
      <c r="L26" s="137"/>
      <c r="M26" s="472" t="s">
        <v>231</v>
      </c>
      <c r="N26" s="47"/>
      <c r="O26" s="47"/>
      <c r="P26" s="234" t="s">
        <v>232</v>
      </c>
      <c r="Q26" s="468" t="s">
        <v>233</v>
      </c>
      <c r="R26" s="436"/>
      <c r="S26" s="436"/>
      <c r="T26" s="437"/>
      <c r="U26" s="47"/>
      <c r="V26" s="47"/>
      <c r="W26" s="47"/>
      <c r="X26" s="47"/>
      <c r="Y26" s="47"/>
      <c r="Z26" s="47"/>
      <c r="AA26" s="47"/>
      <c r="AB26" s="47"/>
      <c r="AC26" s="47"/>
      <c r="AD26" s="47"/>
      <c r="AE26" s="47"/>
      <c r="AF26" s="47"/>
      <c r="AG26" s="47"/>
      <c r="AH26" s="47"/>
      <c r="AI26" s="59"/>
      <c r="AJ26" s="47"/>
      <c r="AK26" s="48"/>
      <c r="AL26" s="130" t="s">
        <v>234</v>
      </c>
      <c r="AM26" s="438" t="s">
        <v>235</v>
      </c>
      <c r="AN26" s="439"/>
      <c r="AO26" s="439"/>
      <c r="AP26" s="440"/>
      <c r="AQ26" s="257"/>
      <c r="AR26" s="258"/>
      <c r="AS26" s="130" t="s">
        <v>236</v>
      </c>
      <c r="AT26" s="438" t="s">
        <v>237</v>
      </c>
      <c r="AU26" s="439"/>
      <c r="AV26" s="440"/>
      <c r="AW26" s="382"/>
    </row>
    <row r="27" spans="2:49" ht="27" customHeight="1" thickBot="1" x14ac:dyDescent="0.2">
      <c r="B27" s="457" t="s">
        <v>238</v>
      </c>
      <c r="C27" s="458"/>
      <c r="D27" s="469">
        <v>0</v>
      </c>
      <c r="E27" s="455"/>
      <c r="F27" s="455"/>
      <c r="G27" s="183" t="s">
        <v>228</v>
      </c>
      <c r="H27" s="467">
        <f>+Y21</f>
        <v>0</v>
      </c>
      <c r="I27" s="436"/>
      <c r="J27" s="183" t="s">
        <v>228</v>
      </c>
      <c r="M27" s="473"/>
      <c r="P27" s="495">
        <v>1.8320000000000001</v>
      </c>
      <c r="Q27" s="436"/>
      <c r="R27" s="436"/>
      <c r="S27" s="436"/>
      <c r="T27" s="43" t="s">
        <v>72</v>
      </c>
      <c r="U27" s="62"/>
      <c r="V27" s="62"/>
      <c r="Y27" s="60" t="s">
        <v>201</v>
      </c>
      <c r="Z27" s="63"/>
      <c r="AL27" s="459">
        <f>+AH18+P27</f>
        <v>1.8320000000000001</v>
      </c>
      <c r="AM27" s="460"/>
      <c r="AN27" s="460"/>
      <c r="AO27" s="460"/>
      <c r="AP27" s="51" t="s">
        <v>72</v>
      </c>
      <c r="AQ27" s="255"/>
      <c r="AR27" s="67"/>
      <c r="AS27" s="441"/>
      <c r="AT27" s="442"/>
      <c r="AU27" s="442"/>
      <c r="AV27" s="51" t="s">
        <v>72</v>
      </c>
      <c r="AW27" s="382"/>
    </row>
    <row r="28" spans="2:49" ht="27" customHeight="1" thickTop="1" thickBot="1" x14ac:dyDescent="0.2">
      <c r="B28" s="492" t="s">
        <v>239</v>
      </c>
      <c r="C28" s="458"/>
      <c r="D28" s="469">
        <v>0</v>
      </c>
      <c r="E28" s="455"/>
      <c r="F28" s="455"/>
      <c r="G28" s="183" t="s">
        <v>228</v>
      </c>
      <c r="H28" s="467">
        <f>+P15+AH12</f>
        <v>0</v>
      </c>
      <c r="I28" s="436"/>
      <c r="J28" s="183" t="s">
        <v>228</v>
      </c>
      <c r="M28" s="473"/>
      <c r="P28" s="54"/>
      <c r="Y28" s="450" t="s">
        <v>240</v>
      </c>
      <c r="Z28" s="436"/>
      <c r="AA28" s="454">
        <v>1.8</v>
      </c>
      <c r="AB28" s="455"/>
      <c r="AC28" s="455"/>
      <c r="AD28" s="455"/>
      <c r="AE28" s="455"/>
      <c r="AF28" s="43" t="s">
        <v>72</v>
      </c>
      <c r="AN28" s="254"/>
      <c r="AQ28" s="255"/>
      <c r="AR28" s="67"/>
      <c r="AS28" s="380" t="str">
        <f>+IF(AS27=0,"",IF(AL27&lt;(AS24+AS27+AS31),"エラー !：⑩の内数である（⑫+⑬＋⑭）の量が⑩を超えています",""))</f>
        <v/>
      </c>
      <c r="AT28" s="378"/>
      <c r="AU28" s="378"/>
      <c r="AV28" s="378"/>
      <c r="AW28" s="382"/>
    </row>
    <row r="29" spans="2:49" ht="27" customHeight="1" thickTop="1" thickBot="1" x14ac:dyDescent="0.2">
      <c r="B29" s="457" t="s">
        <v>241</v>
      </c>
      <c r="C29" s="458"/>
      <c r="D29" s="469">
        <v>2</v>
      </c>
      <c r="E29" s="455"/>
      <c r="F29" s="455"/>
      <c r="G29" s="183" t="s">
        <v>228</v>
      </c>
      <c r="H29" s="467">
        <f>+AL27</f>
        <v>1.8320000000000001</v>
      </c>
      <c r="I29" s="436"/>
      <c r="J29" s="183" t="s">
        <v>228</v>
      </c>
      <c r="M29" s="473"/>
      <c r="P29" s="54"/>
      <c r="Q29" s="137"/>
      <c r="R29" s="50" t="s">
        <v>242</v>
      </c>
      <c r="S29" s="468" t="s">
        <v>243</v>
      </c>
      <c r="T29" s="436"/>
      <c r="U29" s="436"/>
      <c r="V29" s="437"/>
      <c r="W29" s="47"/>
      <c r="X29" s="64"/>
      <c r="Y29" s="450" t="s">
        <v>244</v>
      </c>
      <c r="Z29" s="436"/>
      <c r="AA29" s="454"/>
      <c r="AB29" s="455"/>
      <c r="AC29" s="455"/>
      <c r="AD29" s="455"/>
      <c r="AE29" s="455"/>
      <c r="AF29" s="43" t="s">
        <v>72</v>
      </c>
      <c r="AL29" s="130" t="s">
        <v>245</v>
      </c>
      <c r="AM29" s="438" t="s">
        <v>246</v>
      </c>
      <c r="AN29" s="439"/>
      <c r="AO29" s="439"/>
      <c r="AP29" s="440"/>
      <c r="AQ29" s="256"/>
      <c r="AR29" s="259"/>
      <c r="AS29" s="509" t="s">
        <v>247</v>
      </c>
      <c r="AT29" s="438" t="s">
        <v>248</v>
      </c>
      <c r="AU29" s="500"/>
      <c r="AV29" s="501"/>
      <c r="AW29" s="382"/>
    </row>
    <row r="30" spans="2:49" ht="27" customHeight="1" thickBot="1" x14ac:dyDescent="0.2">
      <c r="B30" s="457" t="s">
        <v>249</v>
      </c>
      <c r="C30" s="458"/>
      <c r="D30" s="469">
        <v>0</v>
      </c>
      <c r="E30" s="455"/>
      <c r="F30" s="455"/>
      <c r="G30" s="183" t="s">
        <v>228</v>
      </c>
      <c r="H30" s="467">
        <f>+AL30</f>
        <v>0.39500000000000002</v>
      </c>
      <c r="I30" s="436"/>
      <c r="J30" s="183" t="s">
        <v>228</v>
      </c>
      <c r="M30" s="473"/>
      <c r="P30" s="54"/>
      <c r="R30" s="456">
        <f>+ROUND(AA28,1)+ROUND(AA29,1)+ROUND(AA30,1)</f>
        <v>1.8</v>
      </c>
      <c r="S30" s="436"/>
      <c r="T30" s="436"/>
      <c r="U30" s="436"/>
      <c r="V30" s="43" t="s">
        <v>72</v>
      </c>
      <c r="Y30" s="450" t="s">
        <v>212</v>
      </c>
      <c r="Z30" s="436"/>
      <c r="AA30" s="454"/>
      <c r="AB30" s="455"/>
      <c r="AC30" s="455"/>
      <c r="AD30" s="455"/>
      <c r="AE30" s="455"/>
      <c r="AF30" s="43" t="s">
        <v>72</v>
      </c>
      <c r="AL30" s="531">
        <v>0.39500000000000002</v>
      </c>
      <c r="AM30" s="442"/>
      <c r="AN30" s="442"/>
      <c r="AO30" s="442"/>
      <c r="AP30" s="51" t="s">
        <v>72</v>
      </c>
      <c r="AS30" s="510"/>
      <c r="AT30" s="502"/>
      <c r="AU30" s="502"/>
      <c r="AV30" s="503"/>
      <c r="AW30" s="382"/>
    </row>
    <row r="31" spans="2:49" ht="27" customHeight="1" thickTop="1" thickBot="1" x14ac:dyDescent="0.2">
      <c r="B31" s="457" t="s">
        <v>250</v>
      </c>
      <c r="C31" s="458"/>
      <c r="D31" s="469">
        <v>2</v>
      </c>
      <c r="E31" s="455"/>
      <c r="F31" s="455"/>
      <c r="G31" s="183" t="s">
        <v>228</v>
      </c>
      <c r="H31" s="467">
        <f>+AS24</f>
        <v>1.8</v>
      </c>
      <c r="I31" s="436"/>
      <c r="J31" s="183" t="s">
        <v>228</v>
      </c>
      <c r="M31" s="473"/>
      <c r="P31" s="54"/>
      <c r="Y31"/>
      <c r="Z31"/>
      <c r="AA31" s="65" t="s">
        <v>251</v>
      </c>
      <c r="AK31" s="67"/>
      <c r="AL31" s="507" t="str">
        <f>+IF(AL30=0,"",IF(AL27&lt;AL30,"エラー !：⑩の内数である⑪の量が⑩を超えています",""))</f>
        <v/>
      </c>
      <c r="AM31" s="449"/>
      <c r="AN31" s="449"/>
      <c r="AO31" s="449"/>
      <c r="AP31" s="449"/>
      <c r="AQ31" s="449"/>
      <c r="AS31" s="514"/>
      <c r="AT31" s="515"/>
      <c r="AU31" s="515"/>
      <c r="AV31" s="152" t="s">
        <v>72</v>
      </c>
      <c r="AW31" s="382"/>
    </row>
    <row r="32" spans="2:49" ht="27" customHeight="1" thickTop="1" thickBot="1" x14ac:dyDescent="0.2">
      <c r="B32" s="457" t="s">
        <v>252</v>
      </c>
      <c r="C32" s="458"/>
      <c r="D32" s="469">
        <v>0</v>
      </c>
      <c r="E32" s="455"/>
      <c r="F32" s="455"/>
      <c r="G32" s="183" t="s">
        <v>228</v>
      </c>
      <c r="H32" s="467">
        <f>+AS27</f>
        <v>0</v>
      </c>
      <c r="I32" s="436"/>
      <c r="J32" s="183" t="s">
        <v>228</v>
      </c>
      <c r="M32" s="473"/>
      <c r="P32" s="54"/>
      <c r="Q32" s="137"/>
      <c r="R32" s="50" t="s">
        <v>253</v>
      </c>
      <c r="S32" s="468" t="s">
        <v>254</v>
      </c>
      <c r="T32" s="436"/>
      <c r="U32" s="436"/>
      <c r="V32" s="437"/>
      <c r="Y32"/>
      <c r="Z32"/>
      <c r="AA32" s="527" t="s">
        <v>255</v>
      </c>
      <c r="AB32" s="462"/>
      <c r="AC32" s="462"/>
      <c r="AD32" s="462"/>
      <c r="AE32" s="462"/>
      <c r="AF32" s="461" t="s">
        <v>256</v>
      </c>
      <c r="AG32" s="462"/>
      <c r="AH32" s="462"/>
      <c r="AI32" s="462"/>
      <c r="AJ32" s="462"/>
      <c r="AK32" s="462"/>
      <c r="AL32" s="496" t="s">
        <v>257</v>
      </c>
      <c r="AM32" s="462"/>
      <c r="AN32" s="462"/>
      <c r="AO32" s="497"/>
      <c r="AP32" s="177"/>
      <c r="AS32" s="381" t="str">
        <f>+IF(AS31=0,"",IF(AL27&lt;(AS24+AS27+AS31),"エラー !：⑩の内数である（⑫+⑬＋⑭）の量が⑩を超えています",""))</f>
        <v/>
      </c>
      <c r="AT32" s="379"/>
      <c r="AU32" s="379"/>
      <c r="AV32" s="379"/>
      <c r="AW32" s="382"/>
    </row>
    <row r="33" spans="2:62" ht="27" customHeight="1" thickBot="1" x14ac:dyDescent="0.2">
      <c r="B33" s="475" t="s">
        <v>258</v>
      </c>
      <c r="C33" s="453"/>
      <c r="D33" s="511">
        <v>0</v>
      </c>
      <c r="E33" s="512"/>
      <c r="F33" s="512"/>
      <c r="G33" s="184" t="s">
        <v>228</v>
      </c>
      <c r="H33" s="505">
        <f>+AS31</f>
        <v>0</v>
      </c>
      <c r="I33" s="506"/>
      <c r="J33" s="184" t="s">
        <v>228</v>
      </c>
      <c r="M33" s="474"/>
      <c r="R33" s="454"/>
      <c r="S33" s="455"/>
      <c r="T33" s="455"/>
      <c r="U33" s="455"/>
      <c r="V33" s="43" t="s">
        <v>72</v>
      </c>
      <c r="Y33"/>
      <c r="Z33"/>
      <c r="AA33" s="528"/>
      <c r="AB33" s="449"/>
      <c r="AC33" s="449"/>
      <c r="AD33" s="449"/>
      <c r="AE33" s="449"/>
      <c r="AF33" s="449"/>
      <c r="AG33" s="449"/>
      <c r="AH33" s="449"/>
      <c r="AI33" s="449"/>
      <c r="AJ33" s="449"/>
      <c r="AK33" s="449"/>
      <c r="AL33" s="449"/>
      <c r="AM33" s="449"/>
      <c r="AN33" s="449"/>
      <c r="AO33" s="498"/>
      <c r="AP33" s="177"/>
      <c r="AW33" s="382"/>
    </row>
    <row r="34" spans="2:62" ht="24" customHeight="1" x14ac:dyDescent="0.15">
      <c r="C34" s="246" t="str">
        <f>+IF(D30=0,"",IF(D29&lt;D30,"エラー !：上の表は、⑩の内数である⑪の量が⑩を超えています",""))</f>
        <v/>
      </c>
      <c r="AA34" s="529"/>
      <c r="AB34" s="463"/>
      <c r="AC34" s="463"/>
      <c r="AD34" s="463"/>
      <c r="AE34" s="463"/>
      <c r="AF34" s="463"/>
      <c r="AG34" s="463"/>
      <c r="AH34" s="463"/>
      <c r="AI34" s="463"/>
      <c r="AJ34" s="463"/>
      <c r="AK34" s="463"/>
      <c r="AL34" s="463"/>
      <c r="AM34" s="463"/>
      <c r="AN34" s="463"/>
      <c r="AO34" s="499"/>
      <c r="AP34" s="177"/>
      <c r="AW34" s="382"/>
    </row>
    <row r="35" spans="2:62" ht="15" customHeight="1" x14ac:dyDescent="0.15">
      <c r="C35" s="247" t="str">
        <f>+IF(D31=0,"",IF(D29&lt;D31,"エラー !：上の表は、⑩の内数である⑫の量が⑩を超えています",""))</f>
        <v/>
      </c>
      <c r="AF35" s="62"/>
      <c r="AG35" s="62"/>
      <c r="AH35" s="62"/>
      <c r="AI35" s="62"/>
      <c r="AJ35" s="62"/>
      <c r="AK35" s="62"/>
    </row>
    <row r="36" spans="2:62" ht="15" customHeight="1" x14ac:dyDescent="0.15">
      <c r="C36" s="247" t="str">
        <f>+IF(D32=0,"",IF(D29&lt;D32,"エラー !：上の表は、⑩の内数である⑬の量が⑩を超えています",""))</f>
        <v/>
      </c>
      <c r="AF36" s="62"/>
      <c r="AG36" s="62"/>
      <c r="AH36" s="62"/>
      <c r="AI36" s="62"/>
      <c r="AJ36" s="62"/>
      <c r="AK36" s="62"/>
      <c r="AL36" s="62"/>
      <c r="AM36" s="143"/>
      <c r="AN36" s="143"/>
      <c r="AO36" s="67"/>
      <c r="AW36" s="66"/>
    </row>
    <row r="37" spans="2:62" ht="15" customHeight="1" x14ac:dyDescent="0.15">
      <c r="C37" s="247" t="str">
        <f>+IF(D33=0,"",IF(D29&lt;D33,"エラー !：上の表は、⑩の内数である⑭の量が⑩を超えています",""))</f>
        <v/>
      </c>
      <c r="J37" s="66"/>
      <c r="K37" s="66"/>
      <c r="R37" s="66"/>
      <c r="S37" s="66"/>
      <c r="T37" s="66"/>
      <c r="AL37" s="62"/>
      <c r="AM37" s="67"/>
      <c r="AN37" s="67"/>
      <c r="AO37" s="67"/>
      <c r="AU37" s="62"/>
      <c r="AV37" s="62"/>
      <c r="AW37" s="66"/>
    </row>
    <row r="38" spans="2:62" ht="13.35" customHeight="1" x14ac:dyDescent="0.15">
      <c r="J38" s="66"/>
      <c r="K38" s="66"/>
      <c r="R38" s="66"/>
      <c r="S38" s="66"/>
      <c r="T38" s="66"/>
      <c r="AL38" s="62"/>
      <c r="AM38" s="67"/>
      <c r="AN38" s="67"/>
      <c r="AO38" s="67"/>
      <c r="AS38" s="67"/>
      <c r="AT38" s="143"/>
      <c r="AU38" s="62"/>
      <c r="AV38" s="62"/>
      <c r="AW38" s="66"/>
    </row>
    <row r="39" spans="2:62" ht="13.35" customHeight="1" x14ac:dyDescent="0.15">
      <c r="J39" s="66"/>
      <c r="K39" s="66"/>
      <c r="R39" s="66"/>
      <c r="S39" s="66"/>
      <c r="T39" s="66"/>
      <c r="AL39" s="62"/>
      <c r="AM39" s="67"/>
      <c r="AN39" s="67"/>
      <c r="AO39" s="67"/>
      <c r="AS39" s="67"/>
      <c r="AT39" s="62"/>
      <c r="AU39" s="62"/>
      <c r="AV39" s="62"/>
      <c r="AW39" s="66"/>
    </row>
    <row r="40" spans="2:62" ht="13.35" customHeight="1" x14ac:dyDescent="0.15">
      <c r="J40" s="66"/>
      <c r="K40" s="66"/>
      <c r="R40" s="66"/>
      <c r="S40" s="66"/>
      <c r="T40" s="66"/>
      <c r="AL40" s="62"/>
      <c r="AM40" s="67"/>
      <c r="AN40" s="67"/>
      <c r="AO40" s="67"/>
      <c r="AS40" s="67"/>
      <c r="AT40" s="62"/>
      <c r="AU40" s="62"/>
      <c r="AV40" s="62"/>
      <c r="AW40" s="66"/>
    </row>
    <row r="41" spans="2:62" ht="13.35" customHeight="1" x14ac:dyDescent="0.15">
      <c r="J41" s="66"/>
      <c r="K41" s="66"/>
      <c r="R41" s="66"/>
      <c r="S41" s="66"/>
      <c r="T41" s="66"/>
      <c r="AS41" s="67"/>
      <c r="AT41" s="62"/>
      <c r="AU41" s="62"/>
      <c r="AV41" s="62"/>
      <c r="AW41" s="66"/>
    </row>
    <row r="42" spans="2:62" ht="13.35" customHeight="1" x14ac:dyDescent="0.15">
      <c r="I42" s="66"/>
      <c r="J42" s="66"/>
      <c r="K42" s="66"/>
      <c r="R42" s="66"/>
      <c r="S42" s="66"/>
      <c r="T42" s="66"/>
      <c r="AS42" s="67"/>
      <c r="AT42" s="62"/>
    </row>
    <row r="43" spans="2:62" x14ac:dyDescent="0.15">
      <c r="I43" s="66"/>
      <c r="J43" s="66"/>
      <c r="K43" s="66"/>
      <c r="R43" s="66"/>
      <c r="S43" s="66"/>
      <c r="T43" s="66"/>
      <c r="AW43" s="66"/>
    </row>
    <row r="44" spans="2:62" x14ac:dyDescent="0.15">
      <c r="I44" s="66"/>
      <c r="J44" s="66"/>
      <c r="K44" s="66"/>
      <c r="R44" s="66"/>
      <c r="S44" s="66"/>
      <c r="T44" s="66"/>
      <c r="AW44" s="66"/>
    </row>
    <row r="45" spans="2:62" x14ac:dyDescent="0.15">
      <c r="I45" s="66"/>
      <c r="J45" s="66"/>
      <c r="K45" s="66"/>
      <c r="R45" s="66"/>
      <c r="S45" s="66"/>
      <c r="T45" s="66"/>
    </row>
    <row r="46" spans="2:62" x14ac:dyDescent="0.15">
      <c r="I46" s="66"/>
      <c r="J46" s="66"/>
      <c r="K46" s="66"/>
      <c r="R46" s="66"/>
      <c r="S46" s="66"/>
      <c r="T46" s="66"/>
    </row>
    <row r="47" spans="2:62" ht="13.35" customHeight="1" x14ac:dyDescent="0.15">
      <c r="I47" s="66"/>
      <c r="J47" s="66"/>
      <c r="K47" s="66"/>
      <c r="R47" s="66"/>
      <c r="S47" s="66"/>
      <c r="T47" s="66"/>
      <c r="BH47" s="67"/>
      <c r="BI47" s="67"/>
      <c r="BJ47" s="65"/>
    </row>
    <row r="48" spans="2:62" x14ac:dyDescent="0.15">
      <c r="I48" s="66"/>
      <c r="J48" s="66"/>
      <c r="K48" s="66"/>
      <c r="R48" s="66"/>
      <c r="S48" s="66"/>
      <c r="T48" s="66"/>
      <c r="BH48" s="65"/>
    </row>
    <row r="49" spans="7:62" x14ac:dyDescent="0.15">
      <c r="G49" s="66"/>
      <c r="H49" s="66"/>
      <c r="I49" s="66"/>
      <c r="J49" s="66"/>
      <c r="K49" s="66"/>
      <c r="R49" s="66"/>
      <c r="S49" s="66"/>
      <c r="T49" s="66"/>
      <c r="BE49" s="65"/>
      <c r="BF49" s="65"/>
      <c r="BG49" s="65"/>
      <c r="BH49" s="65"/>
    </row>
    <row r="50" spans="7:62" x14ac:dyDescent="0.15">
      <c r="G50" s="66"/>
      <c r="H50" s="66"/>
      <c r="I50" s="66"/>
      <c r="J50" s="66"/>
      <c r="K50" s="66"/>
      <c r="R50" s="66"/>
      <c r="S50" s="66"/>
      <c r="T50" s="66"/>
      <c r="BE50" s="65"/>
      <c r="BF50" s="65"/>
      <c r="BG50" s="65"/>
      <c r="BH50" s="65"/>
    </row>
    <row r="51" spans="7:62" x14ac:dyDescent="0.15">
      <c r="G51" s="66"/>
      <c r="H51" s="66"/>
      <c r="I51" s="66"/>
      <c r="J51" s="66"/>
      <c r="K51" s="66"/>
      <c r="R51" s="66"/>
      <c r="S51" s="66"/>
      <c r="T51" s="66"/>
      <c r="BE51" s="65"/>
      <c r="BF51" s="65"/>
      <c r="BG51" s="65"/>
      <c r="BH51" s="65"/>
    </row>
    <row r="52" spans="7:62" x14ac:dyDescent="0.15">
      <c r="G52" s="66"/>
      <c r="H52" s="66"/>
      <c r="I52" s="66"/>
      <c r="J52" s="66"/>
      <c r="K52" s="66"/>
      <c r="R52" s="66"/>
      <c r="S52" s="66"/>
      <c r="T52" s="66"/>
      <c r="BE52" s="65"/>
      <c r="BF52" s="65"/>
      <c r="BG52" s="65"/>
      <c r="BH52" s="65"/>
    </row>
    <row r="53" spans="7:62" x14ac:dyDescent="0.15">
      <c r="G53" s="66"/>
      <c r="H53" s="66"/>
      <c r="I53" s="66"/>
      <c r="J53" s="66"/>
      <c r="K53" s="66"/>
      <c r="R53" s="66"/>
      <c r="S53" s="66"/>
      <c r="T53" s="66"/>
      <c r="BE53" s="65"/>
      <c r="BG53" s="65"/>
      <c r="BH53" s="65"/>
      <c r="BI53" s="65"/>
      <c r="BJ53" s="65"/>
    </row>
    <row r="54" spans="7:62" x14ac:dyDescent="0.15">
      <c r="G54" s="66"/>
      <c r="H54" s="66"/>
      <c r="I54" s="66"/>
      <c r="J54" s="66"/>
      <c r="K54" s="66"/>
      <c r="R54" s="66"/>
      <c r="S54" s="66"/>
      <c r="T54" s="66"/>
      <c r="BD54" s="65"/>
      <c r="BE54" s="68"/>
      <c r="BG54" s="65"/>
      <c r="BH54" s="65"/>
      <c r="BI54" s="65"/>
      <c r="BJ54" s="65"/>
    </row>
    <row r="55" spans="7:62" x14ac:dyDescent="0.15">
      <c r="G55" s="66"/>
      <c r="H55" s="66"/>
      <c r="I55" s="66"/>
      <c r="J55" s="66"/>
      <c r="K55" s="66"/>
      <c r="R55" s="66"/>
      <c r="S55" s="66"/>
      <c r="T55" s="66"/>
      <c r="BD55" s="65"/>
      <c r="BE55" s="68"/>
      <c r="BG55" s="65"/>
      <c r="BH55" s="65"/>
      <c r="BI55" s="65"/>
      <c r="BJ55" s="65"/>
    </row>
    <row r="56" spans="7:62" x14ac:dyDescent="0.15">
      <c r="G56" s="66"/>
      <c r="H56" s="66"/>
      <c r="I56" s="66"/>
      <c r="J56" s="66"/>
      <c r="K56" s="66"/>
      <c r="R56" s="66"/>
      <c r="S56" s="66"/>
      <c r="T56" s="66"/>
      <c r="BD56" s="65"/>
      <c r="BE56" s="68"/>
      <c r="BG56" s="65"/>
      <c r="BH56" s="65"/>
      <c r="BI56" s="65"/>
      <c r="BJ56" s="65"/>
    </row>
    <row r="57" spans="7:62" x14ac:dyDescent="0.15">
      <c r="G57" s="66"/>
      <c r="H57" s="66"/>
      <c r="I57" s="66"/>
      <c r="BD57" s="65"/>
      <c r="BE57" s="68"/>
      <c r="BG57" s="65"/>
      <c r="BH57" s="65"/>
      <c r="BI57" s="65"/>
      <c r="BJ57" s="65"/>
    </row>
    <row r="58" spans="7:62" ht="13.35" customHeight="1" x14ac:dyDescent="0.15">
      <c r="G58" s="66"/>
      <c r="H58" s="66"/>
      <c r="I58" s="66"/>
      <c r="L58" s="66"/>
      <c r="M58" s="69"/>
      <c r="N58" s="66"/>
      <c r="O58" s="66"/>
      <c r="BD58" s="65"/>
      <c r="BE58" s="68"/>
      <c r="BG58" s="65"/>
      <c r="BH58" s="65"/>
      <c r="BI58" s="65"/>
      <c r="BJ58" s="65"/>
    </row>
    <row r="59" spans="7:62" x14ac:dyDescent="0.15">
      <c r="G59" s="66"/>
      <c r="H59" s="66"/>
      <c r="I59" s="66"/>
      <c r="BD59" s="65"/>
      <c r="BE59" s="68"/>
      <c r="BG59" s="65"/>
      <c r="BH59" s="65"/>
      <c r="BI59" s="65"/>
      <c r="BJ59" s="65"/>
    </row>
    <row r="60" spans="7:62" x14ac:dyDescent="0.15">
      <c r="G60" s="66"/>
      <c r="H60" s="66"/>
      <c r="I60" s="66"/>
      <c r="BD60" s="65"/>
      <c r="BE60" s="68"/>
      <c r="BG60" s="65"/>
      <c r="BH60" s="65"/>
      <c r="BI60" s="65"/>
      <c r="BJ60" s="65"/>
    </row>
    <row r="61" spans="7:62" x14ac:dyDescent="0.15">
      <c r="G61" s="66"/>
      <c r="H61" s="66"/>
      <c r="I61" s="66"/>
      <c r="BD61" s="65"/>
      <c r="BE61" s="68"/>
      <c r="BG61" s="65"/>
      <c r="BH61" s="65"/>
      <c r="BI61" s="65"/>
      <c r="BJ61" s="65"/>
    </row>
    <row r="62" spans="7:62" x14ac:dyDescent="0.15">
      <c r="BD62" s="65"/>
      <c r="BE62" s="68"/>
      <c r="BG62" s="65"/>
      <c r="BH62" s="65"/>
      <c r="BI62" s="65"/>
      <c r="BJ62" s="65"/>
    </row>
    <row r="63" spans="7:62" x14ac:dyDescent="0.15">
      <c r="BD63" s="65"/>
      <c r="BE63" s="68"/>
      <c r="BG63" s="65"/>
      <c r="BH63" s="65"/>
      <c r="BI63" s="65"/>
      <c r="BJ63" s="65"/>
    </row>
    <row r="64" spans="7:62" x14ac:dyDescent="0.15">
      <c r="BD64" s="65"/>
      <c r="BE64" s="68"/>
      <c r="BG64" s="65"/>
      <c r="BH64" s="65"/>
      <c r="BI64" s="65"/>
      <c r="BJ64" s="65"/>
    </row>
    <row r="65" spans="12:62" x14ac:dyDescent="0.15">
      <c r="BD65" s="65"/>
      <c r="BE65" s="68"/>
      <c r="BG65" s="65"/>
      <c r="BH65" s="65"/>
      <c r="BI65" s="65"/>
      <c r="BJ65" s="65"/>
    </row>
    <row r="66" spans="12:62" x14ac:dyDescent="0.15">
      <c r="BD66" s="65"/>
      <c r="BE66" s="68"/>
      <c r="BG66" s="65"/>
      <c r="BH66" s="65"/>
      <c r="BI66" s="65"/>
      <c r="BJ66" s="65"/>
    </row>
    <row r="67" spans="12:62" x14ac:dyDescent="0.15">
      <c r="BD67" s="65"/>
      <c r="BE67" s="68"/>
      <c r="BG67" s="65"/>
      <c r="BH67" s="65"/>
      <c r="BI67" s="65"/>
      <c r="BJ67" s="65"/>
    </row>
    <row r="69" spans="12:62" ht="13.35" customHeight="1" x14ac:dyDescent="0.15">
      <c r="L69" s="66"/>
      <c r="M69" s="69"/>
      <c r="N69" s="66"/>
      <c r="O69" s="66"/>
    </row>
    <row r="70" spans="12:62" ht="13.35" customHeight="1" x14ac:dyDescent="0.15">
      <c r="L70" s="66"/>
      <c r="M70" s="69"/>
      <c r="N70" s="66"/>
      <c r="O70" s="66"/>
    </row>
    <row r="71" spans="12:62" ht="13.35" customHeight="1" x14ac:dyDescent="0.15">
      <c r="L71" s="66"/>
      <c r="M71" s="69"/>
      <c r="N71" s="66"/>
      <c r="O71" s="66"/>
    </row>
    <row r="72" spans="12:62" ht="13.35" customHeight="1" x14ac:dyDescent="0.15">
      <c r="L72" s="66"/>
      <c r="M72" s="69"/>
      <c r="N72" s="66"/>
      <c r="O72" s="66"/>
    </row>
    <row r="73" spans="12:62" ht="13.35" customHeight="1" x14ac:dyDescent="0.15">
      <c r="L73" s="66"/>
      <c r="M73" s="69"/>
      <c r="N73" s="66"/>
      <c r="O73" s="66"/>
    </row>
    <row r="74" spans="12:62" ht="13.35" customHeight="1" x14ac:dyDescent="0.15">
      <c r="L74" s="66"/>
      <c r="M74" s="69"/>
      <c r="N74" s="66"/>
      <c r="O74" s="66"/>
    </row>
    <row r="75" spans="12:62" ht="13.35" customHeight="1" x14ac:dyDescent="0.15">
      <c r="L75" s="66"/>
      <c r="M75" s="69"/>
      <c r="N75" s="66"/>
      <c r="O75" s="66"/>
    </row>
    <row r="76" spans="12:62" ht="13.35" customHeight="1" x14ac:dyDescent="0.15">
      <c r="L76" s="66"/>
      <c r="M76" s="69"/>
      <c r="N76" s="66"/>
      <c r="O76" s="66"/>
    </row>
  </sheetData>
  <sheetProtection algorithmName="SHA-512" hashValue="JtbUJgOpyGGZGnlHYydMu0bnCWkTNEptTGOT2ose8X9P9Bzcq3NzDFdCXofz/BCxdRNuH9wHKArtIxuMwPbO+A==" saltValue="IaZ+gj+0z4Wv/9GdWnZENQ==" spinCount="100000" sheet="1" objects="1" scenarios="1"/>
  <mergeCells count="113">
    <mergeCell ref="AW19:AW20"/>
    <mergeCell ref="P12:S12"/>
    <mergeCell ref="AA32:AE34"/>
    <mergeCell ref="B2:H3"/>
    <mergeCell ref="S32:V32"/>
    <mergeCell ref="D23:G23"/>
    <mergeCell ref="AI17:AL17"/>
    <mergeCell ref="B23:C23"/>
    <mergeCell ref="AL30:AO30"/>
    <mergeCell ref="Y18:AA18"/>
    <mergeCell ref="D24:F24"/>
    <mergeCell ref="AS17:AT17"/>
    <mergeCell ref="H32:I32"/>
    <mergeCell ref="H23:J23"/>
    <mergeCell ref="P22:V22"/>
    <mergeCell ref="D26:F26"/>
    <mergeCell ref="U17:X17"/>
    <mergeCell ref="P21:S21"/>
    <mergeCell ref="AI8:AN8"/>
    <mergeCell ref="H27:I27"/>
    <mergeCell ref="G11:I11"/>
    <mergeCell ref="AT29:AV30"/>
    <mergeCell ref="AH12:AM12"/>
    <mergeCell ref="AS3:AT3"/>
    <mergeCell ref="D31:F31"/>
    <mergeCell ref="F15:H15"/>
    <mergeCell ref="B7:C7"/>
    <mergeCell ref="F9:I9"/>
    <mergeCell ref="AF5:AU5"/>
    <mergeCell ref="AS27:AU27"/>
    <mergeCell ref="H31:I31"/>
    <mergeCell ref="AH9:AM9"/>
    <mergeCell ref="P15:S15"/>
    <mergeCell ref="Y30:Z30"/>
    <mergeCell ref="M7:AB8"/>
    <mergeCell ref="Y29:Z29"/>
    <mergeCell ref="AT26:AV26"/>
    <mergeCell ref="AO20:AP20"/>
    <mergeCell ref="B28:C28"/>
    <mergeCell ref="Y28:Z28"/>
    <mergeCell ref="AL31:AQ31"/>
    <mergeCell ref="Q20:T20"/>
    <mergeCell ref="Q14:T14"/>
    <mergeCell ref="P27:S27"/>
    <mergeCell ref="AS4:AT4"/>
    <mergeCell ref="R33:U33"/>
    <mergeCell ref="H25:I25"/>
    <mergeCell ref="G14:I14"/>
    <mergeCell ref="AH15:AM15"/>
    <mergeCell ref="C8:K8"/>
    <mergeCell ref="D25:F25"/>
    <mergeCell ref="AH18:AK18"/>
    <mergeCell ref="B29:C29"/>
    <mergeCell ref="AL27:AO27"/>
    <mergeCell ref="AF32:AK34"/>
    <mergeCell ref="D32:F32"/>
    <mergeCell ref="D33:F33"/>
    <mergeCell ref="B30:C30"/>
    <mergeCell ref="AL32:AO34"/>
    <mergeCell ref="AS31:AU31"/>
    <mergeCell ref="AS18:AT18"/>
    <mergeCell ref="H30:I30"/>
    <mergeCell ref="B33:C33"/>
    <mergeCell ref="M26:M33"/>
    <mergeCell ref="B32:C32"/>
    <mergeCell ref="F12:H12"/>
    <mergeCell ref="B26:C26"/>
    <mergeCell ref="AI14:AN14"/>
    <mergeCell ref="H33:I33"/>
    <mergeCell ref="P16:AB16"/>
    <mergeCell ref="H26:I26"/>
    <mergeCell ref="P18:S18"/>
    <mergeCell ref="Q17:T17"/>
    <mergeCell ref="Q11:T11"/>
    <mergeCell ref="B27:C27"/>
    <mergeCell ref="P24:S24"/>
    <mergeCell ref="AS29:AS30"/>
    <mergeCell ref="AI11:AN11"/>
    <mergeCell ref="AA28:AE28"/>
    <mergeCell ref="S29:V29"/>
    <mergeCell ref="B31:C31"/>
    <mergeCell ref="U23:X23"/>
    <mergeCell ref="Z17:AB17"/>
    <mergeCell ref="AS24:AU24"/>
    <mergeCell ref="AS16:AT16"/>
    <mergeCell ref="AT23:AV23"/>
    <mergeCell ref="AE17:AE21"/>
    <mergeCell ref="AO17:AP17"/>
    <mergeCell ref="D27:F27"/>
    <mergeCell ref="B25:C25"/>
    <mergeCell ref="Y21:AA21"/>
    <mergeCell ref="H29:I29"/>
    <mergeCell ref="AP3:AR4"/>
    <mergeCell ref="D28:F28"/>
    <mergeCell ref="B21:J22"/>
    <mergeCell ref="AA30:AE30"/>
    <mergeCell ref="AM26:AP26"/>
    <mergeCell ref="Z20:AB20"/>
    <mergeCell ref="D30:F30"/>
    <mergeCell ref="AM29:AP29"/>
    <mergeCell ref="D29:F29"/>
    <mergeCell ref="R30:U30"/>
    <mergeCell ref="M11:M24"/>
    <mergeCell ref="Z5:AD5"/>
    <mergeCell ref="B24:C24"/>
    <mergeCell ref="Q26:T26"/>
    <mergeCell ref="AA29:AE29"/>
    <mergeCell ref="AE9:AE14"/>
    <mergeCell ref="H24:I24"/>
    <mergeCell ref="D7:I7"/>
    <mergeCell ref="AB3:AD3"/>
    <mergeCell ref="H28:I28"/>
    <mergeCell ref="Q23:T23"/>
  </mergeCells>
  <phoneticPr fontId="3"/>
  <dataValidations count="3">
    <dataValidation type="custom" allowBlank="1" showInputMessage="1" showErrorMessage="1" error="入力は少数第1位までにして下さい。" sqref="AU13:AU14" xr:uid="{00000000-0002-0000-0700-000000000000}">
      <formula1>AU13=ROUND(AU13,1)</formula1>
    </dataValidation>
    <dataValidation type="custom" allowBlank="1" showInputMessage="1" showErrorMessage="1" sqref="H24:H33" xr:uid="{00000000-0002-0000-0700-000001000000}">
      <formula1>H24=ROUND(H24,1)</formula1>
    </dataValidation>
    <dataValidation type="custom" allowBlank="1" showInputMessage="1" showErrorMessage="1" error="入力は少数第1位までにしてください。" sqref="D24:F33 F15:H15 P12:S12 P15:S15 P18:S18 P21:S21 P24:S24 R33:U33 AA28:AE30 AH9:AM9 AH12:AM12 AH15:AM15 AL30:AO30 AO21 AS27:AU27 AS31:AU31 AU16:AU18" xr:uid="{00000000-0002-0000-0700-000002000000}">
      <formula1>D9=ROUND(D9,1)</formula1>
    </dataValidation>
  </dataValidations>
  <pageMargins left="0.59055118110236227" right="0.59055118110236227" top="0.62992125984251968" bottom="0.39370078740157483" header="0.51181102362204722" footer="0"/>
  <pageSetup paperSize="9" scale="68" orientation="landscape"/>
  <legacy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5">
    <pageSetUpPr fitToPage="1"/>
  </sheetPr>
  <dimension ref="B1:BJ76"/>
  <sheetViews>
    <sheetView showGridLines="0" topLeftCell="A2" zoomScaleNormal="100" workbookViewId="0">
      <selection activeCell="D32" sqref="D32:F32"/>
    </sheetView>
  </sheetViews>
  <sheetFormatPr defaultColWidth="9" defaultRowHeight="12" x14ac:dyDescent="0.15"/>
  <cols>
    <col min="1" max="2" width="2.875" style="40" customWidth="1"/>
    <col min="3" max="3" width="18.375" style="40" customWidth="1"/>
    <col min="4" max="5" width="4.375" style="40" customWidth="1"/>
    <col min="6" max="6" width="3.875" style="40" customWidth="1"/>
    <col min="7" max="7" width="2.375" style="40" customWidth="1"/>
    <col min="8" max="8" width="10.375" style="40" customWidth="1"/>
    <col min="9" max="9" width="2.375" style="40" customWidth="1"/>
    <col min="10" max="11" width="2.5" style="40" customWidth="1"/>
    <col min="12" max="15" width="2.875" style="40" customWidth="1"/>
    <col min="16" max="16" width="3" style="40" customWidth="1"/>
    <col min="17" max="19" width="4.875" style="40" customWidth="1"/>
    <col min="20" max="22" width="2.875" style="40" customWidth="1"/>
    <col min="23" max="24" width="2.5" style="40" customWidth="1"/>
    <col min="25" max="25" width="2.875" style="40" customWidth="1"/>
    <col min="26" max="26" width="7.875" style="40" customWidth="1"/>
    <col min="27" max="27" width="4.875" style="40" customWidth="1"/>
    <col min="28" max="28" width="2" style="40" customWidth="1"/>
    <col min="29" max="30" width="2.375" style="40" customWidth="1"/>
    <col min="31" max="31" width="3.125" style="40" customWidth="1"/>
    <col min="32" max="33" width="2.375" style="40" customWidth="1"/>
    <col min="34" max="34" width="2.875" style="40" customWidth="1"/>
    <col min="35" max="35" width="7.875" style="40" customWidth="1"/>
    <col min="36" max="37" width="4.375" style="40" customWidth="1"/>
    <col min="38" max="38" width="3.375" style="40" customWidth="1"/>
    <col min="39" max="40" width="2.875" style="40" customWidth="1"/>
    <col min="41" max="41" width="10.875" style="40" customWidth="1"/>
    <col min="42" max="42" width="2.875" style="40" customWidth="1"/>
    <col min="43" max="44" width="2.5" style="40" customWidth="1"/>
    <col min="45" max="45" width="2.875" style="40" customWidth="1"/>
    <col min="46" max="46" width="7.875" style="40" customWidth="1"/>
    <col min="47" max="47" width="11.875" style="40" customWidth="1"/>
    <col min="48" max="48" width="1.875" style="40" customWidth="1"/>
    <col min="49" max="49" width="5.375" style="40" customWidth="1"/>
    <col min="50" max="58" width="9" style="40" customWidth="1"/>
    <col min="59" max="59" width="16.125" style="40" customWidth="1"/>
    <col min="60" max="60" width="9" style="40" customWidth="1"/>
    <col min="61" max="16384" width="9" style="40"/>
  </cols>
  <sheetData>
    <row r="1" spans="2:49" ht="27" customHeight="1" x14ac:dyDescent="0.15">
      <c r="F1" s="39"/>
      <c r="S1" s="82" t="s">
        <v>174</v>
      </c>
      <c r="T1" s="82" t="s">
        <v>175</v>
      </c>
    </row>
    <row r="2" spans="2:49" ht="12" customHeight="1" thickBot="1" x14ac:dyDescent="0.2">
      <c r="B2" s="451" t="s">
        <v>32</v>
      </c>
      <c r="C2" s="449"/>
      <c r="D2" s="449"/>
      <c r="E2" s="449"/>
      <c r="F2" s="449"/>
      <c r="G2" s="449"/>
      <c r="H2" s="449"/>
      <c r="Y2" s="104"/>
      <c r="AU2" s="115"/>
      <c r="AV2" s="113"/>
      <c r="AW2" s="382"/>
    </row>
    <row r="3" spans="2:49" ht="13.35" customHeight="1" x14ac:dyDescent="0.15">
      <c r="B3" s="449"/>
      <c r="C3" s="449"/>
      <c r="D3" s="449"/>
      <c r="E3" s="449"/>
      <c r="F3" s="449"/>
      <c r="G3" s="449"/>
      <c r="H3" s="449"/>
      <c r="Y3" s="104"/>
      <c r="Z3" s="41"/>
      <c r="AA3" s="41"/>
      <c r="AB3" s="448"/>
      <c r="AC3" s="449"/>
      <c r="AD3" s="449"/>
      <c r="AE3" s="87"/>
      <c r="AF3" s="105"/>
      <c r="AG3" s="105"/>
      <c r="AH3" s="105"/>
      <c r="AI3" s="105"/>
      <c r="AJ3" s="105"/>
      <c r="AK3" s="105"/>
      <c r="AL3" s="105"/>
      <c r="AM3" s="105"/>
      <c r="AN3" s="105"/>
      <c r="AO3" s="105"/>
      <c r="AP3" s="476" t="s">
        <v>176</v>
      </c>
      <c r="AQ3" s="477"/>
      <c r="AR3" s="478"/>
      <c r="AS3" s="443" t="s">
        <v>27</v>
      </c>
      <c r="AT3" s="444"/>
      <c r="AU3" s="114" t="s">
        <v>28</v>
      </c>
      <c r="AV3" s="105"/>
      <c r="AW3" s="382"/>
    </row>
    <row r="4" spans="2:49" ht="13.7" customHeight="1" thickBot="1" x14ac:dyDescent="0.2">
      <c r="C4" s="104"/>
      <c r="F4" s="104"/>
      <c r="G4" s="104"/>
      <c r="H4" s="104"/>
      <c r="I4" s="104"/>
      <c r="J4" s="104"/>
      <c r="K4" s="104"/>
      <c r="L4" s="104"/>
      <c r="M4" s="104"/>
      <c r="N4" s="104"/>
      <c r="O4" s="104"/>
      <c r="P4" s="104"/>
      <c r="Q4" s="104"/>
      <c r="R4" s="104"/>
      <c r="S4" s="104"/>
      <c r="T4" s="104"/>
      <c r="U4" s="104"/>
      <c r="V4" s="104"/>
      <c r="W4" s="104"/>
      <c r="X4" s="104"/>
      <c r="Y4" s="104"/>
      <c r="Z4" s="41"/>
      <c r="AA4" s="41"/>
      <c r="AB4" s="106"/>
      <c r="AC4" s="106"/>
      <c r="AD4" s="106"/>
      <c r="AE4" s="87"/>
      <c r="AF4" s="105"/>
      <c r="AG4" s="105"/>
      <c r="AH4" s="105"/>
      <c r="AI4" s="105"/>
      <c r="AJ4" s="105"/>
      <c r="AK4" s="105"/>
      <c r="AL4" s="105"/>
      <c r="AM4" s="105"/>
      <c r="AN4" s="105"/>
      <c r="AO4" s="105"/>
      <c r="AP4" s="479"/>
      <c r="AQ4" s="480"/>
      <c r="AR4" s="481"/>
      <c r="AS4" s="452" t="str">
        <f>+表紙!N28</f>
        <v>○</v>
      </c>
      <c r="AT4" s="453"/>
      <c r="AU4" s="261">
        <f>+表紙!O28</f>
        <v>0</v>
      </c>
      <c r="AV4" s="105"/>
      <c r="AW4" s="382"/>
    </row>
    <row r="5" spans="2:49" ht="15" customHeight="1" x14ac:dyDescent="0.15">
      <c r="B5" s="145" t="s">
        <v>177</v>
      </c>
      <c r="C5" s="145"/>
      <c r="F5" s="145"/>
      <c r="G5" s="103"/>
      <c r="H5" s="103"/>
      <c r="I5" s="103"/>
      <c r="J5" s="103"/>
      <c r="K5" s="103"/>
      <c r="L5" s="103"/>
      <c r="M5" s="41"/>
      <c r="N5" s="41"/>
      <c r="O5" s="41"/>
      <c r="P5" s="41"/>
      <c r="Q5" s="41"/>
      <c r="R5" s="41"/>
      <c r="S5" s="41"/>
      <c r="T5" s="41"/>
      <c r="U5" s="41"/>
      <c r="V5" s="41"/>
      <c r="W5" s="41"/>
      <c r="X5" s="41"/>
      <c r="Y5" s="41"/>
      <c r="Z5" s="471" t="s">
        <v>178</v>
      </c>
      <c r="AA5" s="449"/>
      <c r="AB5" s="449"/>
      <c r="AC5" s="449"/>
      <c r="AD5" s="449"/>
      <c r="AE5" s="87" t="s">
        <v>179</v>
      </c>
      <c r="AF5" s="487" t="str">
        <f>+表紙!F47</f>
        <v>株式会社ハマーズ</v>
      </c>
      <c r="AG5" s="449"/>
      <c r="AH5" s="449"/>
      <c r="AI5" s="449"/>
      <c r="AJ5" s="449"/>
      <c r="AK5" s="449"/>
      <c r="AL5" s="449"/>
      <c r="AM5" s="449"/>
      <c r="AN5" s="449"/>
      <c r="AO5" s="449"/>
      <c r="AP5" s="449"/>
      <c r="AQ5" s="449"/>
      <c r="AR5" s="449"/>
      <c r="AS5" s="449"/>
      <c r="AT5" s="449"/>
      <c r="AU5" s="449"/>
      <c r="AV5" s="230"/>
      <c r="AW5" s="382"/>
    </row>
    <row r="6" spans="2:49" ht="24.75" customHeight="1" thickBot="1" x14ac:dyDescent="0.2">
      <c r="B6" s="287" t="s">
        <v>180</v>
      </c>
      <c r="C6" s="128"/>
      <c r="F6" s="128"/>
      <c r="G6" s="128"/>
      <c r="H6" s="128"/>
      <c r="I6" s="128"/>
      <c r="J6" s="128"/>
      <c r="K6" s="128"/>
      <c r="L6" s="128"/>
      <c r="M6" s="128"/>
      <c r="N6" s="128"/>
      <c r="O6" s="128"/>
      <c r="P6" s="128"/>
      <c r="Q6" s="128"/>
      <c r="R6" s="128"/>
      <c r="S6" s="128"/>
      <c r="T6" s="128"/>
      <c r="U6" s="128"/>
      <c r="V6" s="128"/>
      <c r="W6" s="128"/>
      <c r="X6" s="128"/>
      <c r="Y6" s="128"/>
      <c r="Z6" s="81"/>
      <c r="AA6" s="81"/>
      <c r="AB6" s="146"/>
      <c r="AC6" s="147"/>
      <c r="AD6" s="147"/>
      <c r="AE6" s="147"/>
      <c r="AF6" s="147"/>
      <c r="AG6" s="147"/>
      <c r="AH6" s="147"/>
      <c r="AI6" s="147"/>
      <c r="AJ6" s="147"/>
      <c r="AK6" s="147"/>
      <c r="AL6" s="147"/>
      <c r="AM6" s="147"/>
      <c r="AN6" s="147"/>
      <c r="AO6" s="147"/>
      <c r="AP6" s="147"/>
      <c r="AQ6" s="147"/>
      <c r="AR6" s="147"/>
      <c r="AS6" s="147"/>
      <c r="AT6" s="147"/>
      <c r="AU6" s="147"/>
      <c r="AV6" s="147"/>
      <c r="AW6" s="382"/>
    </row>
    <row r="7" spans="2:49" ht="28.35" customHeight="1" thickBot="1" x14ac:dyDescent="0.2">
      <c r="B7" s="485" t="s">
        <v>181</v>
      </c>
      <c r="C7" s="486"/>
      <c r="D7" s="445" t="s">
        <v>274</v>
      </c>
      <c r="E7" s="446"/>
      <c r="F7" s="446"/>
      <c r="G7" s="446"/>
      <c r="H7" s="446"/>
      <c r="I7" s="447"/>
      <c r="J7" s="136"/>
      <c r="M7" s="592" t="s">
        <v>275</v>
      </c>
      <c r="N7" s="462"/>
      <c r="O7" s="462"/>
      <c r="P7" s="462"/>
      <c r="Q7" s="462"/>
      <c r="R7" s="462"/>
      <c r="S7" s="462"/>
      <c r="T7" s="462"/>
      <c r="U7" s="462"/>
      <c r="V7" s="462"/>
      <c r="W7" s="462"/>
      <c r="X7" s="462"/>
      <c r="Y7" s="462"/>
      <c r="Z7" s="462"/>
      <c r="AA7" s="462"/>
      <c r="AB7" s="497"/>
      <c r="AC7" s="147"/>
      <c r="AD7" s="147"/>
      <c r="AE7" s="147"/>
      <c r="AF7" s="90"/>
      <c r="AG7" s="90"/>
      <c r="AH7" s="90"/>
      <c r="AI7" s="90"/>
      <c r="AJ7" s="90"/>
      <c r="AK7" s="90"/>
      <c r="AL7" s="90"/>
      <c r="AM7" s="90"/>
      <c r="AN7" s="90"/>
      <c r="AS7"/>
      <c r="AT7"/>
      <c r="AU7"/>
      <c r="AV7"/>
      <c r="AW7" s="382"/>
    </row>
    <row r="8" spans="2:49" ht="28.35" customHeight="1" thickTop="1" thickBot="1" x14ac:dyDescent="0.2">
      <c r="B8" s="42" t="s">
        <v>183</v>
      </c>
      <c r="C8" s="483" t="s">
        <v>184</v>
      </c>
      <c r="D8" s="449"/>
      <c r="E8" s="449"/>
      <c r="F8" s="449"/>
      <c r="G8" s="449"/>
      <c r="H8" s="449"/>
      <c r="I8" s="449"/>
      <c r="J8" s="449"/>
      <c r="K8" s="449"/>
      <c r="L8" s="124"/>
      <c r="M8" s="529"/>
      <c r="N8" s="463"/>
      <c r="O8" s="463"/>
      <c r="P8" s="463"/>
      <c r="Q8" s="463"/>
      <c r="R8" s="463"/>
      <c r="S8" s="463"/>
      <c r="T8" s="463"/>
      <c r="U8" s="463"/>
      <c r="V8" s="463"/>
      <c r="W8" s="463"/>
      <c r="X8" s="463"/>
      <c r="Y8" s="463"/>
      <c r="Z8" s="463"/>
      <c r="AA8" s="463"/>
      <c r="AB8" s="499"/>
      <c r="AC8" s="90"/>
      <c r="AD8" s="90"/>
      <c r="AE8" s="90"/>
      <c r="AG8" s="48"/>
      <c r="AH8" s="44" t="s">
        <v>185</v>
      </c>
      <c r="AI8" s="438" t="s">
        <v>186</v>
      </c>
      <c r="AJ8" s="439"/>
      <c r="AK8" s="439"/>
      <c r="AL8" s="439"/>
      <c r="AM8" s="439"/>
      <c r="AN8" s="440"/>
      <c r="AS8"/>
      <c r="AT8"/>
      <c r="AU8"/>
      <c r="AV8"/>
      <c r="AW8" s="382"/>
    </row>
    <row r="9" spans="2:49" ht="24.75" customHeight="1" thickTop="1" thickBot="1" x14ac:dyDescent="0.2">
      <c r="B9" s="176" t="s">
        <v>187</v>
      </c>
      <c r="F9" s="488" t="s">
        <v>188</v>
      </c>
      <c r="G9" s="489"/>
      <c r="H9" s="489"/>
      <c r="I9" s="490"/>
      <c r="J9" s="124"/>
      <c r="K9" s="124"/>
      <c r="L9" s="124"/>
      <c r="M9" s="124"/>
      <c r="N9" s="124"/>
      <c r="O9" s="124"/>
      <c r="P9" s="124"/>
      <c r="Q9" s="124"/>
      <c r="R9" s="124"/>
      <c r="S9" s="124"/>
      <c r="T9" s="124"/>
      <c r="U9" s="124"/>
      <c r="V9" s="124"/>
      <c r="W9" s="125"/>
      <c r="X9" s="125"/>
      <c r="Y9" s="125"/>
      <c r="Z9" s="90"/>
      <c r="AA9" s="90"/>
      <c r="AB9" s="90"/>
      <c r="AC9" s="90"/>
      <c r="AD9" s="90"/>
      <c r="AE9" s="504" t="s">
        <v>189</v>
      </c>
      <c r="AF9" s="54"/>
      <c r="AH9" s="441"/>
      <c r="AI9" s="442"/>
      <c r="AJ9" s="442"/>
      <c r="AK9" s="442"/>
      <c r="AL9" s="442"/>
      <c r="AM9" s="442"/>
      <c r="AN9" s="51" t="s">
        <v>72</v>
      </c>
      <c r="AS9"/>
      <c r="AT9"/>
      <c r="AU9"/>
      <c r="AV9"/>
      <c r="AW9" s="382"/>
    </row>
    <row r="10" spans="2:49" ht="24.75" customHeight="1" thickTop="1" thickBot="1" x14ac:dyDescent="0.2">
      <c r="F10" s="91"/>
      <c r="G10" s="124"/>
      <c r="H10" s="124"/>
      <c r="I10" s="124"/>
      <c r="J10" s="124"/>
      <c r="K10" s="124"/>
      <c r="L10" s="124"/>
      <c r="M10" s="124"/>
      <c r="N10" s="124"/>
      <c r="O10" s="124"/>
      <c r="P10" s="124"/>
      <c r="Q10" s="124"/>
      <c r="R10" s="124"/>
      <c r="S10" s="124"/>
      <c r="T10" s="124"/>
      <c r="U10" s="124"/>
      <c r="V10" s="124"/>
      <c r="W10" s="125"/>
      <c r="X10" s="125"/>
      <c r="Y10" s="125"/>
      <c r="Z10" s="90"/>
      <c r="AA10" s="90"/>
      <c r="AB10" s="90"/>
      <c r="AE10" s="473"/>
      <c r="AF10" s="54"/>
      <c r="AS10"/>
      <c r="AT10"/>
      <c r="AU10"/>
      <c r="AV10"/>
      <c r="AW10" s="382"/>
    </row>
    <row r="11" spans="2:49" ht="27" customHeight="1" thickTop="1" thickBot="1" x14ac:dyDescent="0.2">
      <c r="C11" s="153" t="s">
        <v>190</v>
      </c>
      <c r="F11" s="44" t="s">
        <v>47</v>
      </c>
      <c r="G11" s="438" t="s">
        <v>191</v>
      </c>
      <c r="H11" s="439"/>
      <c r="I11" s="440"/>
      <c r="J11" s="45"/>
      <c r="K11" s="46"/>
      <c r="L11" s="47"/>
      <c r="M11" s="472" t="s">
        <v>192</v>
      </c>
      <c r="N11" s="47"/>
      <c r="O11" s="48"/>
      <c r="P11" s="44" t="s">
        <v>50</v>
      </c>
      <c r="Q11" s="493" t="s">
        <v>193</v>
      </c>
      <c r="R11" s="439"/>
      <c r="S11" s="439"/>
      <c r="T11" s="440"/>
      <c r="U11" s="178"/>
      <c r="V11" s="62"/>
      <c r="Y11"/>
      <c r="Z11"/>
      <c r="AA11"/>
      <c r="AB11"/>
      <c r="AD11" s="59"/>
      <c r="AE11" s="473"/>
      <c r="AF11" s="138"/>
      <c r="AG11" s="48"/>
      <c r="AH11" s="44" t="s">
        <v>194</v>
      </c>
      <c r="AI11" s="438" t="s">
        <v>195</v>
      </c>
      <c r="AJ11" s="439"/>
      <c r="AK11" s="439"/>
      <c r="AL11" s="439"/>
      <c r="AM11" s="439"/>
      <c r="AN11" s="440"/>
      <c r="AS11"/>
      <c r="AT11"/>
      <c r="AU11"/>
      <c r="AV11"/>
      <c r="AW11" s="382"/>
    </row>
    <row r="12" spans="2:49" ht="24.75" customHeight="1" thickTop="1" thickBot="1" x14ac:dyDescent="0.2">
      <c r="F12" s="459">
        <f>+ROUND(P12,1)+ROUND(P15,1)+ROUND(P18,1)+ROUND(P24,1)+P27-ROUND(F15,1)</f>
        <v>2344.9553340000002</v>
      </c>
      <c r="G12" s="460"/>
      <c r="H12" s="460"/>
      <c r="I12" s="51" t="s">
        <v>72</v>
      </c>
      <c r="K12" s="52"/>
      <c r="M12" s="473"/>
      <c r="N12" s="53"/>
      <c r="P12" s="441"/>
      <c r="Q12" s="442"/>
      <c r="R12" s="442"/>
      <c r="S12" s="442"/>
      <c r="T12" s="51" t="s">
        <v>72</v>
      </c>
      <c r="Y12"/>
      <c r="Z12"/>
      <c r="AA12"/>
      <c r="AB12"/>
      <c r="AC12" s="54"/>
      <c r="AE12" s="473"/>
      <c r="AG12" s="131"/>
      <c r="AH12" s="441"/>
      <c r="AI12" s="442"/>
      <c r="AJ12" s="442"/>
      <c r="AK12" s="442"/>
      <c r="AL12" s="442"/>
      <c r="AM12" s="442"/>
      <c r="AN12" s="51" t="s">
        <v>72</v>
      </c>
      <c r="AS12"/>
      <c r="AT12"/>
      <c r="AU12"/>
      <c r="AV12"/>
      <c r="AW12" s="382"/>
    </row>
    <row r="13" spans="2:49" ht="24.75" customHeight="1" thickTop="1" thickBot="1" x14ac:dyDescent="0.2">
      <c r="K13" s="55"/>
      <c r="M13" s="473"/>
      <c r="N13" s="54"/>
      <c r="Y13"/>
      <c r="Z13"/>
      <c r="AA13"/>
      <c r="AB13"/>
      <c r="AC13" s="54"/>
      <c r="AE13" s="473"/>
      <c r="AG13" s="136"/>
      <c r="AH13" s="134"/>
      <c r="AI13" s="135"/>
      <c r="AJ13" s="135"/>
      <c r="AK13" s="135"/>
      <c r="AL13" s="135"/>
      <c r="AS13" s="133"/>
      <c r="AT13" s="133"/>
      <c r="AU13" s="134"/>
      <c r="AW13" s="382"/>
    </row>
    <row r="14" spans="2:49" ht="27" customHeight="1" thickTop="1" thickBot="1" x14ac:dyDescent="0.2">
      <c r="F14" s="50" t="s">
        <v>196</v>
      </c>
      <c r="G14" s="468" t="s">
        <v>197</v>
      </c>
      <c r="H14" s="436"/>
      <c r="I14" s="437"/>
      <c r="J14" s="57"/>
      <c r="K14" s="58"/>
      <c r="M14" s="473"/>
      <c r="N14" s="54"/>
      <c r="O14" s="47"/>
      <c r="P14" s="44" t="s">
        <v>64</v>
      </c>
      <c r="Q14" s="494" t="s">
        <v>198</v>
      </c>
      <c r="R14" s="439"/>
      <c r="S14" s="439"/>
      <c r="T14" s="440"/>
      <c r="U14" s="178"/>
      <c r="V14" s="62"/>
      <c r="Y14"/>
      <c r="Z14"/>
      <c r="AA14"/>
      <c r="AB14"/>
      <c r="AC14" s="54"/>
      <c r="AE14" s="474"/>
      <c r="AG14" s="137"/>
      <c r="AH14" s="50" t="s">
        <v>199</v>
      </c>
      <c r="AI14" s="464" t="s">
        <v>200</v>
      </c>
      <c r="AJ14" s="465"/>
      <c r="AK14" s="465"/>
      <c r="AL14" s="465"/>
      <c r="AM14" s="465"/>
      <c r="AN14" s="466"/>
      <c r="AO14"/>
      <c r="AS14" s="133"/>
      <c r="AT14" s="133"/>
      <c r="AU14" s="134"/>
      <c r="AW14" s="382"/>
    </row>
    <row r="15" spans="2:49" ht="24.75" customHeight="1" thickBot="1" x14ac:dyDescent="0.2">
      <c r="F15" s="484"/>
      <c r="G15" s="455"/>
      <c r="H15" s="455"/>
      <c r="I15" s="43" t="s">
        <v>72</v>
      </c>
      <c r="K15" s="54"/>
      <c r="M15" s="473"/>
      <c r="N15" s="54"/>
      <c r="P15" s="441"/>
      <c r="Q15" s="442"/>
      <c r="R15" s="442"/>
      <c r="S15" s="442"/>
      <c r="T15" s="51" t="s">
        <v>72</v>
      </c>
      <c r="Y15"/>
      <c r="Z15"/>
      <c r="AA15"/>
      <c r="AB15"/>
      <c r="AC15" s="54"/>
      <c r="AH15" s="454"/>
      <c r="AI15" s="455"/>
      <c r="AJ15" s="455"/>
      <c r="AK15" s="455"/>
      <c r="AL15" s="455"/>
      <c r="AM15" s="455"/>
      <c r="AN15" s="43" t="s">
        <v>72</v>
      </c>
      <c r="AO15"/>
      <c r="AS15" s="60" t="s">
        <v>201</v>
      </c>
      <c r="AT15" s="61"/>
      <c r="AW15" s="382"/>
    </row>
    <row r="16" spans="2:49" ht="24.75" customHeight="1" thickTop="1" thickBot="1" x14ac:dyDescent="0.2">
      <c r="K16" s="54"/>
      <c r="M16" s="473"/>
      <c r="N16" s="54"/>
      <c r="P16" s="507" t="str">
        <f>+IF(Y18=0,"",IF(Y18-P18=Y18,"エラー！：⑥残さ物量があるのに、④自ら中間処理した量がゼロになっています",""))</f>
        <v/>
      </c>
      <c r="Q16" s="449"/>
      <c r="R16" s="449"/>
      <c r="S16" s="449"/>
      <c r="T16" s="449"/>
      <c r="U16" s="449"/>
      <c r="V16" s="449"/>
      <c r="W16" s="449"/>
      <c r="X16" s="449"/>
      <c r="Y16" s="449"/>
      <c r="Z16" s="449"/>
      <c r="AA16" s="449"/>
      <c r="AB16" s="449"/>
      <c r="AC16" s="54"/>
      <c r="AE16" s="174"/>
      <c r="AP16" s="49"/>
      <c r="AS16" s="508" t="s">
        <v>240</v>
      </c>
      <c r="AT16" s="437"/>
      <c r="AU16" s="92"/>
      <c r="AV16" s="43" t="s">
        <v>72</v>
      </c>
      <c r="AW16" s="382"/>
    </row>
    <row r="17" spans="2:49" ht="27" customHeight="1" thickTop="1" thickBot="1" x14ac:dyDescent="0.2">
      <c r="K17" s="54"/>
      <c r="M17" s="473"/>
      <c r="N17" s="54"/>
      <c r="O17" s="47"/>
      <c r="P17" s="44" t="s">
        <v>203</v>
      </c>
      <c r="Q17" s="438" t="s">
        <v>204</v>
      </c>
      <c r="R17" s="439"/>
      <c r="S17" s="439"/>
      <c r="T17" s="440"/>
      <c r="U17" s="517"/>
      <c r="V17" s="480"/>
      <c r="W17" s="480"/>
      <c r="X17" s="480"/>
      <c r="Y17" s="130" t="s">
        <v>205</v>
      </c>
      <c r="Z17" s="438" t="s">
        <v>206</v>
      </c>
      <c r="AA17" s="439"/>
      <c r="AB17" s="440"/>
      <c r="AC17" s="140"/>
      <c r="AD17" s="137"/>
      <c r="AE17" s="472" t="s">
        <v>207</v>
      </c>
      <c r="AF17" s="47"/>
      <c r="AG17" s="47"/>
      <c r="AH17" s="234" t="s">
        <v>208</v>
      </c>
      <c r="AI17" s="468" t="s">
        <v>209</v>
      </c>
      <c r="AJ17" s="436"/>
      <c r="AK17" s="436"/>
      <c r="AL17" s="437"/>
      <c r="AM17" s="47"/>
      <c r="AN17" s="242"/>
      <c r="AO17" s="491" t="s">
        <v>210</v>
      </c>
      <c r="AP17" s="437"/>
      <c r="AQ17" s="244"/>
      <c r="AS17" s="508" t="s">
        <v>211</v>
      </c>
      <c r="AT17" s="437"/>
      <c r="AU17" s="92"/>
      <c r="AV17" s="43" t="s">
        <v>72</v>
      </c>
      <c r="AW17" s="382"/>
    </row>
    <row r="18" spans="2:49" ht="24.75" customHeight="1" thickBot="1" x14ac:dyDescent="0.2">
      <c r="K18" s="54"/>
      <c r="M18" s="473"/>
      <c r="N18" s="54"/>
      <c r="P18" s="441"/>
      <c r="Q18" s="442"/>
      <c r="R18" s="442"/>
      <c r="S18" s="442"/>
      <c r="T18" s="51" t="s">
        <v>72</v>
      </c>
      <c r="U18"/>
      <c r="V18" s="235"/>
      <c r="W18"/>
      <c r="X18" s="182"/>
      <c r="Y18" s="459">
        <f>+ROUND(AH9,1)+ROUND(AH12,1)+ROUND(AH15,1)+AH18</f>
        <v>0</v>
      </c>
      <c r="Z18" s="460"/>
      <c r="AA18" s="460"/>
      <c r="AB18" s="51" t="s">
        <v>72</v>
      </c>
      <c r="AC18" s="181"/>
      <c r="AD18" s="181"/>
      <c r="AE18" s="473"/>
      <c r="AH18" s="456">
        <f>+ROUND(AO18,1)+ROUND(AO21,1)</f>
        <v>0</v>
      </c>
      <c r="AI18" s="436"/>
      <c r="AJ18" s="436"/>
      <c r="AK18" s="436"/>
      <c r="AL18" s="43" t="s">
        <v>72</v>
      </c>
      <c r="AM18" s="53"/>
      <c r="AO18" s="260">
        <f>+ROUND(AU16,1)+ROUND(AU17,1)+ROUND(AU18,1)</f>
        <v>0</v>
      </c>
      <c r="AP18" s="43" t="s">
        <v>72</v>
      </c>
      <c r="AS18" s="508" t="s">
        <v>212</v>
      </c>
      <c r="AT18" s="437"/>
      <c r="AU18" s="92"/>
      <c r="AV18" s="43" t="s">
        <v>72</v>
      </c>
      <c r="AW18" s="382"/>
    </row>
    <row r="19" spans="2:49" ht="24.75" customHeight="1" thickTop="1" thickBot="1" x14ac:dyDescent="0.2">
      <c r="K19" s="54"/>
      <c r="M19" s="473"/>
      <c r="N19" s="54"/>
      <c r="P19" s="126"/>
      <c r="Q19" s="253"/>
      <c r="R19" s="185"/>
      <c r="S19" s="126"/>
      <c r="T19" s="126"/>
      <c r="U19" s="127"/>
      <c r="V19" s="236"/>
      <c r="W19" s="127"/>
      <c r="X19" s="127"/>
      <c r="Y19" s="127"/>
      <c r="Z19" s="127"/>
      <c r="AA19" s="127"/>
      <c r="AB19" s="127"/>
      <c r="AE19" s="473"/>
      <c r="AI19" s="54"/>
      <c r="AM19" s="54"/>
      <c r="AS19"/>
      <c r="AT19"/>
      <c r="AU19"/>
      <c r="AV19"/>
      <c r="AW19" s="524" t="s">
        <v>213</v>
      </c>
    </row>
    <row r="20" spans="2:49" ht="27" customHeight="1" thickTop="1" thickBot="1" x14ac:dyDescent="0.2">
      <c r="K20" s="54"/>
      <c r="M20" s="473"/>
      <c r="N20" s="54"/>
      <c r="P20" s="44" t="s">
        <v>214</v>
      </c>
      <c r="Q20" s="438" t="s">
        <v>215</v>
      </c>
      <c r="R20" s="439"/>
      <c r="S20" s="439"/>
      <c r="T20" s="440"/>
      <c r="U20" s="126"/>
      <c r="V20" s="237"/>
      <c r="W20" s="240"/>
      <c r="X20" s="241"/>
      <c r="Y20" s="130" t="s">
        <v>216</v>
      </c>
      <c r="Z20" s="438" t="s">
        <v>217</v>
      </c>
      <c r="AA20" s="439"/>
      <c r="AB20" s="440"/>
      <c r="AE20" s="473"/>
      <c r="AI20" s="54"/>
      <c r="AL20" s="106"/>
      <c r="AM20" s="54"/>
      <c r="AN20" s="243"/>
      <c r="AO20" s="491" t="s">
        <v>218</v>
      </c>
      <c r="AP20" s="437"/>
      <c r="AQ20" s="179"/>
      <c r="AS20" s="56"/>
      <c r="AT20" s="56"/>
      <c r="AW20" s="449"/>
    </row>
    <row r="21" spans="2:49" ht="25.35" customHeight="1" thickBot="1" x14ac:dyDescent="0.2">
      <c r="B21" s="482" t="s">
        <v>219</v>
      </c>
      <c r="C21" s="449"/>
      <c r="D21" s="449"/>
      <c r="E21" s="449"/>
      <c r="F21" s="449"/>
      <c r="G21" s="449"/>
      <c r="H21" s="449"/>
      <c r="I21" s="449"/>
      <c r="J21" s="449"/>
      <c r="K21" s="54"/>
      <c r="M21" s="473"/>
      <c r="N21" s="54"/>
      <c r="P21" s="441"/>
      <c r="Q21" s="442"/>
      <c r="R21" s="442"/>
      <c r="S21" s="442"/>
      <c r="T21" s="51" t="s">
        <v>72</v>
      </c>
      <c r="U21" s="126"/>
      <c r="V21" s="126"/>
      <c r="W21" s="126"/>
      <c r="X21" s="126"/>
      <c r="Y21" s="459">
        <f>+P18-Y18</f>
        <v>0</v>
      </c>
      <c r="Z21" s="460"/>
      <c r="AA21" s="460"/>
      <c r="AB21" s="51" t="s">
        <v>72</v>
      </c>
      <c r="AC21" s="127"/>
      <c r="AE21" s="474"/>
      <c r="AI21" s="54"/>
      <c r="AN21" s="106"/>
      <c r="AO21" s="92"/>
      <c r="AP21" s="43" t="s">
        <v>72</v>
      </c>
      <c r="AQ21" s="179"/>
      <c r="AS21"/>
      <c r="AT21"/>
      <c r="AU21"/>
      <c r="AV21"/>
      <c r="AW21" s="382"/>
    </row>
    <row r="22" spans="2:49" ht="25.5" customHeight="1" thickTop="1" thickBot="1" x14ac:dyDescent="0.2">
      <c r="B22" s="480"/>
      <c r="C22" s="480"/>
      <c r="D22" s="480"/>
      <c r="E22" s="480"/>
      <c r="F22" s="480"/>
      <c r="G22" s="480"/>
      <c r="H22" s="480"/>
      <c r="I22" s="480"/>
      <c r="J22" s="480"/>
      <c r="K22" s="54"/>
      <c r="M22" s="473"/>
      <c r="N22" s="54"/>
      <c r="P22" s="532" t="str">
        <f>+IF(P21=0,"",IF(P18&lt;P21,"エラー !：④の内数である⑤の量が④を超えています",""))</f>
        <v/>
      </c>
      <c r="Q22" s="449"/>
      <c r="R22" s="449"/>
      <c r="S22" s="449"/>
      <c r="T22" s="449"/>
      <c r="U22" s="449"/>
      <c r="V22" s="449"/>
      <c r="W22" s="127"/>
      <c r="X22" s="127"/>
      <c r="Y22" s="127"/>
      <c r="Z22" s="127"/>
      <c r="AA22" s="127"/>
      <c r="AB22" s="127"/>
      <c r="AE22" s="174"/>
      <c r="AI22" s="54"/>
      <c r="AW22" s="382"/>
    </row>
    <row r="23" spans="2:49" ht="27" customHeight="1" thickTop="1" thickBot="1" x14ac:dyDescent="0.2">
      <c r="B23" s="516" t="s">
        <v>220</v>
      </c>
      <c r="C23" s="444"/>
      <c r="D23" s="530" t="s">
        <v>221</v>
      </c>
      <c r="E23" s="520"/>
      <c r="F23" s="520"/>
      <c r="G23" s="444"/>
      <c r="H23" s="516" t="s">
        <v>222</v>
      </c>
      <c r="I23" s="520"/>
      <c r="J23" s="444"/>
      <c r="K23" s="54"/>
      <c r="M23" s="473"/>
      <c r="N23" s="54"/>
      <c r="O23" s="47"/>
      <c r="P23" s="50" t="s">
        <v>223</v>
      </c>
      <c r="Q23" s="468" t="s">
        <v>224</v>
      </c>
      <c r="R23" s="436"/>
      <c r="S23" s="436"/>
      <c r="T23" s="437"/>
      <c r="U23" s="521"/>
      <c r="V23" s="449"/>
      <c r="W23" s="449"/>
      <c r="X23" s="449"/>
      <c r="AE23"/>
      <c r="AF23"/>
      <c r="AG23"/>
      <c r="AH23"/>
      <c r="AI23" s="245"/>
      <c r="AJ23"/>
      <c r="AN23" s="142"/>
      <c r="AR23" s="48"/>
      <c r="AS23" s="130" t="s">
        <v>225</v>
      </c>
      <c r="AT23" s="438" t="s">
        <v>226</v>
      </c>
      <c r="AU23" s="439"/>
      <c r="AV23" s="440"/>
      <c r="AW23" s="382"/>
    </row>
    <row r="24" spans="2:49" ht="27" customHeight="1" thickBot="1" x14ac:dyDescent="0.2">
      <c r="B24" s="457" t="s">
        <v>227</v>
      </c>
      <c r="C24" s="458"/>
      <c r="D24" s="469">
        <v>2169</v>
      </c>
      <c r="E24" s="455"/>
      <c r="F24" s="455"/>
      <c r="G24" s="183" t="s">
        <v>228</v>
      </c>
      <c r="H24" s="467">
        <f>+F12</f>
        <v>2344.9553340000002</v>
      </c>
      <c r="I24" s="436"/>
      <c r="J24" s="183" t="s">
        <v>228</v>
      </c>
      <c r="K24" s="54"/>
      <c r="M24" s="474"/>
      <c r="P24" s="454"/>
      <c r="Q24" s="455"/>
      <c r="R24" s="455"/>
      <c r="S24" s="455"/>
      <c r="T24" s="43" t="s">
        <v>72</v>
      </c>
      <c r="U24"/>
      <c r="V24"/>
      <c r="W24"/>
      <c r="X24"/>
      <c r="AE24"/>
      <c r="AF24"/>
      <c r="AG24"/>
      <c r="AH24"/>
      <c r="AI24" s="245"/>
      <c r="AJ24"/>
      <c r="AL24" s="135"/>
      <c r="AQ24" s="54"/>
      <c r="AR24" s="139"/>
      <c r="AS24" s="459">
        <f>+ROUND(AU16,1)+ROUND(AA28,1)</f>
        <v>2345</v>
      </c>
      <c r="AT24" s="460"/>
      <c r="AU24" s="460"/>
      <c r="AV24" s="51" t="s">
        <v>72</v>
      </c>
      <c r="AW24" s="382"/>
    </row>
    <row r="25" spans="2:49" ht="27" customHeight="1" thickBot="1" x14ac:dyDescent="0.2">
      <c r="B25" s="457" t="s">
        <v>229</v>
      </c>
      <c r="C25" s="458"/>
      <c r="D25" s="469">
        <v>0</v>
      </c>
      <c r="E25" s="455"/>
      <c r="F25" s="455"/>
      <c r="G25" s="183" t="s">
        <v>228</v>
      </c>
      <c r="H25" s="467">
        <f>+P12+AH9</f>
        <v>0</v>
      </c>
      <c r="I25" s="436"/>
      <c r="J25" s="183" t="s">
        <v>228</v>
      </c>
      <c r="K25" s="54"/>
      <c r="AE25" s="141"/>
      <c r="AI25" s="54"/>
      <c r="AL25" s="175"/>
      <c r="AM25" s="175"/>
      <c r="AN25" s="175"/>
      <c r="AQ25" s="255"/>
      <c r="AR25" s="67"/>
      <c r="AW25" s="382"/>
    </row>
    <row r="26" spans="2:49" ht="27" customHeight="1" thickTop="1" thickBot="1" x14ac:dyDescent="0.2">
      <c r="B26" s="457" t="s">
        <v>230</v>
      </c>
      <c r="C26" s="458"/>
      <c r="D26" s="469">
        <v>0</v>
      </c>
      <c r="E26" s="455"/>
      <c r="F26" s="455"/>
      <c r="G26" s="183" t="s">
        <v>228</v>
      </c>
      <c r="H26" s="467">
        <f>+P21</f>
        <v>0</v>
      </c>
      <c r="I26" s="436"/>
      <c r="J26" s="183" t="s">
        <v>228</v>
      </c>
      <c r="K26" s="54"/>
      <c r="L26" s="137"/>
      <c r="M26" s="472" t="s">
        <v>231</v>
      </c>
      <c r="N26" s="47"/>
      <c r="O26" s="47"/>
      <c r="P26" s="234" t="s">
        <v>232</v>
      </c>
      <c r="Q26" s="468" t="s">
        <v>233</v>
      </c>
      <c r="R26" s="436"/>
      <c r="S26" s="436"/>
      <c r="T26" s="437"/>
      <c r="U26" s="47"/>
      <c r="V26" s="47"/>
      <c r="W26" s="47"/>
      <c r="X26" s="47"/>
      <c r="Y26" s="47"/>
      <c r="Z26" s="47"/>
      <c r="AA26" s="47"/>
      <c r="AB26" s="47"/>
      <c r="AC26" s="47"/>
      <c r="AD26" s="47"/>
      <c r="AE26" s="47"/>
      <c r="AF26" s="47"/>
      <c r="AG26" s="47"/>
      <c r="AH26" s="47"/>
      <c r="AI26" s="59"/>
      <c r="AJ26" s="47"/>
      <c r="AK26" s="48"/>
      <c r="AL26" s="130" t="s">
        <v>234</v>
      </c>
      <c r="AM26" s="438" t="s">
        <v>235</v>
      </c>
      <c r="AN26" s="439"/>
      <c r="AO26" s="439"/>
      <c r="AP26" s="440"/>
      <c r="AQ26" s="257"/>
      <c r="AR26" s="258"/>
      <c r="AS26" s="130" t="s">
        <v>236</v>
      </c>
      <c r="AT26" s="438" t="s">
        <v>237</v>
      </c>
      <c r="AU26" s="439"/>
      <c r="AV26" s="440"/>
      <c r="AW26" s="382"/>
    </row>
    <row r="27" spans="2:49" ht="27" customHeight="1" thickBot="1" x14ac:dyDescent="0.2">
      <c r="B27" s="457" t="s">
        <v>238</v>
      </c>
      <c r="C27" s="458"/>
      <c r="D27" s="469">
        <v>0</v>
      </c>
      <c r="E27" s="455"/>
      <c r="F27" s="455"/>
      <c r="G27" s="183" t="s">
        <v>228</v>
      </c>
      <c r="H27" s="467">
        <f>+Y21</f>
        <v>0</v>
      </c>
      <c r="I27" s="436"/>
      <c r="J27" s="183" t="s">
        <v>228</v>
      </c>
      <c r="M27" s="473"/>
      <c r="P27" s="495">
        <v>2344.9553340000002</v>
      </c>
      <c r="Q27" s="436"/>
      <c r="R27" s="436"/>
      <c r="S27" s="436"/>
      <c r="T27" s="43" t="s">
        <v>72</v>
      </c>
      <c r="U27" s="62"/>
      <c r="V27" s="62"/>
      <c r="Y27" s="60" t="s">
        <v>201</v>
      </c>
      <c r="Z27" s="63"/>
      <c r="AL27" s="459">
        <f>+AH18+P27</f>
        <v>2344.9553340000002</v>
      </c>
      <c r="AM27" s="460"/>
      <c r="AN27" s="460"/>
      <c r="AO27" s="460"/>
      <c r="AP27" s="51" t="s">
        <v>72</v>
      </c>
      <c r="AQ27" s="255"/>
      <c r="AR27" s="67"/>
      <c r="AS27" s="441"/>
      <c r="AT27" s="442"/>
      <c r="AU27" s="442"/>
      <c r="AV27" s="51" t="s">
        <v>72</v>
      </c>
      <c r="AW27" s="382"/>
    </row>
    <row r="28" spans="2:49" ht="27" customHeight="1" thickTop="1" thickBot="1" x14ac:dyDescent="0.2">
      <c r="B28" s="492" t="s">
        <v>239</v>
      </c>
      <c r="C28" s="458"/>
      <c r="D28" s="469">
        <v>0</v>
      </c>
      <c r="E28" s="455"/>
      <c r="F28" s="455"/>
      <c r="G28" s="183" t="s">
        <v>228</v>
      </c>
      <c r="H28" s="467">
        <f>+P15+AH12</f>
        <v>0</v>
      </c>
      <c r="I28" s="436"/>
      <c r="J28" s="183" t="s">
        <v>228</v>
      </c>
      <c r="M28" s="473"/>
      <c r="P28" s="54"/>
      <c r="Y28" s="450" t="s">
        <v>240</v>
      </c>
      <c r="Z28" s="436"/>
      <c r="AA28" s="454">
        <v>2345</v>
      </c>
      <c r="AB28" s="455"/>
      <c r="AC28" s="455"/>
      <c r="AD28" s="455"/>
      <c r="AE28" s="455"/>
      <c r="AF28" s="43" t="s">
        <v>72</v>
      </c>
      <c r="AN28" s="254"/>
      <c r="AQ28" s="255"/>
      <c r="AR28" s="67"/>
      <c r="AS28" s="380" t="str">
        <f>+IF(AS27=0,"",IF(AL27&lt;(AS24+AS27+AS31),"エラー !：⑩の内数である（⑫+⑬＋⑭）の量が⑩を超えています",""))</f>
        <v/>
      </c>
      <c r="AT28" s="378"/>
      <c r="AU28" s="378"/>
      <c r="AV28" s="378"/>
      <c r="AW28" s="382"/>
    </row>
    <row r="29" spans="2:49" ht="27" customHeight="1" thickTop="1" thickBot="1" x14ac:dyDescent="0.2">
      <c r="B29" s="457" t="s">
        <v>241</v>
      </c>
      <c r="C29" s="458"/>
      <c r="D29" s="469">
        <v>2169</v>
      </c>
      <c r="E29" s="455"/>
      <c r="F29" s="455"/>
      <c r="G29" s="183" t="s">
        <v>228</v>
      </c>
      <c r="H29" s="467">
        <f>+AL27</f>
        <v>2344.9553340000002</v>
      </c>
      <c r="I29" s="436"/>
      <c r="J29" s="183" t="s">
        <v>228</v>
      </c>
      <c r="M29" s="473"/>
      <c r="P29" s="54"/>
      <c r="Q29" s="137"/>
      <c r="R29" s="50" t="s">
        <v>242</v>
      </c>
      <c r="S29" s="468" t="s">
        <v>243</v>
      </c>
      <c r="T29" s="436"/>
      <c r="U29" s="436"/>
      <c r="V29" s="437"/>
      <c r="W29" s="47"/>
      <c r="X29" s="64"/>
      <c r="Y29" s="450" t="s">
        <v>244</v>
      </c>
      <c r="Z29" s="436"/>
      <c r="AA29" s="454"/>
      <c r="AB29" s="455"/>
      <c r="AC29" s="455"/>
      <c r="AD29" s="455"/>
      <c r="AE29" s="455"/>
      <c r="AF29" s="43" t="s">
        <v>72</v>
      </c>
      <c r="AL29" s="130" t="s">
        <v>245</v>
      </c>
      <c r="AM29" s="438" t="s">
        <v>246</v>
      </c>
      <c r="AN29" s="439"/>
      <c r="AO29" s="439"/>
      <c r="AP29" s="440"/>
      <c r="AQ29" s="256"/>
      <c r="AR29" s="259"/>
      <c r="AS29" s="509" t="s">
        <v>247</v>
      </c>
      <c r="AT29" s="438" t="s">
        <v>248</v>
      </c>
      <c r="AU29" s="500"/>
      <c r="AV29" s="501"/>
      <c r="AW29" s="382"/>
    </row>
    <row r="30" spans="2:49" ht="27" customHeight="1" thickBot="1" x14ac:dyDescent="0.2">
      <c r="B30" s="457" t="s">
        <v>249</v>
      </c>
      <c r="C30" s="458"/>
      <c r="D30" s="469">
        <v>341</v>
      </c>
      <c r="E30" s="455"/>
      <c r="F30" s="455"/>
      <c r="G30" s="183" t="s">
        <v>228</v>
      </c>
      <c r="H30" s="467">
        <f>+AL30</f>
        <v>1004.959167</v>
      </c>
      <c r="I30" s="436"/>
      <c r="J30" s="183" t="s">
        <v>228</v>
      </c>
      <c r="M30" s="473"/>
      <c r="P30" s="54"/>
      <c r="R30" s="456">
        <f>+ROUND(AA28,1)+ROUND(AA29,1)+ROUND(AA30,1)</f>
        <v>2345</v>
      </c>
      <c r="S30" s="436"/>
      <c r="T30" s="436"/>
      <c r="U30" s="436"/>
      <c r="V30" s="43" t="s">
        <v>72</v>
      </c>
      <c r="Y30" s="450" t="s">
        <v>212</v>
      </c>
      <c r="Z30" s="436"/>
      <c r="AA30" s="454"/>
      <c r="AB30" s="455"/>
      <c r="AC30" s="455"/>
      <c r="AD30" s="455"/>
      <c r="AE30" s="455"/>
      <c r="AF30" s="43" t="s">
        <v>72</v>
      </c>
      <c r="AL30" s="531">
        <v>1004.959167</v>
      </c>
      <c r="AM30" s="442"/>
      <c r="AN30" s="442"/>
      <c r="AO30" s="442"/>
      <c r="AP30" s="51" t="s">
        <v>72</v>
      </c>
      <c r="AS30" s="510"/>
      <c r="AT30" s="502"/>
      <c r="AU30" s="502"/>
      <c r="AV30" s="503"/>
      <c r="AW30" s="382"/>
    </row>
    <row r="31" spans="2:49" ht="27" customHeight="1" thickTop="1" thickBot="1" x14ac:dyDescent="0.2">
      <c r="B31" s="457" t="s">
        <v>250</v>
      </c>
      <c r="C31" s="458"/>
      <c r="D31" s="469">
        <v>2169</v>
      </c>
      <c r="E31" s="455"/>
      <c r="F31" s="455"/>
      <c r="G31" s="183" t="s">
        <v>228</v>
      </c>
      <c r="H31" s="467">
        <f>+AS24</f>
        <v>2345</v>
      </c>
      <c r="I31" s="436"/>
      <c r="J31" s="183" t="s">
        <v>228</v>
      </c>
      <c r="M31" s="473"/>
      <c r="P31" s="54"/>
      <c r="Y31"/>
      <c r="Z31"/>
      <c r="AA31" s="65" t="s">
        <v>251</v>
      </c>
      <c r="AK31" s="67"/>
      <c r="AL31" s="507" t="str">
        <f>+IF(AL30=0,"",IF(AL27&lt;AL30,"エラー !：⑩の内数である⑪の量が⑩を超えています",""))</f>
        <v/>
      </c>
      <c r="AM31" s="449"/>
      <c r="AN31" s="449"/>
      <c r="AO31" s="449"/>
      <c r="AP31" s="449"/>
      <c r="AQ31" s="449"/>
      <c r="AS31" s="514"/>
      <c r="AT31" s="515"/>
      <c r="AU31" s="515"/>
      <c r="AV31" s="152" t="s">
        <v>72</v>
      </c>
      <c r="AW31" s="382"/>
    </row>
    <row r="32" spans="2:49" ht="27" customHeight="1" thickTop="1" thickBot="1" x14ac:dyDescent="0.2">
      <c r="B32" s="457" t="s">
        <v>252</v>
      </c>
      <c r="C32" s="458"/>
      <c r="D32" s="469">
        <v>0</v>
      </c>
      <c r="E32" s="455"/>
      <c r="F32" s="455"/>
      <c r="G32" s="183" t="s">
        <v>228</v>
      </c>
      <c r="H32" s="467">
        <f>+AS27</f>
        <v>0</v>
      </c>
      <c r="I32" s="436"/>
      <c r="J32" s="183" t="s">
        <v>228</v>
      </c>
      <c r="M32" s="473"/>
      <c r="P32" s="54"/>
      <c r="Q32" s="137"/>
      <c r="R32" s="50" t="s">
        <v>253</v>
      </c>
      <c r="S32" s="468" t="s">
        <v>254</v>
      </c>
      <c r="T32" s="436"/>
      <c r="U32" s="436"/>
      <c r="V32" s="437"/>
      <c r="Y32"/>
      <c r="Z32"/>
      <c r="AA32" s="527" t="s">
        <v>255</v>
      </c>
      <c r="AB32" s="462"/>
      <c r="AC32" s="462"/>
      <c r="AD32" s="462"/>
      <c r="AE32" s="462"/>
      <c r="AF32" s="461" t="s">
        <v>256</v>
      </c>
      <c r="AG32" s="462"/>
      <c r="AH32" s="462"/>
      <c r="AI32" s="462"/>
      <c r="AJ32" s="462"/>
      <c r="AK32" s="462"/>
      <c r="AL32" s="496" t="s">
        <v>257</v>
      </c>
      <c r="AM32" s="462"/>
      <c r="AN32" s="462"/>
      <c r="AO32" s="497"/>
      <c r="AP32" s="177"/>
      <c r="AS32" s="381" t="str">
        <f>+IF(AS31=0,"",IF(AL27&lt;(AS24+AS27+AS31),"エラー !：⑩の内数である（⑫+⑬＋⑭）の量が⑩を超えています",""))</f>
        <v/>
      </c>
      <c r="AT32" s="379"/>
      <c r="AU32" s="379"/>
      <c r="AV32" s="379"/>
      <c r="AW32" s="382"/>
    </row>
    <row r="33" spans="2:62" ht="27" customHeight="1" thickBot="1" x14ac:dyDescent="0.2">
      <c r="B33" s="475" t="s">
        <v>258</v>
      </c>
      <c r="C33" s="453"/>
      <c r="D33" s="511">
        <v>0</v>
      </c>
      <c r="E33" s="512"/>
      <c r="F33" s="512"/>
      <c r="G33" s="184" t="s">
        <v>228</v>
      </c>
      <c r="H33" s="505">
        <f>+AS31</f>
        <v>0</v>
      </c>
      <c r="I33" s="506"/>
      <c r="J33" s="184" t="s">
        <v>228</v>
      </c>
      <c r="M33" s="474"/>
      <c r="R33" s="454"/>
      <c r="S33" s="455"/>
      <c r="T33" s="455"/>
      <c r="U33" s="455"/>
      <c r="V33" s="43" t="s">
        <v>72</v>
      </c>
      <c r="Y33"/>
      <c r="Z33"/>
      <c r="AA33" s="528"/>
      <c r="AB33" s="449"/>
      <c r="AC33" s="449"/>
      <c r="AD33" s="449"/>
      <c r="AE33" s="449"/>
      <c r="AF33" s="449"/>
      <c r="AG33" s="449"/>
      <c r="AH33" s="449"/>
      <c r="AI33" s="449"/>
      <c r="AJ33" s="449"/>
      <c r="AK33" s="449"/>
      <c r="AL33" s="449"/>
      <c r="AM33" s="449"/>
      <c r="AN33" s="449"/>
      <c r="AO33" s="498"/>
      <c r="AP33" s="177"/>
      <c r="AW33" s="382"/>
    </row>
    <row r="34" spans="2:62" ht="24" customHeight="1" x14ac:dyDescent="0.15">
      <c r="C34" s="246" t="str">
        <f>+IF(D30=0,"",IF(D29&lt;D30,"エラー !：上の表は、⑩の内数である⑪の量が⑩を超えています",""))</f>
        <v/>
      </c>
      <c r="AA34" s="529"/>
      <c r="AB34" s="463"/>
      <c r="AC34" s="463"/>
      <c r="AD34" s="463"/>
      <c r="AE34" s="463"/>
      <c r="AF34" s="463"/>
      <c r="AG34" s="463"/>
      <c r="AH34" s="463"/>
      <c r="AI34" s="463"/>
      <c r="AJ34" s="463"/>
      <c r="AK34" s="463"/>
      <c r="AL34" s="463"/>
      <c r="AM34" s="463"/>
      <c r="AN34" s="463"/>
      <c r="AO34" s="499"/>
      <c r="AP34" s="177"/>
      <c r="AW34" s="382"/>
    </row>
    <row r="35" spans="2:62" ht="15" customHeight="1" x14ac:dyDescent="0.15">
      <c r="C35" s="247" t="str">
        <f>+IF(D31=0,"",IF(D29&lt;D31,"エラー !：上の表は、⑩の内数である⑫の量が⑩を超えています",""))</f>
        <v/>
      </c>
      <c r="AF35" s="62"/>
      <c r="AG35" s="62"/>
      <c r="AH35" s="62"/>
      <c r="AI35" s="62"/>
      <c r="AJ35" s="62"/>
      <c r="AK35" s="62"/>
    </row>
    <row r="36" spans="2:62" ht="15" customHeight="1" x14ac:dyDescent="0.15">
      <c r="C36" s="247" t="str">
        <f>+IF(D32=0,"",IF(D29&lt;D32,"エラー !：上の表は、⑩の内数である⑬の量が⑩を超えています",""))</f>
        <v/>
      </c>
      <c r="AF36" s="62"/>
      <c r="AG36" s="62"/>
      <c r="AH36" s="62"/>
      <c r="AI36" s="62"/>
      <c r="AJ36" s="62"/>
      <c r="AK36" s="62"/>
      <c r="AL36" s="62"/>
      <c r="AM36" s="143"/>
      <c r="AN36" s="143"/>
      <c r="AO36" s="67"/>
      <c r="AW36" s="66"/>
    </row>
    <row r="37" spans="2:62" ht="15" customHeight="1" x14ac:dyDescent="0.15">
      <c r="C37" s="247" t="str">
        <f>+IF(D33=0,"",IF(D29&lt;D33,"エラー !：上の表は、⑩の内数である⑭の量が⑩を超えています",""))</f>
        <v/>
      </c>
      <c r="J37" s="66"/>
      <c r="K37" s="66"/>
      <c r="R37" s="66"/>
      <c r="S37" s="66"/>
      <c r="T37" s="66"/>
      <c r="AL37" s="62"/>
      <c r="AM37" s="67"/>
      <c r="AN37" s="67"/>
      <c r="AO37" s="67"/>
      <c r="AU37" s="62"/>
      <c r="AV37" s="62"/>
      <c r="AW37" s="66"/>
    </row>
    <row r="38" spans="2:62" ht="13.35" customHeight="1" x14ac:dyDescent="0.15">
      <c r="J38" s="66"/>
      <c r="K38" s="66"/>
      <c r="R38" s="66"/>
      <c r="S38" s="66"/>
      <c r="T38" s="66"/>
      <c r="AL38" s="62"/>
      <c r="AM38" s="67"/>
      <c r="AN38" s="67"/>
      <c r="AO38" s="67"/>
      <c r="AS38" s="67"/>
      <c r="AT38" s="143"/>
      <c r="AU38" s="62"/>
      <c r="AV38" s="62"/>
      <c r="AW38" s="66"/>
    </row>
    <row r="39" spans="2:62" ht="13.35" customHeight="1" x14ac:dyDescent="0.15">
      <c r="J39" s="66"/>
      <c r="K39" s="66"/>
      <c r="R39" s="66"/>
      <c r="S39" s="66"/>
      <c r="T39" s="66"/>
      <c r="AL39" s="62"/>
      <c r="AM39" s="67"/>
      <c r="AN39" s="67"/>
      <c r="AO39" s="67"/>
      <c r="AS39" s="67"/>
      <c r="AT39" s="62"/>
      <c r="AU39" s="62"/>
      <c r="AV39" s="62"/>
      <c r="AW39" s="66"/>
    </row>
    <row r="40" spans="2:62" ht="13.35" customHeight="1" x14ac:dyDescent="0.15">
      <c r="J40" s="66"/>
      <c r="K40" s="66"/>
      <c r="R40" s="66"/>
      <c r="S40" s="66"/>
      <c r="T40" s="66"/>
      <c r="AL40" s="62"/>
      <c r="AM40" s="67"/>
      <c r="AN40" s="67"/>
      <c r="AO40" s="67"/>
      <c r="AS40" s="67"/>
      <c r="AT40" s="62"/>
      <c r="AU40" s="62"/>
      <c r="AV40" s="62"/>
      <c r="AW40" s="66"/>
    </row>
    <row r="41" spans="2:62" ht="13.35" customHeight="1" x14ac:dyDescent="0.15">
      <c r="J41" s="66"/>
      <c r="K41" s="66"/>
      <c r="R41" s="66"/>
      <c r="S41" s="66"/>
      <c r="T41" s="66"/>
      <c r="AS41" s="67"/>
      <c r="AT41" s="62"/>
      <c r="AU41" s="62"/>
      <c r="AV41" s="62"/>
      <c r="AW41" s="66"/>
    </row>
    <row r="42" spans="2:62" ht="13.35" customHeight="1" x14ac:dyDescent="0.15">
      <c r="I42" s="66"/>
      <c r="J42" s="66"/>
      <c r="K42" s="66"/>
      <c r="R42" s="66"/>
      <c r="S42" s="66"/>
      <c r="T42" s="66"/>
      <c r="AS42" s="67"/>
      <c r="AT42" s="62"/>
    </row>
    <row r="43" spans="2:62" x14ac:dyDescent="0.15">
      <c r="I43" s="66"/>
      <c r="J43" s="66"/>
      <c r="K43" s="66"/>
      <c r="R43" s="66"/>
      <c r="S43" s="66"/>
      <c r="T43" s="66"/>
      <c r="AW43" s="66"/>
    </row>
    <row r="44" spans="2:62" x14ac:dyDescent="0.15">
      <c r="I44" s="66"/>
      <c r="J44" s="66"/>
      <c r="K44" s="66"/>
      <c r="R44" s="66"/>
      <c r="S44" s="66"/>
      <c r="T44" s="66"/>
      <c r="AW44" s="66"/>
    </row>
    <row r="45" spans="2:62" x14ac:dyDescent="0.15">
      <c r="I45" s="66"/>
      <c r="J45" s="66"/>
      <c r="K45" s="66"/>
      <c r="R45" s="66"/>
      <c r="S45" s="66"/>
      <c r="T45" s="66"/>
    </row>
    <row r="46" spans="2:62" x14ac:dyDescent="0.15">
      <c r="I46" s="66"/>
      <c r="J46" s="66"/>
      <c r="K46" s="66"/>
      <c r="R46" s="66"/>
      <c r="S46" s="66"/>
      <c r="T46" s="66"/>
    </row>
    <row r="47" spans="2:62" ht="13.35" customHeight="1" x14ac:dyDescent="0.15">
      <c r="I47" s="66"/>
      <c r="J47" s="66"/>
      <c r="K47" s="66"/>
      <c r="R47" s="66"/>
      <c r="S47" s="66"/>
      <c r="T47" s="66"/>
      <c r="BH47" s="67"/>
      <c r="BI47" s="67"/>
      <c r="BJ47" s="65"/>
    </row>
    <row r="48" spans="2:62" x14ac:dyDescent="0.15">
      <c r="I48" s="66"/>
      <c r="J48" s="66"/>
      <c r="K48" s="66"/>
      <c r="R48" s="66"/>
      <c r="S48" s="66"/>
      <c r="T48" s="66"/>
      <c r="BH48" s="65"/>
    </row>
    <row r="49" spans="7:62" x14ac:dyDescent="0.15">
      <c r="G49" s="66"/>
      <c r="H49" s="66"/>
      <c r="I49" s="66"/>
      <c r="J49" s="66"/>
      <c r="K49" s="66"/>
      <c r="R49" s="66"/>
      <c r="S49" s="66"/>
      <c r="T49" s="66"/>
      <c r="BE49" s="65"/>
      <c r="BF49" s="65"/>
      <c r="BG49" s="65"/>
      <c r="BH49" s="65"/>
    </row>
    <row r="50" spans="7:62" x14ac:dyDescent="0.15">
      <c r="G50" s="66"/>
      <c r="H50" s="66"/>
      <c r="I50" s="66"/>
      <c r="J50" s="66"/>
      <c r="K50" s="66"/>
      <c r="R50" s="66"/>
      <c r="S50" s="66"/>
      <c r="T50" s="66"/>
      <c r="BE50" s="65"/>
      <c r="BF50" s="65"/>
      <c r="BG50" s="65"/>
      <c r="BH50" s="65"/>
    </row>
    <row r="51" spans="7:62" x14ac:dyDescent="0.15">
      <c r="G51" s="66"/>
      <c r="H51" s="66"/>
      <c r="I51" s="66"/>
      <c r="J51" s="66"/>
      <c r="K51" s="66"/>
      <c r="R51" s="66"/>
      <c r="S51" s="66"/>
      <c r="T51" s="66"/>
      <c r="BE51" s="65"/>
      <c r="BF51" s="65"/>
      <c r="BG51" s="65"/>
      <c r="BH51" s="65"/>
    </row>
    <row r="52" spans="7:62" x14ac:dyDescent="0.15">
      <c r="G52" s="66"/>
      <c r="H52" s="66"/>
      <c r="I52" s="66"/>
      <c r="J52" s="66"/>
      <c r="K52" s="66"/>
      <c r="R52" s="66"/>
      <c r="S52" s="66"/>
      <c r="T52" s="66"/>
      <c r="BE52" s="65"/>
      <c r="BF52" s="65"/>
      <c r="BG52" s="65"/>
      <c r="BH52" s="65"/>
    </row>
    <row r="53" spans="7:62" x14ac:dyDescent="0.15">
      <c r="G53" s="66"/>
      <c r="H53" s="66"/>
      <c r="I53" s="66"/>
      <c r="J53" s="66"/>
      <c r="K53" s="66"/>
      <c r="R53" s="66"/>
      <c r="S53" s="66"/>
      <c r="T53" s="66"/>
      <c r="BE53" s="65"/>
      <c r="BG53" s="65"/>
      <c r="BH53" s="65"/>
      <c r="BI53" s="65"/>
      <c r="BJ53" s="65"/>
    </row>
    <row r="54" spans="7:62" x14ac:dyDescent="0.15">
      <c r="G54" s="66"/>
      <c r="H54" s="66"/>
      <c r="I54" s="66"/>
      <c r="J54" s="66"/>
      <c r="K54" s="66"/>
      <c r="R54" s="66"/>
      <c r="S54" s="66"/>
      <c r="T54" s="66"/>
      <c r="BD54" s="65"/>
      <c r="BE54" s="68"/>
      <c r="BG54" s="65"/>
      <c r="BH54" s="65"/>
      <c r="BI54" s="65"/>
      <c r="BJ54" s="65"/>
    </row>
    <row r="55" spans="7:62" x14ac:dyDescent="0.15">
      <c r="G55" s="66"/>
      <c r="H55" s="66"/>
      <c r="I55" s="66"/>
      <c r="J55" s="66"/>
      <c r="K55" s="66"/>
      <c r="R55" s="66"/>
      <c r="S55" s="66"/>
      <c r="T55" s="66"/>
      <c r="BD55" s="65"/>
      <c r="BE55" s="68"/>
      <c r="BG55" s="65"/>
      <c r="BH55" s="65"/>
      <c r="BI55" s="65"/>
      <c r="BJ55" s="65"/>
    </row>
    <row r="56" spans="7:62" x14ac:dyDescent="0.15">
      <c r="G56" s="66"/>
      <c r="H56" s="66"/>
      <c r="I56" s="66"/>
      <c r="J56" s="66"/>
      <c r="K56" s="66"/>
      <c r="R56" s="66"/>
      <c r="S56" s="66"/>
      <c r="T56" s="66"/>
      <c r="BD56" s="65"/>
      <c r="BE56" s="68"/>
      <c r="BG56" s="65"/>
      <c r="BH56" s="65"/>
      <c r="BI56" s="65"/>
      <c r="BJ56" s="65"/>
    </row>
    <row r="57" spans="7:62" x14ac:dyDescent="0.15">
      <c r="G57" s="66"/>
      <c r="H57" s="66"/>
      <c r="I57" s="66"/>
      <c r="BD57" s="65"/>
      <c r="BE57" s="68"/>
      <c r="BG57" s="65"/>
      <c r="BH57" s="65"/>
      <c r="BI57" s="65"/>
      <c r="BJ57" s="65"/>
    </row>
    <row r="58" spans="7:62" ht="13.35" customHeight="1" x14ac:dyDescent="0.15">
      <c r="G58" s="66"/>
      <c r="H58" s="66"/>
      <c r="I58" s="66"/>
      <c r="L58" s="66"/>
      <c r="M58" s="69"/>
      <c r="N58" s="66"/>
      <c r="O58" s="66"/>
      <c r="BD58" s="65"/>
      <c r="BE58" s="68"/>
      <c r="BG58" s="65"/>
      <c r="BH58" s="65"/>
      <c r="BI58" s="65"/>
      <c r="BJ58" s="65"/>
    </row>
    <row r="59" spans="7:62" x14ac:dyDescent="0.15">
      <c r="G59" s="66"/>
      <c r="H59" s="66"/>
      <c r="I59" s="66"/>
      <c r="BD59" s="65"/>
      <c r="BE59" s="68"/>
      <c r="BG59" s="65"/>
      <c r="BH59" s="65"/>
      <c r="BI59" s="65"/>
      <c r="BJ59" s="65"/>
    </row>
    <row r="60" spans="7:62" x14ac:dyDescent="0.15">
      <c r="G60" s="66"/>
      <c r="H60" s="66"/>
      <c r="I60" s="66"/>
      <c r="BD60" s="65"/>
      <c r="BE60" s="68"/>
      <c r="BG60" s="65"/>
      <c r="BH60" s="65"/>
      <c r="BI60" s="65"/>
      <c r="BJ60" s="65"/>
    </row>
    <row r="61" spans="7:62" x14ac:dyDescent="0.15">
      <c r="G61" s="66"/>
      <c r="H61" s="66"/>
      <c r="I61" s="66"/>
      <c r="BD61" s="65"/>
      <c r="BE61" s="68"/>
      <c r="BG61" s="65"/>
      <c r="BH61" s="65"/>
      <c r="BI61" s="65"/>
      <c r="BJ61" s="65"/>
    </row>
    <row r="62" spans="7:62" x14ac:dyDescent="0.15">
      <c r="BD62" s="65"/>
      <c r="BE62" s="68"/>
      <c r="BG62" s="65"/>
      <c r="BH62" s="65"/>
      <c r="BI62" s="65"/>
      <c r="BJ62" s="65"/>
    </row>
    <row r="63" spans="7:62" x14ac:dyDescent="0.15">
      <c r="BD63" s="65"/>
      <c r="BE63" s="68"/>
      <c r="BG63" s="65"/>
      <c r="BH63" s="65"/>
      <c r="BI63" s="65"/>
      <c r="BJ63" s="65"/>
    </row>
    <row r="64" spans="7:62" x14ac:dyDescent="0.15">
      <c r="BD64" s="65"/>
      <c r="BE64" s="68"/>
      <c r="BG64" s="65"/>
      <c r="BH64" s="65"/>
      <c r="BI64" s="65"/>
      <c r="BJ64" s="65"/>
    </row>
    <row r="65" spans="12:62" x14ac:dyDescent="0.15">
      <c r="BD65" s="65"/>
      <c r="BE65" s="68"/>
      <c r="BG65" s="65"/>
      <c r="BH65" s="65"/>
      <c r="BI65" s="65"/>
      <c r="BJ65" s="65"/>
    </row>
    <row r="66" spans="12:62" x14ac:dyDescent="0.15">
      <c r="BD66" s="65"/>
      <c r="BE66" s="68"/>
      <c r="BG66" s="65"/>
      <c r="BH66" s="65"/>
      <c r="BI66" s="65"/>
      <c r="BJ66" s="65"/>
    </row>
    <row r="67" spans="12:62" x14ac:dyDescent="0.15">
      <c r="BD67" s="65"/>
      <c r="BE67" s="68"/>
      <c r="BG67" s="65"/>
      <c r="BH67" s="65"/>
      <c r="BI67" s="65"/>
      <c r="BJ67" s="65"/>
    </row>
    <row r="69" spans="12:62" ht="13.35" customHeight="1" x14ac:dyDescent="0.15">
      <c r="L69" s="66"/>
      <c r="M69" s="69"/>
      <c r="N69" s="66"/>
      <c r="O69" s="66"/>
    </row>
    <row r="70" spans="12:62" ht="13.35" customHeight="1" x14ac:dyDescent="0.15">
      <c r="L70" s="66"/>
      <c r="M70" s="69"/>
      <c r="N70" s="66"/>
      <c r="O70" s="66"/>
    </row>
    <row r="71" spans="12:62" ht="13.35" customHeight="1" x14ac:dyDescent="0.15">
      <c r="L71" s="66"/>
      <c r="M71" s="69"/>
      <c r="N71" s="66"/>
      <c r="O71" s="66"/>
    </row>
    <row r="72" spans="12:62" ht="13.35" customHeight="1" x14ac:dyDescent="0.15">
      <c r="L72" s="66"/>
      <c r="M72" s="69"/>
      <c r="N72" s="66"/>
      <c r="O72" s="66"/>
    </row>
    <row r="73" spans="12:62" ht="13.35" customHeight="1" x14ac:dyDescent="0.15">
      <c r="L73" s="66"/>
      <c r="M73" s="69"/>
      <c r="N73" s="66"/>
      <c r="O73" s="66"/>
    </row>
    <row r="74" spans="12:62" ht="13.35" customHeight="1" x14ac:dyDescent="0.15">
      <c r="L74" s="66"/>
      <c r="M74" s="69"/>
      <c r="N74" s="66"/>
      <c r="O74" s="66"/>
    </row>
    <row r="75" spans="12:62" ht="13.35" customHeight="1" x14ac:dyDescent="0.15">
      <c r="L75" s="66"/>
      <c r="M75" s="69"/>
      <c r="N75" s="66"/>
      <c r="O75" s="66"/>
    </row>
    <row r="76" spans="12:62" ht="13.35" customHeight="1" x14ac:dyDescent="0.15">
      <c r="L76" s="66"/>
      <c r="M76" s="69"/>
      <c r="N76" s="66"/>
      <c r="O76" s="66"/>
    </row>
  </sheetData>
  <sheetProtection algorithmName="SHA-512" hashValue="xcDvKCscCDmw1Qj6kuTO8hgL2Xf7+X23cQENSkJT7onAIr2YrbQg+Zw0scvEV7DjwEqIhw0KKGolQX28HTi0mQ==" saltValue="oIpW1eJoHsVb+w0OTe9dXw==" spinCount="100000" sheet="1" objects="1" scenarios="1"/>
  <mergeCells count="113">
    <mergeCell ref="AW19:AW20"/>
    <mergeCell ref="P12:S12"/>
    <mergeCell ref="AA32:AE34"/>
    <mergeCell ref="B2:H3"/>
    <mergeCell ref="S32:V32"/>
    <mergeCell ref="D23:G23"/>
    <mergeCell ref="AI17:AL17"/>
    <mergeCell ref="B23:C23"/>
    <mergeCell ref="AL30:AO30"/>
    <mergeCell ref="Y18:AA18"/>
    <mergeCell ref="D24:F24"/>
    <mergeCell ref="AS17:AT17"/>
    <mergeCell ref="H32:I32"/>
    <mergeCell ref="H23:J23"/>
    <mergeCell ref="P22:V22"/>
    <mergeCell ref="D26:F26"/>
    <mergeCell ref="P21:S21"/>
    <mergeCell ref="U17:X17"/>
    <mergeCell ref="AI8:AN8"/>
    <mergeCell ref="H27:I27"/>
    <mergeCell ref="G11:I11"/>
    <mergeCell ref="AH12:AM12"/>
    <mergeCell ref="AT29:AV30"/>
    <mergeCell ref="AS3:AT3"/>
    <mergeCell ref="AB3:AD3"/>
    <mergeCell ref="AI14:AN14"/>
    <mergeCell ref="H28:I28"/>
    <mergeCell ref="Q23:T23"/>
    <mergeCell ref="D31:F31"/>
    <mergeCell ref="F15:H15"/>
    <mergeCell ref="B7:C7"/>
    <mergeCell ref="F9:I9"/>
    <mergeCell ref="AF5:AU5"/>
    <mergeCell ref="AS27:AU27"/>
    <mergeCell ref="H31:I31"/>
    <mergeCell ref="AH9:AM9"/>
    <mergeCell ref="P15:S15"/>
    <mergeCell ref="Y30:Z30"/>
    <mergeCell ref="M7:AB8"/>
    <mergeCell ref="Y29:Z29"/>
    <mergeCell ref="AT26:AV26"/>
    <mergeCell ref="AO20:AP20"/>
    <mergeCell ref="B28:C28"/>
    <mergeCell ref="Y28:Z28"/>
    <mergeCell ref="AL31:AQ31"/>
    <mergeCell ref="Q20:T20"/>
    <mergeCell ref="Q14:T14"/>
    <mergeCell ref="P27:S27"/>
    <mergeCell ref="AT23:AV23"/>
    <mergeCell ref="Q17:T17"/>
    <mergeCell ref="Q11:T11"/>
    <mergeCell ref="B27:C27"/>
    <mergeCell ref="P24:S24"/>
    <mergeCell ref="D7:I7"/>
    <mergeCell ref="AS4:AT4"/>
    <mergeCell ref="R33:U33"/>
    <mergeCell ref="H25:I25"/>
    <mergeCell ref="G14:I14"/>
    <mergeCell ref="AH15:AM15"/>
    <mergeCell ref="C8:K8"/>
    <mergeCell ref="D25:F25"/>
    <mergeCell ref="AH18:AK18"/>
    <mergeCell ref="B29:C29"/>
    <mergeCell ref="AL27:AO27"/>
    <mergeCell ref="AF32:AK34"/>
    <mergeCell ref="D32:F32"/>
    <mergeCell ref="D33:F33"/>
    <mergeCell ref="B30:C30"/>
    <mergeCell ref="AL32:AO34"/>
    <mergeCell ref="AS31:AU31"/>
    <mergeCell ref="AS18:AT18"/>
    <mergeCell ref="Y21:AA21"/>
    <mergeCell ref="B33:C33"/>
    <mergeCell ref="M26:M33"/>
    <mergeCell ref="B32:C32"/>
    <mergeCell ref="F12:H12"/>
    <mergeCell ref="B26:C26"/>
    <mergeCell ref="AE17:AE21"/>
    <mergeCell ref="AO17:AP17"/>
    <mergeCell ref="D27:F27"/>
    <mergeCell ref="B25:C25"/>
    <mergeCell ref="H30:I30"/>
    <mergeCell ref="H29:I29"/>
    <mergeCell ref="AA29:AE29"/>
    <mergeCell ref="AE9:AE14"/>
    <mergeCell ref="H24:I24"/>
    <mergeCell ref="H33:I33"/>
    <mergeCell ref="P16:AB16"/>
    <mergeCell ref="H26:I26"/>
    <mergeCell ref="AS29:AS30"/>
    <mergeCell ref="P18:S18"/>
    <mergeCell ref="AI11:AN11"/>
    <mergeCell ref="AA28:AE28"/>
    <mergeCell ref="S29:V29"/>
    <mergeCell ref="B31:C31"/>
    <mergeCell ref="U23:X23"/>
    <mergeCell ref="Z17:AB17"/>
    <mergeCell ref="AP3:AR4"/>
    <mergeCell ref="D28:F28"/>
    <mergeCell ref="B21:J22"/>
    <mergeCell ref="AA30:AE30"/>
    <mergeCell ref="AM26:AP26"/>
    <mergeCell ref="Z20:AB20"/>
    <mergeCell ref="D30:F30"/>
    <mergeCell ref="AM29:AP29"/>
    <mergeCell ref="D29:F29"/>
    <mergeCell ref="AS24:AU24"/>
    <mergeCell ref="AS16:AT16"/>
    <mergeCell ref="R30:U30"/>
    <mergeCell ref="M11:M24"/>
    <mergeCell ref="Z5:AD5"/>
    <mergeCell ref="B24:C24"/>
    <mergeCell ref="Q26:T26"/>
  </mergeCells>
  <phoneticPr fontId="3"/>
  <dataValidations count="3">
    <dataValidation type="custom" allowBlank="1" showInputMessage="1" showErrorMessage="1" error="入力は少数第1位までにして下さい。" sqref="AU13:AU14" xr:uid="{00000000-0002-0000-0800-000000000000}">
      <formula1>AU13=ROUND(AU13,1)</formula1>
    </dataValidation>
    <dataValidation type="custom" allowBlank="1" showInputMessage="1" showErrorMessage="1" sqref="H24:H33" xr:uid="{00000000-0002-0000-0800-000001000000}">
      <formula1>H24=ROUND(H24,1)</formula1>
    </dataValidation>
    <dataValidation type="custom" allowBlank="1" showInputMessage="1" showErrorMessage="1" error="入力は少数第1位までにしてください。" sqref="D24:F33 F15:H15 P12:S12 P15:S15 P18:S18 P21:S21 P24:S24 R33:U33 AA28:AE30 AH9:AM9 AH12:AM12 AH15:AM15 AL30:AO30 AO21 AS27:AU27 AS31:AU31 AU16:AU18" xr:uid="{00000000-0002-0000-0800-000002000000}">
      <formula1>D9=ROUND(D9,1)</formula1>
    </dataValidation>
  </dataValidations>
  <pageMargins left="0.59055118110236227" right="0.59055118110236227" top="0.62992125984251968" bottom="0.39370078740157483" header="0.51181102362204722" footer="0"/>
  <pageSetup paperSize="9" scale="68" orientation="landscape"/>
  <legacy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6">
    <pageSetUpPr fitToPage="1"/>
  </sheetPr>
  <dimension ref="B1:BJ76"/>
  <sheetViews>
    <sheetView showGridLines="0" zoomScaleNormal="100" workbookViewId="0">
      <selection activeCell="D32" sqref="D32:F32"/>
    </sheetView>
  </sheetViews>
  <sheetFormatPr defaultColWidth="9" defaultRowHeight="12" x14ac:dyDescent="0.15"/>
  <cols>
    <col min="1" max="2" width="2.875" style="40" customWidth="1"/>
    <col min="3" max="3" width="18.375" style="40" customWidth="1"/>
    <col min="4" max="5" width="4.375" style="40" customWidth="1"/>
    <col min="6" max="6" width="3.875" style="40" customWidth="1"/>
    <col min="7" max="7" width="2.375" style="40" customWidth="1"/>
    <col min="8" max="8" width="10.375" style="40" customWidth="1"/>
    <col min="9" max="9" width="2.375" style="40" customWidth="1"/>
    <col min="10" max="11" width="2.5" style="40" customWidth="1"/>
    <col min="12" max="15" width="2.875" style="40" customWidth="1"/>
    <col min="16" max="16" width="3" style="40" customWidth="1"/>
    <col min="17" max="19" width="4.875" style="40" customWidth="1"/>
    <col min="20" max="22" width="2.875" style="40" customWidth="1"/>
    <col min="23" max="24" width="2.5" style="40" customWidth="1"/>
    <col min="25" max="25" width="2.875" style="40" customWidth="1"/>
    <col min="26" max="26" width="7.875" style="40" customWidth="1"/>
    <col min="27" max="27" width="4.875" style="40" customWidth="1"/>
    <col min="28" max="28" width="2" style="40" customWidth="1"/>
    <col min="29" max="30" width="2.375" style="40" customWidth="1"/>
    <col min="31" max="31" width="3.125" style="40" customWidth="1"/>
    <col min="32" max="33" width="2.375" style="40" customWidth="1"/>
    <col min="34" max="34" width="2.875" style="40" customWidth="1"/>
    <col min="35" max="35" width="7.875" style="40" customWidth="1"/>
    <col min="36" max="37" width="4.375" style="40" customWidth="1"/>
    <col min="38" max="38" width="3.375" style="40" customWidth="1"/>
    <col min="39" max="40" width="2.875" style="40" customWidth="1"/>
    <col min="41" max="41" width="10.875" style="40" customWidth="1"/>
    <col min="42" max="42" width="2.875" style="40" customWidth="1"/>
    <col min="43" max="44" width="2.5" style="40" customWidth="1"/>
    <col min="45" max="45" width="2.875" style="40" customWidth="1"/>
    <col min="46" max="46" width="7.875" style="40" customWidth="1"/>
    <col min="47" max="47" width="11.875" style="40" customWidth="1"/>
    <col min="48" max="48" width="1.875" style="40" customWidth="1"/>
    <col min="49" max="49" width="5.375" style="40" customWidth="1"/>
    <col min="50" max="58" width="9" style="40" customWidth="1"/>
    <col min="59" max="59" width="16.125" style="40" customWidth="1"/>
    <col min="60" max="60" width="9" style="40" customWidth="1"/>
    <col min="61" max="16384" width="9" style="40"/>
  </cols>
  <sheetData>
    <row r="1" spans="2:49" ht="27" customHeight="1" x14ac:dyDescent="0.15">
      <c r="F1" s="39"/>
      <c r="S1" s="82" t="s">
        <v>174</v>
      </c>
      <c r="T1" s="82" t="s">
        <v>175</v>
      </c>
    </row>
    <row r="2" spans="2:49" ht="12" customHeight="1" thickBot="1" x14ac:dyDescent="0.2">
      <c r="B2" s="451" t="s">
        <v>32</v>
      </c>
      <c r="C2" s="449"/>
      <c r="D2" s="449"/>
      <c r="E2" s="449"/>
      <c r="F2" s="449"/>
      <c r="G2" s="449"/>
      <c r="H2" s="449"/>
      <c r="Y2" s="104"/>
      <c r="AU2" s="115"/>
      <c r="AV2" s="113"/>
      <c r="AW2" s="382"/>
    </row>
    <row r="3" spans="2:49" ht="13.35" customHeight="1" x14ac:dyDescent="0.15">
      <c r="B3" s="449"/>
      <c r="C3" s="449"/>
      <c r="D3" s="449"/>
      <c r="E3" s="449"/>
      <c r="F3" s="449"/>
      <c r="G3" s="449"/>
      <c r="H3" s="449"/>
      <c r="Y3" s="104"/>
      <c r="Z3" s="41"/>
      <c r="AA3" s="41"/>
      <c r="AB3" s="448"/>
      <c r="AC3" s="449"/>
      <c r="AD3" s="449"/>
      <c r="AE3" s="87"/>
      <c r="AF3" s="105"/>
      <c r="AG3" s="105"/>
      <c r="AH3" s="105"/>
      <c r="AI3" s="105"/>
      <c r="AJ3" s="105"/>
      <c r="AK3" s="105"/>
      <c r="AL3" s="105"/>
      <c r="AM3" s="105"/>
      <c r="AN3" s="105"/>
      <c r="AO3" s="105"/>
      <c r="AP3" s="476" t="s">
        <v>176</v>
      </c>
      <c r="AQ3" s="477"/>
      <c r="AR3" s="478"/>
      <c r="AS3" s="443" t="s">
        <v>27</v>
      </c>
      <c r="AT3" s="444"/>
      <c r="AU3" s="114" t="s">
        <v>28</v>
      </c>
      <c r="AV3" s="105"/>
      <c r="AW3" s="382"/>
    </row>
    <row r="4" spans="2:49" ht="13.7" customHeight="1" thickBot="1" x14ac:dyDescent="0.2">
      <c r="C4" s="104"/>
      <c r="F4" s="104"/>
      <c r="G4" s="104"/>
      <c r="H4" s="104"/>
      <c r="I4" s="104"/>
      <c r="J4" s="104"/>
      <c r="K4" s="104"/>
      <c r="L4" s="104"/>
      <c r="M4" s="104"/>
      <c r="N4" s="104"/>
      <c r="O4" s="104"/>
      <c r="P4" s="104"/>
      <c r="Q4" s="104"/>
      <c r="R4" s="104"/>
      <c r="S4" s="104"/>
      <c r="T4" s="104"/>
      <c r="U4" s="104"/>
      <c r="V4" s="104"/>
      <c r="W4" s="104"/>
      <c r="X4" s="104"/>
      <c r="Y4" s="104"/>
      <c r="Z4" s="41"/>
      <c r="AA4" s="41"/>
      <c r="AB4" s="106"/>
      <c r="AC4" s="106"/>
      <c r="AD4" s="106"/>
      <c r="AE4" s="87"/>
      <c r="AF4" s="105"/>
      <c r="AG4" s="105"/>
      <c r="AH4" s="105"/>
      <c r="AI4" s="105"/>
      <c r="AJ4" s="105"/>
      <c r="AK4" s="105"/>
      <c r="AL4" s="105"/>
      <c r="AM4" s="105"/>
      <c r="AN4" s="105"/>
      <c r="AO4" s="105"/>
      <c r="AP4" s="479"/>
      <c r="AQ4" s="480"/>
      <c r="AR4" s="481"/>
      <c r="AS4" s="452" t="str">
        <f>+表紙!N28</f>
        <v>○</v>
      </c>
      <c r="AT4" s="453"/>
      <c r="AU4" s="261">
        <f>+表紙!O28</f>
        <v>0</v>
      </c>
      <c r="AV4" s="105"/>
      <c r="AW4" s="382"/>
    </row>
    <row r="5" spans="2:49" ht="15" customHeight="1" x14ac:dyDescent="0.15">
      <c r="B5" s="145" t="s">
        <v>177</v>
      </c>
      <c r="C5" s="145"/>
      <c r="F5" s="145"/>
      <c r="G5" s="103"/>
      <c r="H5" s="103"/>
      <c r="I5" s="103"/>
      <c r="J5" s="103"/>
      <c r="K5" s="103"/>
      <c r="L5" s="103"/>
      <c r="M5" s="41"/>
      <c r="N5" s="41"/>
      <c r="O5" s="41"/>
      <c r="P5" s="41"/>
      <c r="Q5" s="41"/>
      <c r="R5" s="41"/>
      <c r="S5" s="41"/>
      <c r="T5" s="41"/>
      <c r="U5" s="41"/>
      <c r="V5" s="41"/>
      <c r="W5" s="41"/>
      <c r="X5" s="41"/>
      <c r="Y5" s="41"/>
      <c r="Z5" s="471" t="s">
        <v>178</v>
      </c>
      <c r="AA5" s="449"/>
      <c r="AB5" s="449"/>
      <c r="AC5" s="449"/>
      <c r="AD5" s="449"/>
      <c r="AE5" s="87" t="s">
        <v>179</v>
      </c>
      <c r="AF5" s="487" t="str">
        <f>+表紙!F47</f>
        <v>株式会社ハマーズ</v>
      </c>
      <c r="AG5" s="449"/>
      <c r="AH5" s="449"/>
      <c r="AI5" s="449"/>
      <c r="AJ5" s="449"/>
      <c r="AK5" s="449"/>
      <c r="AL5" s="449"/>
      <c r="AM5" s="449"/>
      <c r="AN5" s="449"/>
      <c r="AO5" s="449"/>
      <c r="AP5" s="449"/>
      <c r="AQ5" s="449"/>
      <c r="AR5" s="449"/>
      <c r="AS5" s="449"/>
      <c r="AT5" s="449"/>
      <c r="AU5" s="449"/>
      <c r="AV5" s="230"/>
      <c r="AW5" s="382"/>
    </row>
    <row r="6" spans="2:49" ht="24.75" customHeight="1" thickBot="1" x14ac:dyDescent="0.2">
      <c r="B6" s="287" t="s">
        <v>180</v>
      </c>
      <c r="C6" s="128"/>
      <c r="F6" s="128"/>
      <c r="G6" s="128"/>
      <c r="H6" s="128"/>
      <c r="I6" s="128"/>
      <c r="J6" s="128"/>
      <c r="K6" s="128"/>
      <c r="L6" s="128"/>
      <c r="M6" s="128"/>
      <c r="N6" s="128"/>
      <c r="O6" s="128"/>
      <c r="P6" s="128"/>
      <c r="Q6" s="128"/>
      <c r="R6" s="128"/>
      <c r="S6" s="128"/>
      <c r="T6" s="128"/>
      <c r="U6" s="128"/>
      <c r="V6" s="128"/>
      <c r="W6" s="128"/>
      <c r="X6" s="128"/>
      <c r="Y6" s="128"/>
      <c r="Z6" s="81"/>
      <c r="AA6" s="81"/>
      <c r="AB6" s="132"/>
      <c r="AC6" s="148"/>
      <c r="AD6" s="148"/>
      <c r="AE6" s="148"/>
      <c r="AF6" s="148"/>
      <c r="AG6" s="148"/>
      <c r="AH6" s="148"/>
      <c r="AI6" s="148"/>
      <c r="AJ6" s="148"/>
      <c r="AK6" s="148"/>
      <c r="AL6" s="148"/>
      <c r="AM6" s="148"/>
      <c r="AN6" s="148"/>
      <c r="AO6" s="148"/>
      <c r="AP6" s="148"/>
      <c r="AQ6" s="148"/>
      <c r="AR6" s="148"/>
      <c r="AS6" s="148"/>
      <c r="AT6" s="148"/>
      <c r="AU6" s="148"/>
      <c r="AV6" s="148"/>
      <c r="AW6" s="382"/>
    </row>
    <row r="7" spans="2:49" ht="28.35" customHeight="1" thickBot="1" x14ac:dyDescent="0.2">
      <c r="B7" s="485" t="s">
        <v>181</v>
      </c>
      <c r="C7" s="486"/>
      <c r="D7" s="445" t="s">
        <v>276</v>
      </c>
      <c r="E7" s="446"/>
      <c r="F7" s="446"/>
      <c r="G7" s="446"/>
      <c r="H7" s="446"/>
      <c r="I7" s="447"/>
      <c r="J7" s="136"/>
      <c r="M7" s="591" t="s">
        <v>277</v>
      </c>
      <c r="N7" s="462"/>
      <c r="O7" s="462"/>
      <c r="P7" s="462"/>
      <c r="Q7" s="462"/>
      <c r="R7" s="462"/>
      <c r="S7" s="462"/>
      <c r="T7" s="462"/>
      <c r="U7" s="462"/>
      <c r="V7" s="462"/>
      <c r="W7" s="462"/>
      <c r="X7" s="462"/>
      <c r="Y7" s="462"/>
      <c r="Z7" s="462"/>
      <c r="AA7" s="462"/>
      <c r="AB7" s="497"/>
      <c r="AC7" s="148"/>
      <c r="AD7" s="148"/>
      <c r="AE7" s="148"/>
      <c r="AF7" s="90"/>
      <c r="AG7" s="90"/>
      <c r="AH7" s="90"/>
      <c r="AI7" s="90"/>
      <c r="AJ7" s="90"/>
      <c r="AK7" s="90"/>
      <c r="AL7" s="90"/>
      <c r="AM7" s="90"/>
      <c r="AN7" s="90"/>
      <c r="AS7"/>
      <c r="AT7"/>
      <c r="AU7"/>
      <c r="AV7"/>
      <c r="AW7" s="382"/>
    </row>
    <row r="8" spans="2:49" ht="28.35" customHeight="1" thickTop="1" thickBot="1" x14ac:dyDescent="0.2">
      <c r="B8" s="42" t="s">
        <v>183</v>
      </c>
      <c r="C8" s="483" t="s">
        <v>184</v>
      </c>
      <c r="D8" s="449"/>
      <c r="E8" s="449"/>
      <c r="F8" s="449"/>
      <c r="G8" s="449"/>
      <c r="H8" s="449"/>
      <c r="I8" s="449"/>
      <c r="J8" s="449"/>
      <c r="K8" s="449"/>
      <c r="L8" s="124"/>
      <c r="M8" s="529"/>
      <c r="N8" s="463"/>
      <c r="O8" s="463"/>
      <c r="P8" s="463"/>
      <c r="Q8" s="463"/>
      <c r="R8" s="463"/>
      <c r="S8" s="463"/>
      <c r="T8" s="463"/>
      <c r="U8" s="463"/>
      <c r="V8" s="463"/>
      <c r="W8" s="463"/>
      <c r="X8" s="463"/>
      <c r="Y8" s="463"/>
      <c r="Z8" s="463"/>
      <c r="AA8" s="463"/>
      <c r="AB8" s="499"/>
      <c r="AC8" s="90"/>
      <c r="AD8" s="90"/>
      <c r="AE8" s="90"/>
      <c r="AG8" s="48"/>
      <c r="AH8" s="44" t="s">
        <v>185</v>
      </c>
      <c r="AI8" s="438" t="s">
        <v>186</v>
      </c>
      <c r="AJ8" s="439"/>
      <c r="AK8" s="439"/>
      <c r="AL8" s="439"/>
      <c r="AM8" s="439"/>
      <c r="AN8" s="440"/>
      <c r="AS8"/>
      <c r="AT8"/>
      <c r="AU8"/>
      <c r="AV8"/>
      <c r="AW8" s="382"/>
    </row>
    <row r="9" spans="2:49" ht="24.75" customHeight="1" thickTop="1" thickBot="1" x14ac:dyDescent="0.2">
      <c r="B9" s="176" t="s">
        <v>187</v>
      </c>
      <c r="F9" s="488" t="s">
        <v>188</v>
      </c>
      <c r="G9" s="489"/>
      <c r="H9" s="489"/>
      <c r="I9" s="490"/>
      <c r="J9" s="124"/>
      <c r="K9" s="124"/>
      <c r="L9" s="124"/>
      <c r="M9" s="124"/>
      <c r="N9" s="124"/>
      <c r="O9" s="124"/>
      <c r="P9" s="124"/>
      <c r="Q9" s="124"/>
      <c r="R9" s="124"/>
      <c r="S9" s="124"/>
      <c r="T9" s="124"/>
      <c r="U9" s="124"/>
      <c r="V9" s="124"/>
      <c r="W9" s="125"/>
      <c r="X9" s="125"/>
      <c r="Y9" s="125"/>
      <c r="Z9" s="90"/>
      <c r="AA9" s="90"/>
      <c r="AB9" s="90"/>
      <c r="AC9" s="90"/>
      <c r="AD9" s="90"/>
      <c r="AE9" s="504" t="s">
        <v>189</v>
      </c>
      <c r="AF9" s="54"/>
      <c r="AH9" s="441"/>
      <c r="AI9" s="442"/>
      <c r="AJ9" s="442"/>
      <c r="AK9" s="442"/>
      <c r="AL9" s="442"/>
      <c r="AM9" s="442"/>
      <c r="AN9" s="51" t="s">
        <v>72</v>
      </c>
      <c r="AS9"/>
      <c r="AT9"/>
      <c r="AU9"/>
      <c r="AV9"/>
      <c r="AW9" s="382"/>
    </row>
    <row r="10" spans="2:49" ht="24.75" customHeight="1" thickTop="1" thickBot="1" x14ac:dyDescent="0.2">
      <c r="F10" s="91"/>
      <c r="G10" s="124"/>
      <c r="H10" s="124"/>
      <c r="I10" s="124"/>
      <c r="J10" s="124"/>
      <c r="K10" s="124"/>
      <c r="L10" s="124"/>
      <c r="M10" s="124"/>
      <c r="N10" s="124"/>
      <c r="O10" s="124"/>
      <c r="P10" s="124"/>
      <c r="Q10" s="124"/>
      <c r="R10" s="124"/>
      <c r="S10" s="124"/>
      <c r="T10" s="124"/>
      <c r="U10" s="124"/>
      <c r="V10" s="124"/>
      <c r="W10" s="125"/>
      <c r="X10" s="125"/>
      <c r="Y10" s="125"/>
      <c r="Z10" s="90"/>
      <c r="AA10" s="90"/>
      <c r="AB10" s="90"/>
      <c r="AE10" s="473"/>
      <c r="AF10" s="54"/>
      <c r="AS10"/>
      <c r="AT10"/>
      <c r="AU10"/>
      <c r="AV10"/>
      <c r="AW10" s="382"/>
    </row>
    <row r="11" spans="2:49" ht="27" customHeight="1" thickTop="1" thickBot="1" x14ac:dyDescent="0.2">
      <c r="C11" s="153" t="s">
        <v>190</v>
      </c>
      <c r="F11" s="44" t="s">
        <v>47</v>
      </c>
      <c r="G11" s="438" t="s">
        <v>191</v>
      </c>
      <c r="H11" s="439"/>
      <c r="I11" s="440"/>
      <c r="J11" s="45"/>
      <c r="K11" s="46"/>
      <c r="L11" s="47"/>
      <c r="M11" s="472" t="s">
        <v>192</v>
      </c>
      <c r="N11" s="47"/>
      <c r="O11" s="48"/>
      <c r="P11" s="44" t="s">
        <v>50</v>
      </c>
      <c r="Q11" s="493" t="s">
        <v>193</v>
      </c>
      <c r="R11" s="439"/>
      <c r="S11" s="439"/>
      <c r="T11" s="440"/>
      <c r="U11" s="178"/>
      <c r="V11" s="62"/>
      <c r="Y11"/>
      <c r="Z11"/>
      <c r="AA11"/>
      <c r="AB11"/>
      <c r="AD11" s="59"/>
      <c r="AE11" s="473"/>
      <c r="AF11" s="138"/>
      <c r="AG11" s="48"/>
      <c r="AH11" s="44" t="s">
        <v>194</v>
      </c>
      <c r="AI11" s="438" t="s">
        <v>195</v>
      </c>
      <c r="AJ11" s="439"/>
      <c r="AK11" s="439"/>
      <c r="AL11" s="439"/>
      <c r="AM11" s="439"/>
      <c r="AN11" s="440"/>
      <c r="AS11"/>
      <c r="AT11"/>
      <c r="AU11"/>
      <c r="AV11"/>
      <c r="AW11" s="382"/>
    </row>
    <row r="12" spans="2:49" ht="24.75" customHeight="1" thickTop="1" thickBot="1" x14ac:dyDescent="0.2">
      <c r="F12" s="459">
        <f>+ROUND(P12,1)+ROUND(P15,1)+ROUND(P18,1)+ROUND(P24,1)+P27-ROUND(F15,1)</f>
        <v>5.89</v>
      </c>
      <c r="G12" s="460"/>
      <c r="H12" s="460"/>
      <c r="I12" s="51" t="s">
        <v>72</v>
      </c>
      <c r="K12" s="52"/>
      <c r="M12" s="473"/>
      <c r="N12" s="53"/>
      <c r="P12" s="441"/>
      <c r="Q12" s="442"/>
      <c r="R12" s="442"/>
      <c r="S12" s="442"/>
      <c r="T12" s="51" t="s">
        <v>72</v>
      </c>
      <c r="Y12"/>
      <c r="Z12"/>
      <c r="AA12"/>
      <c r="AB12"/>
      <c r="AC12" s="54"/>
      <c r="AE12" s="473"/>
      <c r="AG12" s="131"/>
      <c r="AH12" s="441"/>
      <c r="AI12" s="442"/>
      <c r="AJ12" s="442"/>
      <c r="AK12" s="442"/>
      <c r="AL12" s="442"/>
      <c r="AM12" s="442"/>
      <c r="AN12" s="51" t="s">
        <v>72</v>
      </c>
      <c r="AS12"/>
      <c r="AT12"/>
      <c r="AU12"/>
      <c r="AV12"/>
      <c r="AW12" s="382"/>
    </row>
    <row r="13" spans="2:49" ht="24.75" customHeight="1" thickTop="1" thickBot="1" x14ac:dyDescent="0.2">
      <c r="K13" s="55"/>
      <c r="M13" s="473"/>
      <c r="N13" s="54"/>
      <c r="Y13"/>
      <c r="Z13"/>
      <c r="AA13"/>
      <c r="AB13"/>
      <c r="AC13" s="54"/>
      <c r="AE13" s="473"/>
      <c r="AG13" s="136"/>
      <c r="AH13" s="134"/>
      <c r="AI13" s="135"/>
      <c r="AJ13" s="135"/>
      <c r="AK13" s="135"/>
      <c r="AL13" s="135"/>
      <c r="AS13" s="133"/>
      <c r="AT13" s="133"/>
      <c r="AU13" s="134"/>
      <c r="AW13" s="382"/>
    </row>
    <row r="14" spans="2:49" ht="27" customHeight="1" thickTop="1" thickBot="1" x14ac:dyDescent="0.2">
      <c r="F14" s="50" t="s">
        <v>196</v>
      </c>
      <c r="G14" s="468" t="s">
        <v>197</v>
      </c>
      <c r="H14" s="436"/>
      <c r="I14" s="437"/>
      <c r="J14" s="57"/>
      <c r="K14" s="58"/>
      <c r="M14" s="473"/>
      <c r="N14" s="54"/>
      <c r="O14" s="47"/>
      <c r="P14" s="44" t="s">
        <v>64</v>
      </c>
      <c r="Q14" s="494" t="s">
        <v>198</v>
      </c>
      <c r="R14" s="439"/>
      <c r="S14" s="439"/>
      <c r="T14" s="440"/>
      <c r="U14" s="178"/>
      <c r="V14" s="62"/>
      <c r="Y14"/>
      <c r="Z14"/>
      <c r="AA14"/>
      <c r="AB14"/>
      <c r="AC14" s="54"/>
      <c r="AE14" s="474"/>
      <c r="AG14" s="137"/>
      <c r="AH14" s="50" t="s">
        <v>199</v>
      </c>
      <c r="AI14" s="464" t="s">
        <v>200</v>
      </c>
      <c r="AJ14" s="465"/>
      <c r="AK14" s="465"/>
      <c r="AL14" s="465"/>
      <c r="AM14" s="465"/>
      <c r="AN14" s="466"/>
      <c r="AO14"/>
      <c r="AS14" s="133"/>
      <c r="AT14" s="133"/>
      <c r="AU14" s="134"/>
      <c r="AW14" s="382"/>
    </row>
    <row r="15" spans="2:49" ht="24.75" customHeight="1" thickBot="1" x14ac:dyDescent="0.2">
      <c r="F15" s="484"/>
      <c r="G15" s="455"/>
      <c r="H15" s="455"/>
      <c r="I15" s="43" t="s">
        <v>72</v>
      </c>
      <c r="K15" s="54"/>
      <c r="M15" s="473"/>
      <c r="N15" s="54"/>
      <c r="P15" s="441"/>
      <c r="Q15" s="442"/>
      <c r="R15" s="442"/>
      <c r="S15" s="442"/>
      <c r="T15" s="51" t="s">
        <v>72</v>
      </c>
      <c r="Y15"/>
      <c r="Z15"/>
      <c r="AA15"/>
      <c r="AB15"/>
      <c r="AC15" s="54"/>
      <c r="AH15" s="454"/>
      <c r="AI15" s="455"/>
      <c r="AJ15" s="455"/>
      <c r="AK15" s="455"/>
      <c r="AL15" s="455"/>
      <c r="AM15" s="455"/>
      <c r="AN15" s="43" t="s">
        <v>72</v>
      </c>
      <c r="AO15"/>
      <c r="AS15" s="60" t="s">
        <v>201</v>
      </c>
      <c r="AT15" s="61"/>
      <c r="AW15" s="382"/>
    </row>
    <row r="16" spans="2:49" ht="24.75" customHeight="1" thickTop="1" thickBot="1" x14ac:dyDescent="0.2">
      <c r="K16" s="54"/>
      <c r="M16" s="473"/>
      <c r="N16" s="54"/>
      <c r="P16" s="507" t="str">
        <f>+IF(Y18=0,"",IF(Y18-P18=Y18,"エラー！：⑥残さ物量があるのに、④自ら中間処理した量がゼロになっています",""))</f>
        <v/>
      </c>
      <c r="Q16" s="449"/>
      <c r="R16" s="449"/>
      <c r="S16" s="449"/>
      <c r="T16" s="449"/>
      <c r="U16" s="449"/>
      <c r="V16" s="449"/>
      <c r="W16" s="449"/>
      <c r="X16" s="449"/>
      <c r="Y16" s="449"/>
      <c r="Z16" s="449"/>
      <c r="AA16" s="449"/>
      <c r="AB16" s="449"/>
      <c r="AC16" s="54"/>
      <c r="AE16" s="174"/>
      <c r="AP16" s="49"/>
      <c r="AS16" s="508" t="s">
        <v>240</v>
      </c>
      <c r="AT16" s="437"/>
      <c r="AU16" s="92"/>
      <c r="AV16" s="43" t="s">
        <v>72</v>
      </c>
      <c r="AW16" s="382"/>
    </row>
    <row r="17" spans="2:49" ht="27" customHeight="1" thickTop="1" thickBot="1" x14ac:dyDescent="0.2">
      <c r="K17" s="54"/>
      <c r="M17" s="473"/>
      <c r="N17" s="54"/>
      <c r="O17" s="47"/>
      <c r="P17" s="44" t="s">
        <v>203</v>
      </c>
      <c r="Q17" s="438" t="s">
        <v>204</v>
      </c>
      <c r="R17" s="439"/>
      <c r="S17" s="439"/>
      <c r="T17" s="440"/>
      <c r="U17" s="517"/>
      <c r="V17" s="480"/>
      <c r="W17" s="480"/>
      <c r="X17" s="480"/>
      <c r="Y17" s="130" t="s">
        <v>205</v>
      </c>
      <c r="Z17" s="438" t="s">
        <v>206</v>
      </c>
      <c r="AA17" s="439"/>
      <c r="AB17" s="440"/>
      <c r="AC17" s="140"/>
      <c r="AD17" s="137"/>
      <c r="AE17" s="472" t="s">
        <v>207</v>
      </c>
      <c r="AF17" s="47"/>
      <c r="AG17" s="47"/>
      <c r="AH17" s="234" t="s">
        <v>208</v>
      </c>
      <c r="AI17" s="468" t="s">
        <v>209</v>
      </c>
      <c r="AJ17" s="436"/>
      <c r="AK17" s="436"/>
      <c r="AL17" s="437"/>
      <c r="AM17" s="47"/>
      <c r="AN17" s="242"/>
      <c r="AO17" s="491" t="s">
        <v>210</v>
      </c>
      <c r="AP17" s="437"/>
      <c r="AQ17" s="244"/>
      <c r="AS17" s="508" t="s">
        <v>211</v>
      </c>
      <c r="AT17" s="437"/>
      <c r="AU17" s="92"/>
      <c r="AV17" s="43" t="s">
        <v>72</v>
      </c>
      <c r="AW17" s="382"/>
    </row>
    <row r="18" spans="2:49" ht="24.75" customHeight="1" thickBot="1" x14ac:dyDescent="0.2">
      <c r="K18" s="54"/>
      <c r="M18" s="473"/>
      <c r="N18" s="54"/>
      <c r="P18" s="441"/>
      <c r="Q18" s="442"/>
      <c r="R18" s="442"/>
      <c r="S18" s="442"/>
      <c r="T18" s="51" t="s">
        <v>72</v>
      </c>
      <c r="U18"/>
      <c r="V18" s="235"/>
      <c r="W18"/>
      <c r="X18" s="182"/>
      <c r="Y18" s="459">
        <f>+ROUND(AH9,1)+ROUND(AH12,1)+ROUND(AH15,1)+AH18</f>
        <v>0</v>
      </c>
      <c r="Z18" s="460"/>
      <c r="AA18" s="460"/>
      <c r="AB18" s="51" t="s">
        <v>72</v>
      </c>
      <c r="AC18" s="181"/>
      <c r="AD18" s="181"/>
      <c r="AE18" s="473"/>
      <c r="AH18" s="456">
        <f>+ROUND(AO18,1)+ROUND(AO21,1)</f>
        <v>0</v>
      </c>
      <c r="AI18" s="436"/>
      <c r="AJ18" s="436"/>
      <c r="AK18" s="436"/>
      <c r="AL18" s="43" t="s">
        <v>72</v>
      </c>
      <c r="AM18" s="53"/>
      <c r="AO18" s="260">
        <f>+ROUND(AU16,1)+ROUND(AU17,1)+ROUND(AU18,1)</f>
        <v>0</v>
      </c>
      <c r="AP18" s="43" t="s">
        <v>72</v>
      </c>
      <c r="AS18" s="508" t="s">
        <v>212</v>
      </c>
      <c r="AT18" s="437"/>
      <c r="AU18" s="92"/>
      <c r="AV18" s="43" t="s">
        <v>72</v>
      </c>
      <c r="AW18" s="382"/>
    </row>
    <row r="19" spans="2:49" ht="24.75" customHeight="1" thickTop="1" thickBot="1" x14ac:dyDescent="0.2">
      <c r="K19" s="54"/>
      <c r="M19" s="473"/>
      <c r="N19" s="54"/>
      <c r="P19" s="126"/>
      <c r="Q19" s="253"/>
      <c r="R19" s="185"/>
      <c r="S19" s="126"/>
      <c r="T19" s="126"/>
      <c r="U19" s="127"/>
      <c r="V19" s="236"/>
      <c r="W19" s="127"/>
      <c r="X19" s="127"/>
      <c r="Y19" s="127"/>
      <c r="Z19" s="127"/>
      <c r="AA19" s="127"/>
      <c r="AB19" s="127"/>
      <c r="AE19" s="473"/>
      <c r="AI19" s="54"/>
      <c r="AM19" s="54"/>
      <c r="AS19"/>
      <c r="AT19"/>
      <c r="AU19"/>
      <c r="AV19"/>
      <c r="AW19" s="524" t="s">
        <v>213</v>
      </c>
    </row>
    <row r="20" spans="2:49" ht="27" customHeight="1" thickTop="1" thickBot="1" x14ac:dyDescent="0.2">
      <c r="K20" s="54"/>
      <c r="M20" s="473"/>
      <c r="N20" s="54"/>
      <c r="P20" s="44" t="s">
        <v>214</v>
      </c>
      <c r="Q20" s="438" t="s">
        <v>215</v>
      </c>
      <c r="R20" s="439"/>
      <c r="S20" s="439"/>
      <c r="T20" s="440"/>
      <c r="U20" s="126"/>
      <c r="V20" s="237"/>
      <c r="W20" s="240"/>
      <c r="X20" s="241"/>
      <c r="Y20" s="130" t="s">
        <v>216</v>
      </c>
      <c r="Z20" s="438" t="s">
        <v>217</v>
      </c>
      <c r="AA20" s="439"/>
      <c r="AB20" s="440"/>
      <c r="AE20" s="473"/>
      <c r="AI20" s="54"/>
      <c r="AL20" s="106"/>
      <c r="AM20" s="54"/>
      <c r="AN20" s="243"/>
      <c r="AO20" s="491" t="s">
        <v>218</v>
      </c>
      <c r="AP20" s="437"/>
      <c r="AQ20" s="179"/>
      <c r="AS20" s="56"/>
      <c r="AT20" s="56"/>
      <c r="AW20" s="449"/>
    </row>
    <row r="21" spans="2:49" ht="25.35" customHeight="1" thickBot="1" x14ac:dyDescent="0.2">
      <c r="B21" s="482" t="s">
        <v>219</v>
      </c>
      <c r="C21" s="449"/>
      <c r="D21" s="449"/>
      <c r="E21" s="449"/>
      <c r="F21" s="449"/>
      <c r="G21" s="449"/>
      <c r="H21" s="449"/>
      <c r="I21" s="449"/>
      <c r="J21" s="449"/>
      <c r="K21" s="54"/>
      <c r="M21" s="473"/>
      <c r="N21" s="54"/>
      <c r="P21" s="441"/>
      <c r="Q21" s="442"/>
      <c r="R21" s="442"/>
      <c r="S21" s="442"/>
      <c r="T21" s="51" t="s">
        <v>72</v>
      </c>
      <c r="U21" s="126"/>
      <c r="V21" s="126"/>
      <c r="W21" s="126"/>
      <c r="X21" s="126"/>
      <c r="Y21" s="459">
        <f>+P18-Y18</f>
        <v>0</v>
      </c>
      <c r="Z21" s="460"/>
      <c r="AA21" s="460"/>
      <c r="AB21" s="51" t="s">
        <v>72</v>
      </c>
      <c r="AC21" s="127"/>
      <c r="AE21" s="474"/>
      <c r="AI21" s="54"/>
      <c r="AN21" s="106"/>
      <c r="AO21" s="92"/>
      <c r="AP21" s="43" t="s">
        <v>72</v>
      </c>
      <c r="AQ21" s="179"/>
      <c r="AS21"/>
      <c r="AT21"/>
      <c r="AU21"/>
      <c r="AV21"/>
      <c r="AW21" s="382"/>
    </row>
    <row r="22" spans="2:49" ht="25.5" customHeight="1" thickTop="1" thickBot="1" x14ac:dyDescent="0.2">
      <c r="B22" s="480"/>
      <c r="C22" s="480"/>
      <c r="D22" s="480"/>
      <c r="E22" s="480"/>
      <c r="F22" s="480"/>
      <c r="G22" s="480"/>
      <c r="H22" s="480"/>
      <c r="I22" s="480"/>
      <c r="J22" s="480"/>
      <c r="K22" s="54"/>
      <c r="M22" s="473"/>
      <c r="N22" s="54"/>
      <c r="P22" s="532" t="str">
        <f>+IF(P21=0,"",IF(P18&lt;P21,"エラー !：④の内数である⑤の量が④を超えています",""))</f>
        <v/>
      </c>
      <c r="Q22" s="449"/>
      <c r="R22" s="449"/>
      <c r="S22" s="449"/>
      <c r="T22" s="449"/>
      <c r="U22" s="449"/>
      <c r="V22" s="449"/>
      <c r="W22" s="127"/>
      <c r="X22" s="127"/>
      <c r="Y22" s="127"/>
      <c r="Z22" s="127"/>
      <c r="AA22" s="127"/>
      <c r="AB22" s="127"/>
      <c r="AE22" s="174"/>
      <c r="AI22" s="54"/>
      <c r="AW22" s="382"/>
    </row>
    <row r="23" spans="2:49" ht="27" customHeight="1" thickTop="1" thickBot="1" x14ac:dyDescent="0.2">
      <c r="B23" s="516" t="s">
        <v>220</v>
      </c>
      <c r="C23" s="444"/>
      <c r="D23" s="530" t="s">
        <v>221</v>
      </c>
      <c r="E23" s="520"/>
      <c r="F23" s="520"/>
      <c r="G23" s="444"/>
      <c r="H23" s="516" t="s">
        <v>222</v>
      </c>
      <c r="I23" s="520"/>
      <c r="J23" s="444"/>
      <c r="K23" s="54"/>
      <c r="M23" s="473"/>
      <c r="N23" s="54"/>
      <c r="O23" s="47"/>
      <c r="P23" s="50" t="s">
        <v>223</v>
      </c>
      <c r="Q23" s="468" t="s">
        <v>224</v>
      </c>
      <c r="R23" s="436"/>
      <c r="S23" s="436"/>
      <c r="T23" s="437"/>
      <c r="U23" s="521"/>
      <c r="V23" s="449"/>
      <c r="W23" s="449"/>
      <c r="X23" s="449"/>
      <c r="AE23"/>
      <c r="AF23"/>
      <c r="AG23"/>
      <c r="AH23"/>
      <c r="AI23" s="245"/>
      <c r="AJ23"/>
      <c r="AN23" s="142"/>
      <c r="AR23" s="48"/>
      <c r="AS23" s="130" t="s">
        <v>225</v>
      </c>
      <c r="AT23" s="438" t="s">
        <v>226</v>
      </c>
      <c r="AU23" s="439"/>
      <c r="AV23" s="440"/>
      <c r="AW23" s="382"/>
    </row>
    <row r="24" spans="2:49" ht="27" customHeight="1" thickBot="1" x14ac:dyDescent="0.2">
      <c r="B24" s="457" t="s">
        <v>227</v>
      </c>
      <c r="C24" s="458"/>
      <c r="D24" s="469">
        <v>2</v>
      </c>
      <c r="E24" s="455"/>
      <c r="F24" s="455"/>
      <c r="G24" s="183" t="s">
        <v>228</v>
      </c>
      <c r="H24" s="467">
        <f>+F12</f>
        <v>5.89</v>
      </c>
      <c r="I24" s="436"/>
      <c r="J24" s="183" t="s">
        <v>228</v>
      </c>
      <c r="K24" s="54"/>
      <c r="M24" s="474"/>
      <c r="P24" s="454"/>
      <c r="Q24" s="455"/>
      <c r="R24" s="455"/>
      <c r="S24" s="455"/>
      <c r="T24" s="43" t="s">
        <v>72</v>
      </c>
      <c r="U24"/>
      <c r="V24"/>
      <c r="W24"/>
      <c r="X24"/>
      <c r="AE24"/>
      <c r="AF24"/>
      <c r="AG24"/>
      <c r="AH24"/>
      <c r="AI24" s="245"/>
      <c r="AJ24"/>
      <c r="AL24" s="135"/>
      <c r="AQ24" s="54"/>
      <c r="AR24" s="139"/>
      <c r="AS24" s="459">
        <f>+ROUND(AU16,1)+ROUND(AA28,1)</f>
        <v>5.9</v>
      </c>
      <c r="AT24" s="460"/>
      <c r="AU24" s="460"/>
      <c r="AV24" s="51" t="s">
        <v>72</v>
      </c>
      <c r="AW24" s="382"/>
    </row>
    <row r="25" spans="2:49" ht="27" customHeight="1" thickBot="1" x14ac:dyDescent="0.2">
      <c r="B25" s="457" t="s">
        <v>229</v>
      </c>
      <c r="C25" s="458"/>
      <c r="D25" s="469">
        <v>0</v>
      </c>
      <c r="E25" s="455"/>
      <c r="F25" s="455"/>
      <c r="G25" s="183" t="s">
        <v>228</v>
      </c>
      <c r="H25" s="467">
        <f>+P12+AH9</f>
        <v>0</v>
      </c>
      <c r="I25" s="436"/>
      <c r="J25" s="183" t="s">
        <v>228</v>
      </c>
      <c r="K25" s="54"/>
      <c r="AE25" s="141"/>
      <c r="AI25" s="54"/>
      <c r="AL25" s="175"/>
      <c r="AM25" s="175"/>
      <c r="AN25" s="175"/>
      <c r="AQ25" s="255"/>
      <c r="AR25" s="67"/>
      <c r="AW25" s="382"/>
    </row>
    <row r="26" spans="2:49" ht="27" customHeight="1" thickTop="1" thickBot="1" x14ac:dyDescent="0.2">
      <c r="B26" s="457" t="s">
        <v>230</v>
      </c>
      <c r="C26" s="458"/>
      <c r="D26" s="469">
        <v>0</v>
      </c>
      <c r="E26" s="455"/>
      <c r="F26" s="455"/>
      <c r="G26" s="183" t="s">
        <v>228</v>
      </c>
      <c r="H26" s="467">
        <f>+P21</f>
        <v>0</v>
      </c>
      <c r="I26" s="436"/>
      <c r="J26" s="183" t="s">
        <v>228</v>
      </c>
      <c r="K26" s="54"/>
      <c r="L26" s="137"/>
      <c r="M26" s="472" t="s">
        <v>231</v>
      </c>
      <c r="N26" s="47"/>
      <c r="O26" s="47"/>
      <c r="P26" s="234" t="s">
        <v>232</v>
      </c>
      <c r="Q26" s="468" t="s">
        <v>233</v>
      </c>
      <c r="R26" s="436"/>
      <c r="S26" s="436"/>
      <c r="T26" s="437"/>
      <c r="U26" s="47"/>
      <c r="V26" s="47"/>
      <c r="W26" s="47"/>
      <c r="X26" s="47"/>
      <c r="Y26" s="47"/>
      <c r="Z26" s="47"/>
      <c r="AA26" s="47"/>
      <c r="AB26" s="47"/>
      <c r="AC26" s="47"/>
      <c r="AD26" s="47"/>
      <c r="AE26" s="47"/>
      <c r="AF26" s="47"/>
      <c r="AG26" s="47"/>
      <c r="AH26" s="47"/>
      <c r="AI26" s="59"/>
      <c r="AJ26" s="47"/>
      <c r="AK26" s="48"/>
      <c r="AL26" s="130" t="s">
        <v>234</v>
      </c>
      <c r="AM26" s="438" t="s">
        <v>235</v>
      </c>
      <c r="AN26" s="439"/>
      <c r="AO26" s="439"/>
      <c r="AP26" s="440"/>
      <c r="AQ26" s="257"/>
      <c r="AR26" s="258"/>
      <c r="AS26" s="130" t="s">
        <v>236</v>
      </c>
      <c r="AT26" s="438" t="s">
        <v>237</v>
      </c>
      <c r="AU26" s="439"/>
      <c r="AV26" s="440"/>
      <c r="AW26" s="382"/>
    </row>
    <row r="27" spans="2:49" ht="27" customHeight="1" thickBot="1" x14ac:dyDescent="0.2">
      <c r="B27" s="457" t="s">
        <v>238</v>
      </c>
      <c r="C27" s="458"/>
      <c r="D27" s="469">
        <v>0</v>
      </c>
      <c r="E27" s="455"/>
      <c r="F27" s="455"/>
      <c r="G27" s="183" t="s">
        <v>228</v>
      </c>
      <c r="H27" s="467">
        <f>+Y21</f>
        <v>0</v>
      </c>
      <c r="I27" s="436"/>
      <c r="J27" s="183" t="s">
        <v>228</v>
      </c>
      <c r="M27" s="473"/>
      <c r="P27" s="495">
        <v>5.89</v>
      </c>
      <c r="Q27" s="436"/>
      <c r="R27" s="436"/>
      <c r="S27" s="436"/>
      <c r="T27" s="43" t="s">
        <v>72</v>
      </c>
      <c r="U27" s="62"/>
      <c r="V27" s="62"/>
      <c r="Y27" s="60" t="s">
        <v>201</v>
      </c>
      <c r="Z27" s="63"/>
      <c r="AL27" s="459">
        <f>+AH18+P27</f>
        <v>5.89</v>
      </c>
      <c r="AM27" s="460"/>
      <c r="AN27" s="460"/>
      <c r="AO27" s="460"/>
      <c r="AP27" s="51" t="s">
        <v>72</v>
      </c>
      <c r="AQ27" s="255"/>
      <c r="AR27" s="67"/>
      <c r="AS27" s="441"/>
      <c r="AT27" s="442"/>
      <c r="AU27" s="442"/>
      <c r="AV27" s="51" t="s">
        <v>72</v>
      </c>
      <c r="AW27" s="382"/>
    </row>
    <row r="28" spans="2:49" ht="27" customHeight="1" thickTop="1" thickBot="1" x14ac:dyDescent="0.2">
      <c r="B28" s="492" t="s">
        <v>239</v>
      </c>
      <c r="C28" s="458"/>
      <c r="D28" s="469">
        <v>0</v>
      </c>
      <c r="E28" s="455"/>
      <c r="F28" s="455"/>
      <c r="G28" s="183" t="s">
        <v>228</v>
      </c>
      <c r="H28" s="467">
        <f>+P15+AH12</f>
        <v>0</v>
      </c>
      <c r="I28" s="436"/>
      <c r="J28" s="183" t="s">
        <v>228</v>
      </c>
      <c r="M28" s="473"/>
      <c r="P28" s="54"/>
      <c r="Y28" s="450" t="s">
        <v>240</v>
      </c>
      <c r="Z28" s="436"/>
      <c r="AA28" s="454">
        <v>5.9</v>
      </c>
      <c r="AB28" s="455"/>
      <c r="AC28" s="455"/>
      <c r="AD28" s="455"/>
      <c r="AE28" s="455"/>
      <c r="AF28" s="43" t="s">
        <v>72</v>
      </c>
      <c r="AN28" s="254"/>
      <c r="AQ28" s="255"/>
      <c r="AR28" s="67"/>
      <c r="AS28" s="380" t="str">
        <f>+IF(AS27=0,"",IF(AL27&lt;(AS24+AS27+AS31),"エラー !：⑩の内数である（⑫+⑬＋⑭）の量が⑩を超えています",""))</f>
        <v/>
      </c>
      <c r="AT28" s="378"/>
      <c r="AU28" s="378"/>
      <c r="AV28" s="378"/>
      <c r="AW28" s="382"/>
    </row>
    <row r="29" spans="2:49" ht="27" customHeight="1" thickTop="1" thickBot="1" x14ac:dyDescent="0.2">
      <c r="B29" s="457" t="s">
        <v>241</v>
      </c>
      <c r="C29" s="458"/>
      <c r="D29" s="469">
        <v>2</v>
      </c>
      <c r="E29" s="455"/>
      <c r="F29" s="455"/>
      <c r="G29" s="183" t="s">
        <v>228</v>
      </c>
      <c r="H29" s="467">
        <f>+AL27</f>
        <v>5.89</v>
      </c>
      <c r="I29" s="436"/>
      <c r="J29" s="183" t="s">
        <v>228</v>
      </c>
      <c r="M29" s="473"/>
      <c r="P29" s="54"/>
      <c r="Q29" s="137"/>
      <c r="R29" s="50" t="s">
        <v>242</v>
      </c>
      <c r="S29" s="468" t="s">
        <v>243</v>
      </c>
      <c r="T29" s="436"/>
      <c r="U29" s="436"/>
      <c r="V29" s="437"/>
      <c r="W29" s="47"/>
      <c r="X29" s="64"/>
      <c r="Y29" s="450" t="s">
        <v>244</v>
      </c>
      <c r="Z29" s="436"/>
      <c r="AA29" s="454"/>
      <c r="AB29" s="455"/>
      <c r="AC29" s="455"/>
      <c r="AD29" s="455"/>
      <c r="AE29" s="455"/>
      <c r="AF29" s="43" t="s">
        <v>72</v>
      </c>
      <c r="AL29" s="130" t="s">
        <v>245</v>
      </c>
      <c r="AM29" s="438" t="s">
        <v>246</v>
      </c>
      <c r="AN29" s="439"/>
      <c r="AO29" s="439"/>
      <c r="AP29" s="440"/>
      <c r="AQ29" s="256"/>
      <c r="AR29" s="259"/>
      <c r="AS29" s="509" t="s">
        <v>247</v>
      </c>
      <c r="AT29" s="438" t="s">
        <v>248</v>
      </c>
      <c r="AU29" s="500"/>
      <c r="AV29" s="501"/>
      <c r="AW29" s="382"/>
    </row>
    <row r="30" spans="2:49" ht="27" customHeight="1" thickBot="1" x14ac:dyDescent="0.2">
      <c r="B30" s="457" t="s">
        <v>249</v>
      </c>
      <c r="C30" s="458"/>
      <c r="D30" s="469">
        <v>0</v>
      </c>
      <c r="E30" s="455"/>
      <c r="F30" s="455"/>
      <c r="G30" s="183" t="s">
        <v>228</v>
      </c>
      <c r="H30" s="467">
        <f>+AL30</f>
        <v>2.8079999999999998</v>
      </c>
      <c r="I30" s="436"/>
      <c r="J30" s="183" t="s">
        <v>228</v>
      </c>
      <c r="M30" s="473"/>
      <c r="P30" s="54"/>
      <c r="R30" s="456">
        <f>+ROUND(AA28,1)+ROUND(AA29,1)+ROUND(AA30,1)</f>
        <v>5.9</v>
      </c>
      <c r="S30" s="436"/>
      <c r="T30" s="436"/>
      <c r="U30" s="436"/>
      <c r="V30" s="43" t="s">
        <v>72</v>
      </c>
      <c r="Y30" s="450" t="s">
        <v>212</v>
      </c>
      <c r="Z30" s="436"/>
      <c r="AA30" s="454"/>
      <c r="AB30" s="455"/>
      <c r="AC30" s="455"/>
      <c r="AD30" s="455"/>
      <c r="AE30" s="455"/>
      <c r="AF30" s="43" t="s">
        <v>72</v>
      </c>
      <c r="AL30" s="531">
        <v>2.8079999999999998</v>
      </c>
      <c r="AM30" s="442"/>
      <c r="AN30" s="442"/>
      <c r="AO30" s="442"/>
      <c r="AP30" s="51" t="s">
        <v>72</v>
      </c>
      <c r="AS30" s="510"/>
      <c r="AT30" s="502"/>
      <c r="AU30" s="502"/>
      <c r="AV30" s="503"/>
      <c r="AW30" s="382"/>
    </row>
    <row r="31" spans="2:49" ht="27" customHeight="1" thickTop="1" thickBot="1" x14ac:dyDescent="0.2">
      <c r="B31" s="457" t="s">
        <v>250</v>
      </c>
      <c r="C31" s="458"/>
      <c r="D31" s="469">
        <v>2</v>
      </c>
      <c r="E31" s="455"/>
      <c r="F31" s="455"/>
      <c r="G31" s="183" t="s">
        <v>228</v>
      </c>
      <c r="H31" s="467">
        <f>+AS24</f>
        <v>5.9</v>
      </c>
      <c r="I31" s="436"/>
      <c r="J31" s="183" t="s">
        <v>228</v>
      </c>
      <c r="M31" s="473"/>
      <c r="P31" s="54"/>
      <c r="Y31"/>
      <c r="Z31"/>
      <c r="AA31" s="65" t="s">
        <v>251</v>
      </c>
      <c r="AK31" s="67"/>
      <c r="AL31" s="507" t="str">
        <f>+IF(AL30=0,"",IF(AL27&lt;AL30,"エラー !：⑩の内数である⑪の量が⑩を超えています",""))</f>
        <v/>
      </c>
      <c r="AM31" s="449"/>
      <c r="AN31" s="449"/>
      <c r="AO31" s="449"/>
      <c r="AP31" s="449"/>
      <c r="AQ31" s="449"/>
      <c r="AS31" s="514"/>
      <c r="AT31" s="515"/>
      <c r="AU31" s="515"/>
      <c r="AV31" s="152" t="s">
        <v>72</v>
      </c>
      <c r="AW31" s="382"/>
    </row>
    <row r="32" spans="2:49" ht="27" customHeight="1" thickTop="1" thickBot="1" x14ac:dyDescent="0.2">
      <c r="B32" s="457" t="s">
        <v>252</v>
      </c>
      <c r="C32" s="458"/>
      <c r="D32" s="469">
        <v>0</v>
      </c>
      <c r="E32" s="455"/>
      <c r="F32" s="455"/>
      <c r="G32" s="183" t="s">
        <v>228</v>
      </c>
      <c r="H32" s="467">
        <f>+AS27</f>
        <v>0</v>
      </c>
      <c r="I32" s="436"/>
      <c r="J32" s="183" t="s">
        <v>228</v>
      </c>
      <c r="M32" s="473"/>
      <c r="P32" s="54"/>
      <c r="Q32" s="137"/>
      <c r="R32" s="50" t="s">
        <v>253</v>
      </c>
      <c r="S32" s="468" t="s">
        <v>254</v>
      </c>
      <c r="T32" s="436"/>
      <c r="U32" s="436"/>
      <c r="V32" s="437"/>
      <c r="Y32"/>
      <c r="Z32"/>
      <c r="AA32" s="527" t="s">
        <v>255</v>
      </c>
      <c r="AB32" s="462"/>
      <c r="AC32" s="462"/>
      <c r="AD32" s="462"/>
      <c r="AE32" s="462"/>
      <c r="AF32" s="461" t="s">
        <v>256</v>
      </c>
      <c r="AG32" s="462"/>
      <c r="AH32" s="462"/>
      <c r="AI32" s="462"/>
      <c r="AJ32" s="462"/>
      <c r="AK32" s="462"/>
      <c r="AL32" s="496" t="s">
        <v>257</v>
      </c>
      <c r="AM32" s="462"/>
      <c r="AN32" s="462"/>
      <c r="AO32" s="497"/>
      <c r="AP32" s="177"/>
      <c r="AS32" s="381" t="str">
        <f>+IF(AS31=0,"",IF(AL27&lt;(AS24+AS27+AS31),"エラー !：⑩の内数である（⑫+⑬＋⑭）の量が⑩を超えています",""))</f>
        <v/>
      </c>
      <c r="AT32" s="379"/>
      <c r="AU32" s="379"/>
      <c r="AV32" s="379"/>
      <c r="AW32" s="382"/>
    </row>
    <row r="33" spans="2:62" ht="27" customHeight="1" thickBot="1" x14ac:dyDescent="0.2">
      <c r="B33" s="475" t="s">
        <v>258</v>
      </c>
      <c r="C33" s="453"/>
      <c r="D33" s="511">
        <v>0</v>
      </c>
      <c r="E33" s="512"/>
      <c r="F33" s="512"/>
      <c r="G33" s="184" t="s">
        <v>228</v>
      </c>
      <c r="H33" s="505">
        <f>+AS31</f>
        <v>0</v>
      </c>
      <c r="I33" s="506"/>
      <c r="J33" s="184" t="s">
        <v>228</v>
      </c>
      <c r="M33" s="474"/>
      <c r="R33" s="454"/>
      <c r="S33" s="455"/>
      <c r="T33" s="455"/>
      <c r="U33" s="455"/>
      <c r="V33" s="43" t="s">
        <v>72</v>
      </c>
      <c r="Y33"/>
      <c r="Z33"/>
      <c r="AA33" s="528"/>
      <c r="AB33" s="449"/>
      <c r="AC33" s="449"/>
      <c r="AD33" s="449"/>
      <c r="AE33" s="449"/>
      <c r="AF33" s="449"/>
      <c r="AG33" s="449"/>
      <c r="AH33" s="449"/>
      <c r="AI33" s="449"/>
      <c r="AJ33" s="449"/>
      <c r="AK33" s="449"/>
      <c r="AL33" s="449"/>
      <c r="AM33" s="449"/>
      <c r="AN33" s="449"/>
      <c r="AO33" s="498"/>
      <c r="AP33" s="177"/>
      <c r="AW33" s="382"/>
    </row>
    <row r="34" spans="2:62" ht="24" customHeight="1" x14ac:dyDescent="0.15">
      <c r="C34" s="246" t="str">
        <f>+IF(D30=0,"",IF(D29&lt;D30,"エラー !：上の表は、⑩の内数である⑪の量が⑩を超えています",""))</f>
        <v/>
      </c>
      <c r="AA34" s="529"/>
      <c r="AB34" s="463"/>
      <c r="AC34" s="463"/>
      <c r="AD34" s="463"/>
      <c r="AE34" s="463"/>
      <c r="AF34" s="463"/>
      <c r="AG34" s="463"/>
      <c r="AH34" s="463"/>
      <c r="AI34" s="463"/>
      <c r="AJ34" s="463"/>
      <c r="AK34" s="463"/>
      <c r="AL34" s="463"/>
      <c r="AM34" s="463"/>
      <c r="AN34" s="463"/>
      <c r="AO34" s="499"/>
      <c r="AP34" s="177"/>
      <c r="AW34" s="382"/>
    </row>
    <row r="35" spans="2:62" ht="15" customHeight="1" x14ac:dyDescent="0.15">
      <c r="C35" s="247" t="str">
        <f>+IF(D31=0,"",IF(D29&lt;D31,"エラー !：上の表は、⑩の内数である⑫の量が⑩を超えています",""))</f>
        <v/>
      </c>
      <c r="AF35" s="62"/>
      <c r="AG35" s="62"/>
      <c r="AH35" s="62"/>
      <c r="AI35" s="62"/>
      <c r="AJ35" s="62"/>
      <c r="AK35" s="62"/>
    </row>
    <row r="36" spans="2:62" ht="15" customHeight="1" x14ac:dyDescent="0.15">
      <c r="C36" s="247" t="str">
        <f>+IF(D32=0,"",IF(D29&lt;D32,"エラー !：上の表は、⑩の内数である⑬の量が⑩を超えています",""))</f>
        <v/>
      </c>
      <c r="AF36" s="62"/>
      <c r="AG36" s="62"/>
      <c r="AH36" s="62"/>
      <c r="AI36" s="62"/>
      <c r="AJ36" s="62"/>
      <c r="AK36" s="62"/>
      <c r="AL36" s="62"/>
      <c r="AM36" s="143"/>
      <c r="AN36" s="143"/>
      <c r="AO36" s="67"/>
      <c r="AW36" s="66"/>
    </row>
    <row r="37" spans="2:62" ht="15" customHeight="1" x14ac:dyDescent="0.15">
      <c r="C37" s="247" t="str">
        <f>+IF(D33=0,"",IF(D29&lt;D33,"エラー !：上の表は、⑩の内数である⑭の量が⑩を超えています",""))</f>
        <v/>
      </c>
      <c r="J37" s="66"/>
      <c r="K37" s="66"/>
      <c r="R37" s="66"/>
      <c r="S37" s="66"/>
      <c r="T37" s="66"/>
      <c r="AL37" s="62"/>
      <c r="AM37" s="67"/>
      <c r="AN37" s="67"/>
      <c r="AO37" s="67"/>
      <c r="AU37" s="62"/>
      <c r="AV37" s="62"/>
      <c r="AW37" s="66"/>
    </row>
    <row r="38" spans="2:62" ht="13.35" customHeight="1" x14ac:dyDescent="0.15">
      <c r="J38" s="66"/>
      <c r="K38" s="66"/>
      <c r="R38" s="66"/>
      <c r="S38" s="66"/>
      <c r="T38" s="66"/>
      <c r="AL38" s="62"/>
      <c r="AM38" s="67"/>
      <c r="AN38" s="67"/>
      <c r="AO38" s="67"/>
      <c r="AS38" s="67"/>
      <c r="AT38" s="143"/>
      <c r="AU38" s="62"/>
      <c r="AV38" s="62"/>
      <c r="AW38" s="66"/>
    </row>
    <row r="39" spans="2:62" ht="13.35" customHeight="1" x14ac:dyDescent="0.15">
      <c r="J39" s="66"/>
      <c r="K39" s="66"/>
      <c r="R39" s="66"/>
      <c r="S39" s="66"/>
      <c r="T39" s="66"/>
      <c r="AL39" s="62"/>
      <c r="AM39" s="67"/>
      <c r="AN39" s="67"/>
      <c r="AO39" s="67"/>
      <c r="AS39" s="67"/>
      <c r="AT39" s="62"/>
      <c r="AU39" s="62"/>
      <c r="AV39" s="62"/>
      <c r="AW39" s="66"/>
    </row>
    <row r="40" spans="2:62" ht="13.35" customHeight="1" x14ac:dyDescent="0.15">
      <c r="J40" s="66"/>
      <c r="K40" s="66"/>
      <c r="R40" s="66"/>
      <c r="S40" s="66"/>
      <c r="T40" s="66"/>
      <c r="AL40" s="62"/>
      <c r="AM40" s="67"/>
      <c r="AN40" s="67"/>
      <c r="AO40" s="67"/>
      <c r="AS40" s="67"/>
      <c r="AT40" s="62"/>
      <c r="AU40" s="62"/>
      <c r="AV40" s="62"/>
      <c r="AW40" s="66"/>
    </row>
    <row r="41" spans="2:62" ht="13.35" customHeight="1" x14ac:dyDescent="0.15">
      <c r="J41" s="66"/>
      <c r="K41" s="66"/>
      <c r="R41" s="66"/>
      <c r="S41" s="66"/>
      <c r="T41" s="66"/>
      <c r="AS41" s="67"/>
      <c r="AT41" s="62"/>
      <c r="AU41" s="62"/>
      <c r="AV41" s="62"/>
      <c r="AW41" s="66"/>
    </row>
    <row r="42" spans="2:62" ht="13.35" customHeight="1" x14ac:dyDescent="0.15">
      <c r="I42" s="66"/>
      <c r="J42" s="66"/>
      <c r="K42" s="66"/>
      <c r="R42" s="66"/>
      <c r="S42" s="66"/>
      <c r="T42" s="66"/>
      <c r="AS42" s="67"/>
      <c r="AT42" s="62"/>
    </row>
    <row r="43" spans="2:62" x14ac:dyDescent="0.15">
      <c r="I43" s="66"/>
      <c r="J43" s="66"/>
      <c r="K43" s="66"/>
      <c r="R43" s="66"/>
      <c r="S43" s="66"/>
      <c r="T43" s="66"/>
      <c r="AW43" s="66"/>
    </row>
    <row r="44" spans="2:62" x14ac:dyDescent="0.15">
      <c r="I44" s="66"/>
      <c r="J44" s="66"/>
      <c r="K44" s="66"/>
      <c r="R44" s="66"/>
      <c r="S44" s="66"/>
      <c r="T44" s="66"/>
      <c r="AW44" s="66"/>
    </row>
    <row r="45" spans="2:62" x14ac:dyDescent="0.15">
      <c r="I45" s="66"/>
      <c r="J45" s="66"/>
      <c r="K45" s="66"/>
      <c r="R45" s="66"/>
      <c r="S45" s="66"/>
      <c r="T45" s="66"/>
    </row>
    <row r="46" spans="2:62" x14ac:dyDescent="0.15">
      <c r="I46" s="66"/>
      <c r="J46" s="66"/>
      <c r="K46" s="66"/>
      <c r="R46" s="66"/>
      <c r="S46" s="66"/>
      <c r="T46" s="66"/>
    </row>
    <row r="47" spans="2:62" ht="13.35" customHeight="1" x14ac:dyDescent="0.15">
      <c r="I47" s="66"/>
      <c r="J47" s="66"/>
      <c r="K47" s="66"/>
      <c r="R47" s="66"/>
      <c r="S47" s="66"/>
      <c r="T47" s="66"/>
      <c r="BH47" s="67"/>
      <c r="BI47" s="67"/>
      <c r="BJ47" s="65"/>
    </row>
    <row r="48" spans="2:62" x14ac:dyDescent="0.15">
      <c r="I48" s="66"/>
      <c r="J48" s="66"/>
      <c r="K48" s="66"/>
      <c r="R48" s="66"/>
      <c r="S48" s="66"/>
      <c r="T48" s="66"/>
      <c r="BH48" s="65"/>
    </row>
    <row r="49" spans="7:62" x14ac:dyDescent="0.15">
      <c r="G49" s="66"/>
      <c r="H49" s="66"/>
      <c r="I49" s="66"/>
      <c r="J49" s="66"/>
      <c r="K49" s="66"/>
      <c r="R49" s="66"/>
      <c r="S49" s="66"/>
      <c r="T49" s="66"/>
      <c r="BE49" s="65"/>
      <c r="BF49" s="65"/>
      <c r="BG49" s="65"/>
      <c r="BH49" s="65"/>
    </row>
    <row r="50" spans="7:62" x14ac:dyDescent="0.15">
      <c r="G50" s="66"/>
      <c r="H50" s="66"/>
      <c r="I50" s="66"/>
      <c r="J50" s="66"/>
      <c r="K50" s="66"/>
      <c r="R50" s="66"/>
      <c r="S50" s="66"/>
      <c r="T50" s="66"/>
      <c r="BE50" s="65"/>
      <c r="BF50" s="65"/>
      <c r="BG50" s="65"/>
      <c r="BH50" s="65"/>
    </row>
    <row r="51" spans="7:62" x14ac:dyDescent="0.15">
      <c r="G51" s="66"/>
      <c r="H51" s="66"/>
      <c r="I51" s="66"/>
      <c r="J51" s="66"/>
      <c r="K51" s="66"/>
      <c r="R51" s="66"/>
      <c r="S51" s="66"/>
      <c r="T51" s="66"/>
      <c r="BE51" s="65"/>
      <c r="BF51" s="65"/>
      <c r="BG51" s="65"/>
      <c r="BH51" s="65"/>
    </row>
    <row r="52" spans="7:62" x14ac:dyDescent="0.15">
      <c r="G52" s="66"/>
      <c r="H52" s="66"/>
      <c r="I52" s="66"/>
      <c r="J52" s="66"/>
      <c r="K52" s="66"/>
      <c r="R52" s="66"/>
      <c r="S52" s="66"/>
      <c r="T52" s="66"/>
      <c r="BE52" s="65"/>
      <c r="BF52" s="65"/>
      <c r="BG52" s="65"/>
      <c r="BH52" s="65"/>
    </row>
    <row r="53" spans="7:62" x14ac:dyDescent="0.15">
      <c r="G53" s="66"/>
      <c r="H53" s="66"/>
      <c r="I53" s="66"/>
      <c r="J53" s="66"/>
      <c r="K53" s="66"/>
      <c r="R53" s="66"/>
      <c r="S53" s="66"/>
      <c r="T53" s="66"/>
      <c r="BE53" s="65"/>
      <c r="BG53" s="65"/>
      <c r="BH53" s="65"/>
      <c r="BI53" s="65"/>
      <c r="BJ53" s="65"/>
    </row>
    <row r="54" spans="7:62" x14ac:dyDescent="0.15">
      <c r="G54" s="66"/>
      <c r="H54" s="66"/>
      <c r="I54" s="66"/>
      <c r="J54" s="66"/>
      <c r="K54" s="66"/>
      <c r="R54" s="66"/>
      <c r="S54" s="66"/>
      <c r="T54" s="66"/>
      <c r="BD54" s="65"/>
      <c r="BE54" s="68"/>
      <c r="BG54" s="65"/>
      <c r="BH54" s="65"/>
      <c r="BI54" s="65"/>
      <c r="BJ54" s="65"/>
    </row>
    <row r="55" spans="7:62" x14ac:dyDescent="0.15">
      <c r="G55" s="66"/>
      <c r="H55" s="66"/>
      <c r="I55" s="66"/>
      <c r="J55" s="66"/>
      <c r="K55" s="66"/>
      <c r="R55" s="66"/>
      <c r="S55" s="66"/>
      <c r="T55" s="66"/>
      <c r="BD55" s="65"/>
      <c r="BE55" s="68"/>
      <c r="BG55" s="65"/>
      <c r="BH55" s="65"/>
      <c r="BI55" s="65"/>
      <c r="BJ55" s="65"/>
    </row>
    <row r="56" spans="7:62" x14ac:dyDescent="0.15">
      <c r="G56" s="66"/>
      <c r="H56" s="66"/>
      <c r="I56" s="66"/>
      <c r="J56" s="66"/>
      <c r="K56" s="66"/>
      <c r="R56" s="66"/>
      <c r="S56" s="66"/>
      <c r="T56" s="66"/>
      <c r="BD56" s="65"/>
      <c r="BE56" s="68"/>
      <c r="BG56" s="65"/>
      <c r="BH56" s="65"/>
      <c r="BI56" s="65"/>
      <c r="BJ56" s="65"/>
    </row>
    <row r="57" spans="7:62" x14ac:dyDescent="0.15">
      <c r="G57" s="66"/>
      <c r="H57" s="66"/>
      <c r="I57" s="66"/>
      <c r="BD57" s="65"/>
      <c r="BE57" s="68"/>
      <c r="BG57" s="65"/>
      <c r="BH57" s="65"/>
      <c r="BI57" s="65"/>
      <c r="BJ57" s="65"/>
    </row>
    <row r="58" spans="7:62" ht="13.35" customHeight="1" x14ac:dyDescent="0.15">
      <c r="G58" s="66"/>
      <c r="H58" s="66"/>
      <c r="I58" s="66"/>
      <c r="L58" s="66"/>
      <c r="M58" s="69"/>
      <c r="N58" s="66"/>
      <c r="O58" s="66"/>
      <c r="BD58" s="65"/>
      <c r="BE58" s="68"/>
      <c r="BG58" s="65"/>
      <c r="BH58" s="65"/>
      <c r="BI58" s="65"/>
      <c r="BJ58" s="65"/>
    </row>
    <row r="59" spans="7:62" x14ac:dyDescent="0.15">
      <c r="G59" s="66"/>
      <c r="H59" s="66"/>
      <c r="I59" s="66"/>
      <c r="BD59" s="65"/>
      <c r="BE59" s="68"/>
      <c r="BG59" s="65"/>
      <c r="BH59" s="65"/>
      <c r="BI59" s="65"/>
      <c r="BJ59" s="65"/>
    </row>
    <row r="60" spans="7:62" x14ac:dyDescent="0.15">
      <c r="G60" s="66"/>
      <c r="H60" s="66"/>
      <c r="I60" s="66"/>
      <c r="BD60" s="65"/>
      <c r="BE60" s="68"/>
      <c r="BG60" s="65"/>
      <c r="BH60" s="65"/>
      <c r="BI60" s="65"/>
      <c r="BJ60" s="65"/>
    </row>
    <row r="61" spans="7:62" x14ac:dyDescent="0.15">
      <c r="G61" s="66"/>
      <c r="H61" s="66"/>
      <c r="I61" s="66"/>
      <c r="BD61" s="65"/>
      <c r="BE61" s="68"/>
      <c r="BG61" s="65"/>
      <c r="BH61" s="65"/>
      <c r="BI61" s="65"/>
      <c r="BJ61" s="65"/>
    </row>
    <row r="62" spans="7:62" x14ac:dyDescent="0.15">
      <c r="BD62" s="65"/>
      <c r="BE62" s="68"/>
      <c r="BG62" s="65"/>
      <c r="BH62" s="65"/>
      <c r="BI62" s="65"/>
      <c r="BJ62" s="65"/>
    </row>
    <row r="63" spans="7:62" x14ac:dyDescent="0.15">
      <c r="BD63" s="65"/>
      <c r="BE63" s="68"/>
      <c r="BG63" s="65"/>
      <c r="BH63" s="65"/>
      <c r="BI63" s="65"/>
      <c r="BJ63" s="65"/>
    </row>
    <row r="64" spans="7:62" x14ac:dyDescent="0.15">
      <c r="BD64" s="65"/>
      <c r="BE64" s="68"/>
      <c r="BG64" s="65"/>
      <c r="BH64" s="65"/>
      <c r="BI64" s="65"/>
      <c r="BJ64" s="65"/>
    </row>
    <row r="65" spans="12:62" x14ac:dyDescent="0.15">
      <c r="BD65" s="65"/>
      <c r="BE65" s="68"/>
      <c r="BG65" s="65"/>
      <c r="BH65" s="65"/>
      <c r="BI65" s="65"/>
      <c r="BJ65" s="65"/>
    </row>
    <row r="66" spans="12:62" x14ac:dyDescent="0.15">
      <c r="BD66" s="65"/>
      <c r="BE66" s="68"/>
      <c r="BG66" s="65"/>
      <c r="BH66" s="65"/>
      <c r="BI66" s="65"/>
      <c r="BJ66" s="65"/>
    </row>
    <row r="67" spans="12:62" x14ac:dyDescent="0.15">
      <c r="BD67" s="65"/>
      <c r="BE67" s="68"/>
      <c r="BG67" s="65"/>
      <c r="BH67" s="65"/>
      <c r="BI67" s="65"/>
      <c r="BJ67" s="65"/>
    </row>
    <row r="69" spans="12:62" ht="13.35" customHeight="1" x14ac:dyDescent="0.15">
      <c r="L69" s="66"/>
      <c r="M69" s="69"/>
      <c r="N69" s="66"/>
      <c r="O69" s="66"/>
    </row>
    <row r="70" spans="12:62" ht="13.35" customHeight="1" x14ac:dyDescent="0.15">
      <c r="L70" s="66"/>
      <c r="M70" s="69"/>
      <c r="N70" s="66"/>
      <c r="O70" s="66"/>
    </row>
    <row r="71" spans="12:62" ht="13.35" customHeight="1" x14ac:dyDescent="0.15">
      <c r="L71" s="66"/>
      <c r="M71" s="69"/>
      <c r="N71" s="66"/>
      <c r="O71" s="66"/>
    </row>
    <row r="72" spans="12:62" ht="13.35" customHeight="1" x14ac:dyDescent="0.15">
      <c r="L72" s="66"/>
      <c r="M72" s="69"/>
      <c r="N72" s="66"/>
      <c r="O72" s="66"/>
    </row>
    <row r="73" spans="12:62" ht="13.35" customHeight="1" x14ac:dyDescent="0.15">
      <c r="L73" s="66"/>
      <c r="M73" s="69"/>
      <c r="N73" s="66"/>
      <c r="O73" s="66"/>
    </row>
    <row r="74" spans="12:62" ht="13.35" customHeight="1" x14ac:dyDescent="0.15">
      <c r="L74" s="66"/>
      <c r="M74" s="69"/>
      <c r="N74" s="66"/>
      <c r="O74" s="66"/>
    </row>
    <row r="75" spans="12:62" ht="13.35" customHeight="1" x14ac:dyDescent="0.15">
      <c r="L75" s="66"/>
      <c r="M75" s="69"/>
      <c r="N75" s="66"/>
      <c r="O75" s="66"/>
    </row>
    <row r="76" spans="12:62" ht="13.35" customHeight="1" x14ac:dyDescent="0.15">
      <c r="L76" s="66"/>
      <c r="M76" s="69"/>
      <c r="N76" s="66"/>
      <c r="O76" s="66"/>
    </row>
  </sheetData>
  <sheetProtection algorithmName="SHA-512" hashValue="+ZzoqGDq1lPNa0OuGECQP96+b4VcY3E4m8GiIcoytdEmqWV7MOmnWfIAwEyJJDQDjKP6ESwekLeYTre37qY+VQ==" saltValue="jfdDC20n5PY9hrWXYmtcVg==" spinCount="100000" sheet="1" objects="1" scenarios="1"/>
  <mergeCells count="113">
    <mergeCell ref="AW19:AW20"/>
    <mergeCell ref="P12:S12"/>
    <mergeCell ref="AA32:AE34"/>
    <mergeCell ref="B2:H3"/>
    <mergeCell ref="S32:V32"/>
    <mergeCell ref="D23:G23"/>
    <mergeCell ref="AI17:AL17"/>
    <mergeCell ref="B23:C23"/>
    <mergeCell ref="AL30:AO30"/>
    <mergeCell ref="Y18:AA18"/>
    <mergeCell ref="D24:F24"/>
    <mergeCell ref="AS17:AT17"/>
    <mergeCell ref="H32:I32"/>
    <mergeCell ref="H23:J23"/>
    <mergeCell ref="P22:V22"/>
    <mergeCell ref="D26:F26"/>
    <mergeCell ref="U17:X17"/>
    <mergeCell ref="P21:S21"/>
    <mergeCell ref="AI8:AN8"/>
    <mergeCell ref="H27:I27"/>
    <mergeCell ref="G11:I11"/>
    <mergeCell ref="AT29:AV30"/>
    <mergeCell ref="AH12:AM12"/>
    <mergeCell ref="AS3:AT3"/>
    <mergeCell ref="D31:F31"/>
    <mergeCell ref="F15:H15"/>
    <mergeCell ref="B7:C7"/>
    <mergeCell ref="F9:I9"/>
    <mergeCell ref="AF5:AU5"/>
    <mergeCell ref="AS27:AU27"/>
    <mergeCell ref="H31:I31"/>
    <mergeCell ref="AH9:AM9"/>
    <mergeCell ref="P15:S15"/>
    <mergeCell ref="Y30:Z30"/>
    <mergeCell ref="M7:AB8"/>
    <mergeCell ref="Y29:Z29"/>
    <mergeCell ref="AT26:AV26"/>
    <mergeCell ref="AO20:AP20"/>
    <mergeCell ref="B28:C28"/>
    <mergeCell ref="Y28:Z28"/>
    <mergeCell ref="AL31:AQ31"/>
    <mergeCell ref="Q20:T20"/>
    <mergeCell ref="Q14:T14"/>
    <mergeCell ref="P27:S27"/>
    <mergeCell ref="AS4:AT4"/>
    <mergeCell ref="R33:U33"/>
    <mergeCell ref="H25:I25"/>
    <mergeCell ref="G14:I14"/>
    <mergeCell ref="AH15:AM15"/>
    <mergeCell ref="C8:K8"/>
    <mergeCell ref="D25:F25"/>
    <mergeCell ref="AH18:AK18"/>
    <mergeCell ref="B29:C29"/>
    <mergeCell ref="AL27:AO27"/>
    <mergeCell ref="AF32:AK34"/>
    <mergeCell ref="D32:F32"/>
    <mergeCell ref="D33:F33"/>
    <mergeCell ref="B30:C30"/>
    <mergeCell ref="AL32:AO34"/>
    <mergeCell ref="AS31:AU31"/>
    <mergeCell ref="AS18:AT18"/>
    <mergeCell ref="H30:I30"/>
    <mergeCell ref="B33:C33"/>
    <mergeCell ref="M26:M33"/>
    <mergeCell ref="B32:C32"/>
    <mergeCell ref="F12:H12"/>
    <mergeCell ref="B26:C26"/>
    <mergeCell ref="AI14:AN14"/>
    <mergeCell ref="H33:I33"/>
    <mergeCell ref="P16:AB16"/>
    <mergeCell ref="H26:I26"/>
    <mergeCell ref="P18:S18"/>
    <mergeCell ref="Q17:T17"/>
    <mergeCell ref="Q11:T11"/>
    <mergeCell ref="B27:C27"/>
    <mergeCell ref="P24:S24"/>
    <mergeCell ref="AS29:AS30"/>
    <mergeCell ref="AI11:AN11"/>
    <mergeCell ref="AA28:AE28"/>
    <mergeCell ref="S29:V29"/>
    <mergeCell ref="B31:C31"/>
    <mergeCell ref="U23:X23"/>
    <mergeCell ref="Z17:AB17"/>
    <mergeCell ref="AS24:AU24"/>
    <mergeCell ref="AS16:AT16"/>
    <mergeCell ref="AT23:AV23"/>
    <mergeCell ref="AE17:AE21"/>
    <mergeCell ref="AO17:AP17"/>
    <mergeCell ref="D27:F27"/>
    <mergeCell ref="B25:C25"/>
    <mergeCell ref="Y21:AA21"/>
    <mergeCell ref="H29:I29"/>
    <mergeCell ref="AP3:AR4"/>
    <mergeCell ref="D28:F28"/>
    <mergeCell ref="B21:J22"/>
    <mergeCell ref="AA30:AE30"/>
    <mergeCell ref="AM26:AP26"/>
    <mergeCell ref="Z20:AB20"/>
    <mergeCell ref="D30:F30"/>
    <mergeCell ref="AM29:AP29"/>
    <mergeCell ref="D29:F29"/>
    <mergeCell ref="R30:U30"/>
    <mergeCell ref="M11:M24"/>
    <mergeCell ref="Z5:AD5"/>
    <mergeCell ref="B24:C24"/>
    <mergeCell ref="Q26:T26"/>
    <mergeCell ref="AA29:AE29"/>
    <mergeCell ref="AE9:AE14"/>
    <mergeCell ref="H24:I24"/>
    <mergeCell ref="D7:I7"/>
    <mergeCell ref="AB3:AD3"/>
    <mergeCell ref="H28:I28"/>
    <mergeCell ref="Q23:T23"/>
  </mergeCells>
  <phoneticPr fontId="3"/>
  <dataValidations count="3">
    <dataValidation type="custom" allowBlank="1" showInputMessage="1" showErrorMessage="1" error="入力は少数第1位までにして下さい。" sqref="AU13:AU14" xr:uid="{00000000-0002-0000-0900-000000000000}">
      <formula1>AU13=ROUND(AU13,1)</formula1>
    </dataValidation>
    <dataValidation type="custom" allowBlank="1" showInputMessage="1" showErrorMessage="1" sqref="H24:H33" xr:uid="{00000000-0002-0000-0900-000001000000}">
      <formula1>H24=ROUND(H24,1)</formula1>
    </dataValidation>
    <dataValidation type="custom" allowBlank="1" showInputMessage="1" showErrorMessage="1" error="入力は少数第1位までにしてください。" sqref="D24:F33 F15:H15 P12:S12 P15:S15 P18:S18 P21:S21 P24:S24 R33:U33 AA28:AE30 AH9:AM9 AH12:AM12 AH15:AM15 AL30:AO30 AO21 AS27:AU27 AS31:AU31 AU16:AU18" xr:uid="{00000000-0002-0000-0900-000002000000}">
      <formula1>D9=ROUND(D9,1)</formula1>
    </dataValidation>
  </dataValidations>
  <pageMargins left="0.59055118110236227" right="0.59055118110236227" top="0.62992125984251968" bottom="0.39370078740157483" header="0.51181102362204722" footer="0"/>
  <pageSetup paperSize="9" scale="68" orientation="landscape"/>
  <legacy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7">
    <pageSetUpPr fitToPage="1"/>
  </sheetPr>
  <dimension ref="B1:BJ76"/>
  <sheetViews>
    <sheetView showGridLines="0" zoomScaleNormal="100" workbookViewId="0">
      <selection activeCell="B2" sqref="B2:H3"/>
    </sheetView>
  </sheetViews>
  <sheetFormatPr defaultColWidth="9" defaultRowHeight="12" x14ac:dyDescent="0.15"/>
  <cols>
    <col min="1" max="2" width="2.875" style="40" customWidth="1"/>
    <col min="3" max="3" width="18.375" style="40" customWidth="1"/>
    <col min="4" max="5" width="4.375" style="40" customWidth="1"/>
    <col min="6" max="6" width="3.875" style="40" customWidth="1"/>
    <col min="7" max="7" width="2.375" style="40" customWidth="1"/>
    <col min="8" max="8" width="10.375" style="40" customWidth="1"/>
    <col min="9" max="9" width="2.375" style="40" customWidth="1"/>
    <col min="10" max="11" width="2.5" style="40" customWidth="1"/>
    <col min="12" max="15" width="2.875" style="40" customWidth="1"/>
    <col min="16" max="16" width="3" style="40" customWidth="1"/>
    <col min="17" max="19" width="4.875" style="40" customWidth="1"/>
    <col min="20" max="22" width="2.875" style="40" customWidth="1"/>
    <col min="23" max="24" width="2.5" style="40" customWidth="1"/>
    <col min="25" max="25" width="2.875" style="40" customWidth="1"/>
    <col min="26" max="26" width="7.875" style="40" customWidth="1"/>
    <col min="27" max="27" width="4.875" style="40" customWidth="1"/>
    <col min="28" max="28" width="2" style="40" customWidth="1"/>
    <col min="29" max="30" width="2.375" style="40" customWidth="1"/>
    <col min="31" max="31" width="3.125" style="40" customWidth="1"/>
    <col min="32" max="33" width="2.375" style="40" customWidth="1"/>
    <col min="34" max="34" width="2.875" style="40" customWidth="1"/>
    <col min="35" max="35" width="7.875" style="40" customWidth="1"/>
    <col min="36" max="37" width="4.375" style="40" customWidth="1"/>
    <col min="38" max="38" width="3.375" style="40" customWidth="1"/>
    <col min="39" max="40" width="2.875" style="40" customWidth="1"/>
    <col min="41" max="41" width="10.875" style="40" customWidth="1"/>
    <col min="42" max="42" width="2.875" style="40" customWidth="1"/>
    <col min="43" max="44" width="2.5" style="40" customWidth="1"/>
    <col min="45" max="45" width="2.875" style="40" customWidth="1"/>
    <col min="46" max="46" width="7.875" style="40" customWidth="1"/>
    <col min="47" max="47" width="11.875" style="40" customWidth="1"/>
    <col min="48" max="48" width="1.875" style="40" customWidth="1"/>
    <col min="49" max="49" width="5.375" style="40" customWidth="1"/>
    <col min="50" max="58" width="9" style="40" customWidth="1"/>
    <col min="59" max="59" width="16.125" style="40" customWidth="1"/>
    <col min="60" max="60" width="9" style="40" customWidth="1"/>
    <col min="61" max="16384" width="9" style="40"/>
  </cols>
  <sheetData>
    <row r="1" spans="2:49" ht="27" customHeight="1" x14ac:dyDescent="0.15">
      <c r="F1" s="39"/>
      <c r="S1" s="82" t="s">
        <v>174</v>
      </c>
      <c r="T1" s="82" t="s">
        <v>175</v>
      </c>
    </row>
    <row r="2" spans="2:49" ht="12" customHeight="1" thickBot="1" x14ac:dyDescent="0.2">
      <c r="B2" s="451" t="s">
        <v>32</v>
      </c>
      <c r="C2" s="449"/>
      <c r="D2" s="449"/>
      <c r="E2" s="449"/>
      <c r="F2" s="449"/>
      <c r="G2" s="449"/>
      <c r="H2" s="449"/>
      <c r="Y2" s="104"/>
      <c r="AU2" s="115"/>
      <c r="AV2" s="113"/>
      <c r="AW2" s="382"/>
    </row>
    <row r="3" spans="2:49" ht="13.35" customHeight="1" x14ac:dyDescent="0.15">
      <c r="B3" s="449"/>
      <c r="C3" s="449"/>
      <c r="D3" s="449"/>
      <c r="E3" s="449"/>
      <c r="F3" s="449"/>
      <c r="G3" s="449"/>
      <c r="H3" s="449"/>
      <c r="Y3" s="104"/>
      <c r="Z3" s="41"/>
      <c r="AA3" s="41"/>
      <c r="AB3" s="448"/>
      <c r="AC3" s="449"/>
      <c r="AD3" s="449"/>
      <c r="AE3" s="87"/>
      <c r="AF3" s="105"/>
      <c r="AG3" s="105"/>
      <c r="AH3" s="105"/>
      <c r="AI3" s="105"/>
      <c r="AJ3" s="105"/>
      <c r="AK3" s="105"/>
      <c r="AL3" s="105"/>
      <c r="AM3" s="105"/>
      <c r="AN3" s="105"/>
      <c r="AO3" s="105"/>
      <c r="AP3" s="476" t="s">
        <v>176</v>
      </c>
      <c r="AQ3" s="477"/>
      <c r="AR3" s="478"/>
      <c r="AS3" s="443" t="s">
        <v>27</v>
      </c>
      <c r="AT3" s="444"/>
      <c r="AU3" s="114" t="s">
        <v>28</v>
      </c>
      <c r="AV3" s="105"/>
      <c r="AW3" s="382"/>
    </row>
    <row r="4" spans="2:49" ht="13.7" customHeight="1" thickBot="1" x14ac:dyDescent="0.2">
      <c r="C4" s="104"/>
      <c r="F4" s="104"/>
      <c r="G4" s="104"/>
      <c r="H4" s="104"/>
      <c r="I4" s="104"/>
      <c r="J4" s="104"/>
      <c r="K4" s="104"/>
      <c r="L4" s="104"/>
      <c r="M4" s="104"/>
      <c r="N4" s="104"/>
      <c r="O4" s="104"/>
      <c r="P4" s="104"/>
      <c r="Q4" s="104"/>
      <c r="R4" s="104"/>
      <c r="S4" s="104"/>
      <c r="T4" s="104"/>
      <c r="U4" s="104"/>
      <c r="V4" s="104"/>
      <c r="W4" s="104"/>
      <c r="X4" s="104"/>
      <c r="Y4" s="104"/>
      <c r="Z4" s="41"/>
      <c r="AA4" s="41"/>
      <c r="AB4" s="106"/>
      <c r="AC4" s="106"/>
      <c r="AD4" s="106"/>
      <c r="AE4" s="87"/>
      <c r="AF4" s="105"/>
      <c r="AG4" s="105"/>
      <c r="AH4" s="105"/>
      <c r="AI4" s="105"/>
      <c r="AJ4" s="105"/>
      <c r="AK4" s="105"/>
      <c r="AL4" s="105"/>
      <c r="AM4" s="105"/>
      <c r="AN4" s="105"/>
      <c r="AO4" s="105"/>
      <c r="AP4" s="479"/>
      <c r="AQ4" s="480"/>
      <c r="AR4" s="481"/>
      <c r="AS4" s="452" t="str">
        <f>+表紙!N28</f>
        <v>○</v>
      </c>
      <c r="AT4" s="453"/>
      <c r="AU4" s="261">
        <f>+表紙!O28</f>
        <v>0</v>
      </c>
      <c r="AV4" s="105"/>
      <c r="AW4" s="382"/>
    </row>
    <row r="5" spans="2:49" ht="15" customHeight="1" x14ac:dyDescent="0.15">
      <c r="B5" s="145" t="s">
        <v>177</v>
      </c>
      <c r="C5" s="145"/>
      <c r="F5" s="145"/>
      <c r="G5" s="103"/>
      <c r="H5" s="103"/>
      <c r="I5" s="103"/>
      <c r="J5" s="103"/>
      <c r="K5" s="103"/>
      <c r="L5" s="103"/>
      <c r="M5" s="41"/>
      <c r="N5" s="41"/>
      <c r="O5" s="41"/>
      <c r="P5" s="41"/>
      <c r="Q5" s="41"/>
      <c r="R5" s="41"/>
      <c r="S5" s="41"/>
      <c r="T5" s="41"/>
      <c r="U5" s="41"/>
      <c r="V5" s="41"/>
      <c r="W5" s="41"/>
      <c r="X5" s="41"/>
      <c r="Y5" s="41"/>
      <c r="Z5" s="471" t="s">
        <v>178</v>
      </c>
      <c r="AA5" s="449"/>
      <c r="AB5" s="449"/>
      <c r="AC5" s="449"/>
      <c r="AD5" s="449"/>
      <c r="AE5" s="87" t="s">
        <v>179</v>
      </c>
      <c r="AF5" s="487" t="str">
        <f>+表紙!F47</f>
        <v>株式会社ハマーズ</v>
      </c>
      <c r="AG5" s="449"/>
      <c r="AH5" s="449"/>
      <c r="AI5" s="449"/>
      <c r="AJ5" s="449"/>
      <c r="AK5" s="449"/>
      <c r="AL5" s="449"/>
      <c r="AM5" s="449"/>
      <c r="AN5" s="449"/>
      <c r="AO5" s="449"/>
      <c r="AP5" s="449"/>
      <c r="AQ5" s="449"/>
      <c r="AR5" s="449"/>
      <c r="AS5" s="449"/>
      <c r="AT5" s="449"/>
      <c r="AU5" s="449"/>
      <c r="AV5" s="230"/>
      <c r="AW5" s="382"/>
    </row>
    <row r="6" spans="2:49" ht="24.75" customHeight="1" thickBot="1" x14ac:dyDescent="0.2">
      <c r="B6" s="287" t="s">
        <v>180</v>
      </c>
      <c r="C6" s="128"/>
      <c r="F6" s="128"/>
      <c r="G6" s="128"/>
      <c r="H6" s="128"/>
      <c r="I6" s="128"/>
      <c r="J6" s="128"/>
      <c r="K6" s="128"/>
      <c r="L6" s="128"/>
      <c r="M6" s="128"/>
      <c r="N6" s="128"/>
      <c r="O6" s="128"/>
      <c r="P6" s="128"/>
      <c r="Q6" s="128"/>
      <c r="R6" s="128"/>
      <c r="S6" s="128"/>
      <c r="T6" s="128"/>
      <c r="U6" s="128"/>
      <c r="V6" s="128"/>
      <c r="W6" s="128"/>
      <c r="X6" s="128"/>
      <c r="Y6" s="128"/>
      <c r="Z6" s="81"/>
      <c r="AA6" s="81"/>
      <c r="AB6" s="132"/>
      <c r="AC6" s="148"/>
      <c r="AD6" s="148"/>
      <c r="AE6" s="148"/>
      <c r="AF6" s="148"/>
      <c r="AG6" s="148"/>
      <c r="AH6" s="148"/>
      <c r="AI6" s="148"/>
      <c r="AJ6" s="148"/>
      <c r="AK6" s="148"/>
      <c r="AL6" s="148"/>
      <c r="AM6" s="148"/>
      <c r="AN6" s="148"/>
      <c r="AO6" s="148"/>
      <c r="AP6" s="148"/>
      <c r="AQ6" s="148"/>
      <c r="AR6" s="148"/>
      <c r="AS6" s="148"/>
      <c r="AT6" s="148"/>
      <c r="AU6" s="148"/>
      <c r="AV6" s="148"/>
      <c r="AW6" s="382"/>
    </row>
    <row r="7" spans="2:49" ht="28.35" customHeight="1" thickBot="1" x14ac:dyDescent="0.2">
      <c r="B7" s="485" t="s">
        <v>181</v>
      </c>
      <c r="C7" s="486"/>
      <c r="D7" s="445" t="s">
        <v>278</v>
      </c>
      <c r="E7" s="446"/>
      <c r="F7" s="446"/>
      <c r="G7" s="446"/>
      <c r="H7" s="446"/>
      <c r="I7" s="447"/>
      <c r="J7" s="136"/>
      <c r="M7" s="591" t="s">
        <v>279</v>
      </c>
      <c r="N7" s="462"/>
      <c r="O7" s="462"/>
      <c r="P7" s="462"/>
      <c r="Q7" s="462"/>
      <c r="R7" s="462"/>
      <c r="S7" s="462"/>
      <c r="T7" s="462"/>
      <c r="U7" s="462"/>
      <c r="V7" s="462"/>
      <c r="W7" s="462"/>
      <c r="X7" s="462"/>
      <c r="Y7" s="462"/>
      <c r="Z7" s="462"/>
      <c r="AA7" s="462"/>
      <c r="AB7" s="497"/>
      <c r="AC7" s="148"/>
      <c r="AD7" s="148"/>
      <c r="AE7" s="148"/>
      <c r="AF7" s="90"/>
      <c r="AG7" s="90"/>
      <c r="AH7" s="90"/>
      <c r="AI7" s="90"/>
      <c r="AJ7" s="90"/>
      <c r="AK7" s="90"/>
      <c r="AL7" s="90"/>
      <c r="AM7" s="90"/>
      <c r="AN7" s="90"/>
      <c r="AS7"/>
      <c r="AT7"/>
      <c r="AU7"/>
      <c r="AV7"/>
      <c r="AW7" s="382"/>
    </row>
    <row r="8" spans="2:49" ht="28.35" customHeight="1" thickTop="1" thickBot="1" x14ac:dyDescent="0.2">
      <c r="B8" s="42" t="s">
        <v>183</v>
      </c>
      <c r="C8" s="483" t="s">
        <v>184</v>
      </c>
      <c r="D8" s="449"/>
      <c r="E8" s="449"/>
      <c r="F8" s="449"/>
      <c r="G8" s="449"/>
      <c r="H8" s="449"/>
      <c r="I8" s="449"/>
      <c r="J8" s="449"/>
      <c r="K8" s="449"/>
      <c r="L8" s="124"/>
      <c r="M8" s="529"/>
      <c r="N8" s="463"/>
      <c r="O8" s="463"/>
      <c r="P8" s="463"/>
      <c r="Q8" s="463"/>
      <c r="R8" s="463"/>
      <c r="S8" s="463"/>
      <c r="T8" s="463"/>
      <c r="U8" s="463"/>
      <c r="V8" s="463"/>
      <c r="W8" s="463"/>
      <c r="X8" s="463"/>
      <c r="Y8" s="463"/>
      <c r="Z8" s="463"/>
      <c r="AA8" s="463"/>
      <c r="AB8" s="499"/>
      <c r="AC8" s="90"/>
      <c r="AD8" s="90"/>
      <c r="AE8" s="90"/>
      <c r="AG8" s="48"/>
      <c r="AH8" s="44" t="s">
        <v>185</v>
      </c>
      <c r="AI8" s="438" t="s">
        <v>186</v>
      </c>
      <c r="AJ8" s="439"/>
      <c r="AK8" s="439"/>
      <c r="AL8" s="439"/>
      <c r="AM8" s="439"/>
      <c r="AN8" s="440"/>
      <c r="AS8"/>
      <c r="AT8"/>
      <c r="AU8"/>
      <c r="AV8"/>
      <c r="AW8" s="382"/>
    </row>
    <row r="9" spans="2:49" ht="24.75" customHeight="1" thickTop="1" thickBot="1" x14ac:dyDescent="0.2">
      <c r="B9" s="176" t="s">
        <v>187</v>
      </c>
      <c r="F9" s="488" t="s">
        <v>188</v>
      </c>
      <c r="G9" s="489"/>
      <c r="H9" s="489"/>
      <c r="I9" s="490"/>
      <c r="J9" s="124"/>
      <c r="K9" s="124"/>
      <c r="L9" s="124"/>
      <c r="M9" s="124"/>
      <c r="N9" s="124"/>
      <c r="O9" s="124"/>
      <c r="P9" s="124"/>
      <c r="Q9" s="124"/>
      <c r="R9" s="124"/>
      <c r="S9" s="124"/>
      <c r="T9" s="124"/>
      <c r="U9" s="124"/>
      <c r="V9" s="124"/>
      <c r="W9" s="125"/>
      <c r="X9" s="125"/>
      <c r="Y9" s="125"/>
      <c r="Z9" s="90"/>
      <c r="AA9" s="90"/>
      <c r="AB9" s="90"/>
      <c r="AC9" s="90"/>
      <c r="AD9" s="90"/>
      <c r="AE9" s="504" t="s">
        <v>189</v>
      </c>
      <c r="AF9" s="54"/>
      <c r="AH9" s="441"/>
      <c r="AI9" s="442"/>
      <c r="AJ9" s="442"/>
      <c r="AK9" s="442"/>
      <c r="AL9" s="442"/>
      <c r="AM9" s="442"/>
      <c r="AN9" s="51" t="s">
        <v>72</v>
      </c>
      <c r="AS9"/>
      <c r="AT9"/>
      <c r="AU9"/>
      <c r="AV9"/>
      <c r="AW9" s="382"/>
    </row>
    <row r="10" spans="2:49" ht="24.75" customHeight="1" thickTop="1" thickBot="1" x14ac:dyDescent="0.2">
      <c r="F10" s="91"/>
      <c r="G10" s="124"/>
      <c r="H10" s="124"/>
      <c r="I10" s="124"/>
      <c r="J10" s="124"/>
      <c r="K10" s="124"/>
      <c r="L10" s="124"/>
      <c r="M10" s="124"/>
      <c r="N10" s="124"/>
      <c r="O10" s="124"/>
      <c r="P10" s="124"/>
      <c r="Q10" s="124"/>
      <c r="R10" s="124"/>
      <c r="S10" s="124"/>
      <c r="T10" s="124"/>
      <c r="U10" s="124"/>
      <c r="V10" s="124"/>
      <c r="W10" s="125"/>
      <c r="X10" s="125"/>
      <c r="Y10" s="125"/>
      <c r="Z10" s="90"/>
      <c r="AA10" s="90"/>
      <c r="AB10" s="90"/>
      <c r="AE10" s="473"/>
      <c r="AF10" s="54"/>
      <c r="AS10"/>
      <c r="AT10"/>
      <c r="AU10"/>
      <c r="AV10"/>
      <c r="AW10" s="382"/>
    </row>
    <row r="11" spans="2:49" ht="27" customHeight="1" thickTop="1" thickBot="1" x14ac:dyDescent="0.2">
      <c r="C11" s="153" t="s">
        <v>190</v>
      </c>
      <c r="F11" s="44" t="s">
        <v>47</v>
      </c>
      <c r="G11" s="438" t="s">
        <v>191</v>
      </c>
      <c r="H11" s="439"/>
      <c r="I11" s="440"/>
      <c r="J11" s="45"/>
      <c r="K11" s="46"/>
      <c r="L11" s="47"/>
      <c r="M11" s="472" t="s">
        <v>192</v>
      </c>
      <c r="N11" s="47"/>
      <c r="O11" s="48"/>
      <c r="P11" s="44" t="s">
        <v>50</v>
      </c>
      <c r="Q11" s="493" t="s">
        <v>193</v>
      </c>
      <c r="R11" s="439"/>
      <c r="S11" s="439"/>
      <c r="T11" s="440"/>
      <c r="U11" s="178"/>
      <c r="V11" s="62"/>
      <c r="Y11"/>
      <c r="Z11"/>
      <c r="AA11"/>
      <c r="AB11"/>
      <c r="AD11" s="59"/>
      <c r="AE11" s="473"/>
      <c r="AF11" s="138"/>
      <c r="AG11" s="48"/>
      <c r="AH11" s="44" t="s">
        <v>194</v>
      </c>
      <c r="AI11" s="438" t="s">
        <v>195</v>
      </c>
      <c r="AJ11" s="439"/>
      <c r="AK11" s="439"/>
      <c r="AL11" s="439"/>
      <c r="AM11" s="439"/>
      <c r="AN11" s="440"/>
      <c r="AS11"/>
      <c r="AT11"/>
      <c r="AU11"/>
      <c r="AV11"/>
      <c r="AW11" s="382"/>
    </row>
    <row r="12" spans="2:49" ht="24.75" customHeight="1" thickTop="1" thickBot="1" x14ac:dyDescent="0.2">
      <c r="F12" s="459">
        <f>+ROUND(P12,1)+ROUND(P15,1)+ROUND(P18,1)+ROUND(P24,1)+P27-ROUND(F15,1)</f>
        <v>0</v>
      </c>
      <c r="G12" s="460"/>
      <c r="H12" s="460"/>
      <c r="I12" s="51" t="s">
        <v>72</v>
      </c>
      <c r="K12" s="52"/>
      <c r="M12" s="473"/>
      <c r="N12" s="53"/>
      <c r="P12" s="441"/>
      <c r="Q12" s="442"/>
      <c r="R12" s="442"/>
      <c r="S12" s="442"/>
      <c r="T12" s="51" t="s">
        <v>72</v>
      </c>
      <c r="Y12"/>
      <c r="Z12"/>
      <c r="AA12"/>
      <c r="AB12"/>
      <c r="AC12" s="54"/>
      <c r="AE12" s="473"/>
      <c r="AG12" s="131"/>
      <c r="AH12" s="441"/>
      <c r="AI12" s="442"/>
      <c r="AJ12" s="442"/>
      <c r="AK12" s="442"/>
      <c r="AL12" s="442"/>
      <c r="AM12" s="442"/>
      <c r="AN12" s="51" t="s">
        <v>72</v>
      </c>
      <c r="AS12"/>
      <c r="AT12"/>
      <c r="AU12"/>
      <c r="AV12"/>
      <c r="AW12" s="382"/>
    </row>
    <row r="13" spans="2:49" ht="24.75" customHeight="1" thickTop="1" thickBot="1" x14ac:dyDescent="0.2">
      <c r="K13" s="55"/>
      <c r="M13" s="473"/>
      <c r="N13" s="54"/>
      <c r="Y13"/>
      <c r="Z13"/>
      <c r="AA13"/>
      <c r="AB13"/>
      <c r="AC13" s="54"/>
      <c r="AE13" s="473"/>
      <c r="AG13" s="136"/>
      <c r="AH13" s="134"/>
      <c r="AI13" s="135"/>
      <c r="AJ13" s="135"/>
      <c r="AK13" s="135"/>
      <c r="AL13" s="135"/>
      <c r="AS13" s="133"/>
      <c r="AT13" s="133"/>
      <c r="AU13" s="134"/>
      <c r="AW13" s="382"/>
    </row>
    <row r="14" spans="2:49" ht="27" customHeight="1" thickTop="1" thickBot="1" x14ac:dyDescent="0.2">
      <c r="F14" s="50" t="s">
        <v>196</v>
      </c>
      <c r="G14" s="468" t="s">
        <v>197</v>
      </c>
      <c r="H14" s="436"/>
      <c r="I14" s="437"/>
      <c r="J14" s="57"/>
      <c r="K14" s="58"/>
      <c r="M14" s="473"/>
      <c r="N14" s="54"/>
      <c r="O14" s="47"/>
      <c r="P14" s="44" t="s">
        <v>64</v>
      </c>
      <c r="Q14" s="494" t="s">
        <v>198</v>
      </c>
      <c r="R14" s="439"/>
      <c r="S14" s="439"/>
      <c r="T14" s="440"/>
      <c r="U14" s="178"/>
      <c r="V14" s="62"/>
      <c r="Y14"/>
      <c r="Z14"/>
      <c r="AA14"/>
      <c r="AB14"/>
      <c r="AC14" s="54"/>
      <c r="AE14" s="474"/>
      <c r="AG14" s="137"/>
      <c r="AH14" s="50" t="s">
        <v>199</v>
      </c>
      <c r="AI14" s="464" t="s">
        <v>200</v>
      </c>
      <c r="AJ14" s="465"/>
      <c r="AK14" s="465"/>
      <c r="AL14" s="465"/>
      <c r="AM14" s="465"/>
      <c r="AN14" s="466"/>
      <c r="AO14"/>
      <c r="AS14" s="133"/>
      <c r="AT14" s="133"/>
      <c r="AU14" s="134"/>
      <c r="AW14" s="382"/>
    </row>
    <row r="15" spans="2:49" ht="24.75" customHeight="1" thickBot="1" x14ac:dyDescent="0.2">
      <c r="F15" s="484"/>
      <c r="G15" s="455"/>
      <c r="H15" s="455"/>
      <c r="I15" s="43" t="s">
        <v>72</v>
      </c>
      <c r="K15" s="54"/>
      <c r="M15" s="473"/>
      <c r="N15" s="54"/>
      <c r="P15" s="441"/>
      <c r="Q15" s="442"/>
      <c r="R15" s="442"/>
      <c r="S15" s="442"/>
      <c r="T15" s="51" t="s">
        <v>72</v>
      </c>
      <c r="Y15"/>
      <c r="Z15"/>
      <c r="AA15"/>
      <c r="AB15"/>
      <c r="AC15" s="54"/>
      <c r="AH15" s="454"/>
      <c r="AI15" s="455"/>
      <c r="AJ15" s="455"/>
      <c r="AK15" s="455"/>
      <c r="AL15" s="455"/>
      <c r="AM15" s="455"/>
      <c r="AN15" s="43" t="s">
        <v>72</v>
      </c>
      <c r="AO15"/>
      <c r="AS15" s="60" t="s">
        <v>201</v>
      </c>
      <c r="AT15" s="61"/>
      <c r="AW15" s="382"/>
    </row>
    <row r="16" spans="2:49" ht="24.75" customHeight="1" thickTop="1" thickBot="1" x14ac:dyDescent="0.2">
      <c r="K16" s="54"/>
      <c r="M16" s="473"/>
      <c r="N16" s="54"/>
      <c r="P16" s="507" t="str">
        <f>+IF(Y18=0,"",IF(Y18-P18=Y18,"エラー！：⑥残さ物量があるのに、④自ら中間処理した量がゼロになっています",""))</f>
        <v/>
      </c>
      <c r="Q16" s="449"/>
      <c r="R16" s="449"/>
      <c r="S16" s="449"/>
      <c r="T16" s="449"/>
      <c r="U16" s="449"/>
      <c r="V16" s="449"/>
      <c r="W16" s="449"/>
      <c r="X16" s="449"/>
      <c r="Y16" s="449"/>
      <c r="Z16" s="449"/>
      <c r="AA16" s="449"/>
      <c r="AB16" s="449"/>
      <c r="AC16" s="54"/>
      <c r="AE16" s="174"/>
      <c r="AP16" s="49"/>
      <c r="AS16" s="508" t="s">
        <v>240</v>
      </c>
      <c r="AT16" s="437"/>
      <c r="AU16" s="92"/>
      <c r="AV16" s="43" t="s">
        <v>72</v>
      </c>
      <c r="AW16" s="382"/>
    </row>
    <row r="17" spans="2:49" ht="27" customHeight="1" thickTop="1" thickBot="1" x14ac:dyDescent="0.2">
      <c r="K17" s="54"/>
      <c r="M17" s="473"/>
      <c r="N17" s="54"/>
      <c r="O17" s="47"/>
      <c r="P17" s="44" t="s">
        <v>203</v>
      </c>
      <c r="Q17" s="438" t="s">
        <v>204</v>
      </c>
      <c r="R17" s="439"/>
      <c r="S17" s="439"/>
      <c r="T17" s="440"/>
      <c r="U17" s="517"/>
      <c r="V17" s="480"/>
      <c r="W17" s="480"/>
      <c r="X17" s="480"/>
      <c r="Y17" s="130" t="s">
        <v>205</v>
      </c>
      <c r="Z17" s="438" t="s">
        <v>206</v>
      </c>
      <c r="AA17" s="439"/>
      <c r="AB17" s="440"/>
      <c r="AC17" s="140"/>
      <c r="AD17" s="137"/>
      <c r="AE17" s="472" t="s">
        <v>207</v>
      </c>
      <c r="AF17" s="47"/>
      <c r="AG17" s="47"/>
      <c r="AH17" s="234" t="s">
        <v>208</v>
      </c>
      <c r="AI17" s="468" t="s">
        <v>209</v>
      </c>
      <c r="AJ17" s="436"/>
      <c r="AK17" s="436"/>
      <c r="AL17" s="437"/>
      <c r="AM17" s="47"/>
      <c r="AN17" s="242"/>
      <c r="AO17" s="491" t="s">
        <v>210</v>
      </c>
      <c r="AP17" s="437"/>
      <c r="AQ17" s="244"/>
      <c r="AS17" s="508" t="s">
        <v>211</v>
      </c>
      <c r="AT17" s="437"/>
      <c r="AU17" s="92"/>
      <c r="AV17" s="43" t="s">
        <v>72</v>
      </c>
      <c r="AW17" s="382"/>
    </row>
    <row r="18" spans="2:49" ht="24.75" customHeight="1" thickBot="1" x14ac:dyDescent="0.2">
      <c r="K18" s="54"/>
      <c r="M18" s="473"/>
      <c r="N18" s="54"/>
      <c r="P18" s="441"/>
      <c r="Q18" s="442"/>
      <c r="R18" s="442"/>
      <c r="S18" s="442"/>
      <c r="T18" s="51" t="s">
        <v>72</v>
      </c>
      <c r="U18"/>
      <c r="V18" s="235"/>
      <c r="W18"/>
      <c r="X18" s="182"/>
      <c r="Y18" s="459">
        <f>+ROUND(AH9,1)+ROUND(AH12,1)+ROUND(AH15,1)+AH18</f>
        <v>0</v>
      </c>
      <c r="Z18" s="460"/>
      <c r="AA18" s="460"/>
      <c r="AB18" s="51" t="s">
        <v>72</v>
      </c>
      <c r="AC18" s="181"/>
      <c r="AD18" s="181"/>
      <c r="AE18" s="473"/>
      <c r="AH18" s="456">
        <f>+ROUND(AO18,1)+ROUND(AO21,1)</f>
        <v>0</v>
      </c>
      <c r="AI18" s="436"/>
      <c r="AJ18" s="436"/>
      <c r="AK18" s="436"/>
      <c r="AL18" s="43" t="s">
        <v>72</v>
      </c>
      <c r="AM18" s="53"/>
      <c r="AO18" s="260">
        <f>+ROUND(AU16,1)+ROUND(AU17,1)+ROUND(AU18,1)</f>
        <v>0</v>
      </c>
      <c r="AP18" s="43" t="s">
        <v>72</v>
      </c>
      <c r="AS18" s="508" t="s">
        <v>212</v>
      </c>
      <c r="AT18" s="437"/>
      <c r="AU18" s="92"/>
      <c r="AV18" s="43" t="s">
        <v>72</v>
      </c>
      <c r="AW18" s="382"/>
    </row>
    <row r="19" spans="2:49" ht="24.75" customHeight="1" thickTop="1" thickBot="1" x14ac:dyDescent="0.2">
      <c r="K19" s="54"/>
      <c r="M19" s="473"/>
      <c r="N19" s="54"/>
      <c r="P19" s="126"/>
      <c r="Q19" s="253"/>
      <c r="R19" s="185"/>
      <c r="S19" s="126"/>
      <c r="T19" s="126"/>
      <c r="U19" s="127"/>
      <c r="V19" s="236"/>
      <c r="W19" s="127"/>
      <c r="X19" s="127"/>
      <c r="Y19" s="127"/>
      <c r="Z19" s="127"/>
      <c r="AA19" s="127"/>
      <c r="AB19" s="127"/>
      <c r="AE19" s="473"/>
      <c r="AI19" s="54"/>
      <c r="AM19" s="54"/>
      <c r="AS19"/>
      <c r="AT19"/>
      <c r="AU19"/>
      <c r="AV19"/>
      <c r="AW19" s="524" t="s">
        <v>213</v>
      </c>
    </row>
    <row r="20" spans="2:49" ht="27" customHeight="1" thickTop="1" thickBot="1" x14ac:dyDescent="0.2">
      <c r="K20" s="54"/>
      <c r="M20" s="473"/>
      <c r="N20" s="54"/>
      <c r="P20" s="44" t="s">
        <v>214</v>
      </c>
      <c r="Q20" s="438" t="s">
        <v>215</v>
      </c>
      <c r="R20" s="439"/>
      <c r="S20" s="439"/>
      <c r="T20" s="440"/>
      <c r="U20" s="126"/>
      <c r="V20" s="237"/>
      <c r="W20" s="240"/>
      <c r="X20" s="241"/>
      <c r="Y20" s="130" t="s">
        <v>216</v>
      </c>
      <c r="Z20" s="438" t="s">
        <v>217</v>
      </c>
      <c r="AA20" s="439"/>
      <c r="AB20" s="440"/>
      <c r="AE20" s="473"/>
      <c r="AI20" s="54"/>
      <c r="AL20" s="106"/>
      <c r="AM20" s="54"/>
      <c r="AN20" s="243"/>
      <c r="AO20" s="491" t="s">
        <v>218</v>
      </c>
      <c r="AP20" s="437"/>
      <c r="AQ20" s="179"/>
      <c r="AS20" s="56"/>
      <c r="AT20" s="56"/>
      <c r="AW20" s="449"/>
    </row>
    <row r="21" spans="2:49" ht="25.35" customHeight="1" thickBot="1" x14ac:dyDescent="0.2">
      <c r="B21" s="482" t="s">
        <v>219</v>
      </c>
      <c r="C21" s="449"/>
      <c r="D21" s="449"/>
      <c r="E21" s="449"/>
      <c r="F21" s="449"/>
      <c r="G21" s="449"/>
      <c r="H21" s="449"/>
      <c r="I21" s="449"/>
      <c r="J21" s="449"/>
      <c r="K21" s="54"/>
      <c r="M21" s="473"/>
      <c r="N21" s="54"/>
      <c r="P21" s="441"/>
      <c r="Q21" s="442"/>
      <c r="R21" s="442"/>
      <c r="S21" s="442"/>
      <c r="T21" s="51" t="s">
        <v>72</v>
      </c>
      <c r="U21" s="126"/>
      <c r="V21" s="126"/>
      <c r="W21" s="126"/>
      <c r="X21" s="126"/>
      <c r="Y21" s="459">
        <f>+P18-Y18</f>
        <v>0</v>
      </c>
      <c r="Z21" s="460"/>
      <c r="AA21" s="460"/>
      <c r="AB21" s="51" t="s">
        <v>72</v>
      </c>
      <c r="AC21" s="127"/>
      <c r="AE21" s="474"/>
      <c r="AI21" s="54"/>
      <c r="AN21" s="106"/>
      <c r="AO21" s="92"/>
      <c r="AP21" s="43" t="s">
        <v>72</v>
      </c>
      <c r="AQ21" s="179"/>
      <c r="AS21"/>
      <c r="AT21"/>
      <c r="AU21"/>
      <c r="AV21"/>
      <c r="AW21" s="382"/>
    </row>
    <row r="22" spans="2:49" ht="25.5" customHeight="1" thickTop="1" thickBot="1" x14ac:dyDescent="0.2">
      <c r="B22" s="480"/>
      <c r="C22" s="480"/>
      <c r="D22" s="480"/>
      <c r="E22" s="480"/>
      <c r="F22" s="480"/>
      <c r="G22" s="480"/>
      <c r="H22" s="480"/>
      <c r="I22" s="480"/>
      <c r="J22" s="480"/>
      <c r="K22" s="54"/>
      <c r="M22" s="473"/>
      <c r="N22" s="54"/>
      <c r="P22" s="532" t="str">
        <f>+IF(P21=0,"",IF(P18&lt;P21,"エラー !：④の内数である⑤の量が④を超えています",""))</f>
        <v/>
      </c>
      <c r="Q22" s="449"/>
      <c r="R22" s="449"/>
      <c r="S22" s="449"/>
      <c r="T22" s="449"/>
      <c r="U22" s="449"/>
      <c r="V22" s="449"/>
      <c r="W22" s="127"/>
      <c r="X22" s="127"/>
      <c r="Y22" s="127"/>
      <c r="Z22" s="127"/>
      <c r="AA22" s="127"/>
      <c r="AB22" s="127"/>
      <c r="AE22" s="174"/>
      <c r="AI22" s="54"/>
      <c r="AW22" s="382"/>
    </row>
    <row r="23" spans="2:49" ht="27" customHeight="1" thickTop="1" thickBot="1" x14ac:dyDescent="0.2">
      <c r="B23" s="516" t="s">
        <v>220</v>
      </c>
      <c r="C23" s="444"/>
      <c r="D23" s="530" t="s">
        <v>221</v>
      </c>
      <c r="E23" s="520"/>
      <c r="F23" s="520"/>
      <c r="G23" s="444"/>
      <c r="H23" s="516" t="s">
        <v>222</v>
      </c>
      <c r="I23" s="520"/>
      <c r="J23" s="444"/>
      <c r="K23" s="54"/>
      <c r="M23" s="473"/>
      <c r="N23" s="54"/>
      <c r="O23" s="47"/>
      <c r="P23" s="50" t="s">
        <v>223</v>
      </c>
      <c r="Q23" s="468" t="s">
        <v>224</v>
      </c>
      <c r="R23" s="436"/>
      <c r="S23" s="436"/>
      <c r="T23" s="437"/>
      <c r="U23" s="521"/>
      <c r="V23" s="449"/>
      <c r="W23" s="449"/>
      <c r="X23" s="449"/>
      <c r="AE23"/>
      <c r="AF23"/>
      <c r="AG23"/>
      <c r="AH23"/>
      <c r="AI23" s="245"/>
      <c r="AJ23"/>
      <c r="AN23" s="142"/>
      <c r="AR23" s="48"/>
      <c r="AS23" s="130" t="s">
        <v>225</v>
      </c>
      <c r="AT23" s="438" t="s">
        <v>226</v>
      </c>
      <c r="AU23" s="439"/>
      <c r="AV23" s="440"/>
      <c r="AW23" s="382"/>
    </row>
    <row r="24" spans="2:49" ht="27" customHeight="1" thickBot="1" x14ac:dyDescent="0.2">
      <c r="B24" s="457" t="s">
        <v>227</v>
      </c>
      <c r="C24" s="458"/>
      <c r="D24" s="469">
        <v>0</v>
      </c>
      <c r="E24" s="455"/>
      <c r="F24" s="455"/>
      <c r="G24" s="183" t="s">
        <v>228</v>
      </c>
      <c r="H24" s="467">
        <f>+F12</f>
        <v>0</v>
      </c>
      <c r="I24" s="436"/>
      <c r="J24" s="183" t="s">
        <v>228</v>
      </c>
      <c r="K24" s="54"/>
      <c r="M24" s="474"/>
      <c r="P24" s="454"/>
      <c r="Q24" s="455"/>
      <c r="R24" s="455"/>
      <c r="S24" s="455"/>
      <c r="T24" s="43" t="s">
        <v>72</v>
      </c>
      <c r="U24"/>
      <c r="V24"/>
      <c r="W24"/>
      <c r="X24"/>
      <c r="AE24"/>
      <c r="AF24"/>
      <c r="AG24"/>
      <c r="AH24"/>
      <c r="AI24" s="245"/>
      <c r="AJ24"/>
      <c r="AL24" s="135"/>
      <c r="AQ24" s="54"/>
      <c r="AR24" s="139"/>
      <c r="AS24" s="459">
        <f>+ROUND(AU16,1)+ROUND(AA28,1)</f>
        <v>0</v>
      </c>
      <c r="AT24" s="460"/>
      <c r="AU24" s="460"/>
      <c r="AV24" s="51" t="s">
        <v>72</v>
      </c>
      <c r="AW24" s="382"/>
    </row>
    <row r="25" spans="2:49" ht="27" customHeight="1" thickBot="1" x14ac:dyDescent="0.2">
      <c r="B25" s="457" t="s">
        <v>229</v>
      </c>
      <c r="C25" s="458"/>
      <c r="D25" s="469">
        <v>0</v>
      </c>
      <c r="E25" s="455"/>
      <c r="F25" s="455"/>
      <c r="G25" s="183" t="s">
        <v>228</v>
      </c>
      <c r="H25" s="467">
        <f>+P12+AH9</f>
        <v>0</v>
      </c>
      <c r="I25" s="436"/>
      <c r="J25" s="183" t="s">
        <v>228</v>
      </c>
      <c r="K25" s="54"/>
      <c r="AE25" s="141"/>
      <c r="AI25" s="54"/>
      <c r="AL25" s="175"/>
      <c r="AM25" s="175"/>
      <c r="AN25" s="175"/>
      <c r="AQ25" s="255"/>
      <c r="AR25" s="67"/>
      <c r="AW25" s="382"/>
    </row>
    <row r="26" spans="2:49" ht="27" customHeight="1" thickTop="1" thickBot="1" x14ac:dyDescent="0.2">
      <c r="B26" s="457" t="s">
        <v>230</v>
      </c>
      <c r="C26" s="458"/>
      <c r="D26" s="469">
        <v>0</v>
      </c>
      <c r="E26" s="455"/>
      <c r="F26" s="455"/>
      <c r="G26" s="183" t="s">
        <v>228</v>
      </c>
      <c r="H26" s="467">
        <f>+P21</f>
        <v>0</v>
      </c>
      <c r="I26" s="436"/>
      <c r="J26" s="183" t="s">
        <v>228</v>
      </c>
      <c r="K26" s="54"/>
      <c r="L26" s="137"/>
      <c r="M26" s="472" t="s">
        <v>231</v>
      </c>
      <c r="N26" s="47"/>
      <c r="O26" s="47"/>
      <c r="P26" s="234" t="s">
        <v>232</v>
      </c>
      <c r="Q26" s="468" t="s">
        <v>233</v>
      </c>
      <c r="R26" s="436"/>
      <c r="S26" s="436"/>
      <c r="T26" s="437"/>
      <c r="U26" s="47"/>
      <c r="V26" s="47"/>
      <c r="W26" s="47"/>
      <c r="X26" s="47"/>
      <c r="Y26" s="47"/>
      <c r="Z26" s="47"/>
      <c r="AA26" s="47"/>
      <c r="AB26" s="47"/>
      <c r="AC26" s="47"/>
      <c r="AD26" s="47"/>
      <c r="AE26" s="47"/>
      <c r="AF26" s="47"/>
      <c r="AG26" s="47"/>
      <c r="AH26" s="47"/>
      <c r="AI26" s="59"/>
      <c r="AJ26" s="47"/>
      <c r="AK26" s="48"/>
      <c r="AL26" s="130" t="s">
        <v>234</v>
      </c>
      <c r="AM26" s="438" t="s">
        <v>235</v>
      </c>
      <c r="AN26" s="439"/>
      <c r="AO26" s="439"/>
      <c r="AP26" s="440"/>
      <c r="AQ26" s="257"/>
      <c r="AR26" s="258"/>
      <c r="AS26" s="130" t="s">
        <v>236</v>
      </c>
      <c r="AT26" s="438" t="s">
        <v>237</v>
      </c>
      <c r="AU26" s="439"/>
      <c r="AV26" s="440"/>
      <c r="AW26" s="382"/>
    </row>
    <row r="27" spans="2:49" ht="27" customHeight="1" thickBot="1" x14ac:dyDescent="0.2">
      <c r="B27" s="457" t="s">
        <v>238</v>
      </c>
      <c r="C27" s="458"/>
      <c r="D27" s="469">
        <v>0</v>
      </c>
      <c r="E27" s="455"/>
      <c r="F27" s="455"/>
      <c r="G27" s="183" t="s">
        <v>228</v>
      </c>
      <c r="H27" s="467">
        <f>+Y21</f>
        <v>0</v>
      </c>
      <c r="I27" s="436"/>
      <c r="J27" s="183" t="s">
        <v>228</v>
      </c>
      <c r="M27" s="473"/>
      <c r="P27" s="495">
        <f>+R30+ROUND(R33,1)</f>
        <v>0</v>
      </c>
      <c r="Q27" s="436"/>
      <c r="R27" s="436"/>
      <c r="S27" s="436"/>
      <c r="T27" s="43" t="s">
        <v>72</v>
      </c>
      <c r="U27" s="62"/>
      <c r="V27" s="62"/>
      <c r="Y27" s="60" t="s">
        <v>201</v>
      </c>
      <c r="Z27" s="63"/>
      <c r="AL27" s="459">
        <f>+AH18+P27</f>
        <v>0</v>
      </c>
      <c r="AM27" s="460"/>
      <c r="AN27" s="460"/>
      <c r="AO27" s="460"/>
      <c r="AP27" s="51" t="s">
        <v>72</v>
      </c>
      <c r="AQ27" s="255"/>
      <c r="AR27" s="67"/>
      <c r="AS27" s="441"/>
      <c r="AT27" s="442"/>
      <c r="AU27" s="442"/>
      <c r="AV27" s="51" t="s">
        <v>72</v>
      </c>
      <c r="AW27" s="382"/>
    </row>
    <row r="28" spans="2:49" ht="27" customHeight="1" thickTop="1" thickBot="1" x14ac:dyDescent="0.2">
      <c r="B28" s="492" t="s">
        <v>239</v>
      </c>
      <c r="C28" s="458"/>
      <c r="D28" s="469">
        <v>0</v>
      </c>
      <c r="E28" s="455"/>
      <c r="F28" s="455"/>
      <c r="G28" s="183" t="s">
        <v>228</v>
      </c>
      <c r="H28" s="467">
        <f>+P15+AH12</f>
        <v>0</v>
      </c>
      <c r="I28" s="436"/>
      <c r="J28" s="183" t="s">
        <v>228</v>
      </c>
      <c r="M28" s="473"/>
      <c r="P28" s="54"/>
      <c r="Y28" s="450" t="s">
        <v>240</v>
      </c>
      <c r="Z28" s="436"/>
      <c r="AA28" s="454"/>
      <c r="AB28" s="455"/>
      <c r="AC28" s="455"/>
      <c r="AD28" s="455"/>
      <c r="AE28" s="455"/>
      <c r="AF28" s="43" t="s">
        <v>72</v>
      </c>
      <c r="AN28" s="254"/>
      <c r="AQ28" s="255"/>
      <c r="AR28" s="67"/>
      <c r="AS28" s="380" t="str">
        <f>+IF(AS27=0,"",IF(AL27&lt;(AS24+AS27+AS31),"エラー !：⑩の内数である（⑫+⑬＋⑭）の量が⑩を超えています",""))</f>
        <v/>
      </c>
      <c r="AT28" s="378"/>
      <c r="AU28" s="378"/>
      <c r="AV28" s="378"/>
      <c r="AW28" s="382"/>
    </row>
    <row r="29" spans="2:49" ht="27" customHeight="1" thickTop="1" thickBot="1" x14ac:dyDescent="0.2">
      <c r="B29" s="457" t="s">
        <v>241</v>
      </c>
      <c r="C29" s="458"/>
      <c r="D29" s="469">
        <v>0</v>
      </c>
      <c r="E29" s="455"/>
      <c r="F29" s="455"/>
      <c r="G29" s="183" t="s">
        <v>228</v>
      </c>
      <c r="H29" s="467">
        <f>+AL27</f>
        <v>0</v>
      </c>
      <c r="I29" s="436"/>
      <c r="J29" s="183" t="s">
        <v>228</v>
      </c>
      <c r="M29" s="473"/>
      <c r="P29" s="54"/>
      <c r="Q29" s="137"/>
      <c r="R29" s="50" t="s">
        <v>242</v>
      </c>
      <c r="S29" s="468" t="s">
        <v>243</v>
      </c>
      <c r="T29" s="436"/>
      <c r="U29" s="436"/>
      <c r="V29" s="437"/>
      <c r="W29" s="47"/>
      <c r="X29" s="64"/>
      <c r="Y29" s="450" t="s">
        <v>244</v>
      </c>
      <c r="Z29" s="436"/>
      <c r="AA29" s="454"/>
      <c r="AB29" s="455"/>
      <c r="AC29" s="455"/>
      <c r="AD29" s="455"/>
      <c r="AE29" s="455"/>
      <c r="AF29" s="43" t="s">
        <v>72</v>
      </c>
      <c r="AL29" s="130" t="s">
        <v>245</v>
      </c>
      <c r="AM29" s="438" t="s">
        <v>246</v>
      </c>
      <c r="AN29" s="439"/>
      <c r="AO29" s="439"/>
      <c r="AP29" s="440"/>
      <c r="AQ29" s="256"/>
      <c r="AR29" s="259"/>
      <c r="AS29" s="509" t="s">
        <v>247</v>
      </c>
      <c r="AT29" s="438" t="s">
        <v>248</v>
      </c>
      <c r="AU29" s="500"/>
      <c r="AV29" s="501"/>
      <c r="AW29" s="382"/>
    </row>
    <row r="30" spans="2:49" ht="27" customHeight="1" thickBot="1" x14ac:dyDescent="0.2">
      <c r="B30" s="457" t="s">
        <v>249</v>
      </c>
      <c r="C30" s="458"/>
      <c r="D30" s="469">
        <v>0</v>
      </c>
      <c r="E30" s="455"/>
      <c r="F30" s="455"/>
      <c r="G30" s="183" t="s">
        <v>228</v>
      </c>
      <c r="H30" s="467">
        <f>+AL30</f>
        <v>0</v>
      </c>
      <c r="I30" s="436"/>
      <c r="J30" s="183" t="s">
        <v>228</v>
      </c>
      <c r="M30" s="473"/>
      <c r="P30" s="54"/>
      <c r="R30" s="456">
        <f>+ROUND(AA28,1)+ROUND(AA29,1)+ROUND(AA30,1)</f>
        <v>0</v>
      </c>
      <c r="S30" s="436"/>
      <c r="T30" s="436"/>
      <c r="U30" s="436"/>
      <c r="V30" s="43" t="s">
        <v>72</v>
      </c>
      <c r="Y30" s="450" t="s">
        <v>212</v>
      </c>
      <c r="Z30" s="436"/>
      <c r="AA30" s="454"/>
      <c r="AB30" s="455"/>
      <c r="AC30" s="455"/>
      <c r="AD30" s="455"/>
      <c r="AE30" s="455"/>
      <c r="AF30" s="43" t="s">
        <v>72</v>
      </c>
      <c r="AL30" s="531"/>
      <c r="AM30" s="442"/>
      <c r="AN30" s="442"/>
      <c r="AO30" s="442"/>
      <c r="AP30" s="51" t="s">
        <v>72</v>
      </c>
      <c r="AS30" s="510"/>
      <c r="AT30" s="502"/>
      <c r="AU30" s="502"/>
      <c r="AV30" s="503"/>
      <c r="AW30" s="382"/>
    </row>
    <row r="31" spans="2:49" ht="27" customHeight="1" thickTop="1" thickBot="1" x14ac:dyDescent="0.2">
      <c r="B31" s="457" t="s">
        <v>250</v>
      </c>
      <c r="C31" s="458"/>
      <c r="D31" s="469">
        <v>0</v>
      </c>
      <c r="E31" s="455"/>
      <c r="F31" s="455"/>
      <c r="G31" s="183" t="s">
        <v>228</v>
      </c>
      <c r="H31" s="467">
        <f>+AS24</f>
        <v>0</v>
      </c>
      <c r="I31" s="436"/>
      <c r="J31" s="183" t="s">
        <v>228</v>
      </c>
      <c r="M31" s="473"/>
      <c r="P31" s="54"/>
      <c r="Y31"/>
      <c r="Z31"/>
      <c r="AA31" s="65" t="s">
        <v>251</v>
      </c>
      <c r="AK31" s="67"/>
      <c r="AL31" s="507" t="str">
        <f>+IF(AL30=0,"",IF(AL27&lt;AL30,"エラー !：⑩の内数である⑪の量が⑩を超えています",""))</f>
        <v/>
      </c>
      <c r="AM31" s="449"/>
      <c r="AN31" s="449"/>
      <c r="AO31" s="449"/>
      <c r="AP31" s="449"/>
      <c r="AQ31" s="449"/>
      <c r="AS31" s="514"/>
      <c r="AT31" s="515"/>
      <c r="AU31" s="515"/>
      <c r="AV31" s="152" t="s">
        <v>72</v>
      </c>
      <c r="AW31" s="382"/>
    </row>
    <row r="32" spans="2:49" ht="27" customHeight="1" thickTop="1" thickBot="1" x14ac:dyDescent="0.2">
      <c r="B32" s="457" t="s">
        <v>252</v>
      </c>
      <c r="C32" s="458"/>
      <c r="D32" s="469">
        <v>0</v>
      </c>
      <c r="E32" s="455"/>
      <c r="F32" s="455"/>
      <c r="G32" s="183" t="s">
        <v>228</v>
      </c>
      <c r="H32" s="467">
        <f>+AS27</f>
        <v>0</v>
      </c>
      <c r="I32" s="436"/>
      <c r="J32" s="183" t="s">
        <v>228</v>
      </c>
      <c r="M32" s="473"/>
      <c r="P32" s="54"/>
      <c r="Q32" s="137"/>
      <c r="R32" s="50" t="s">
        <v>253</v>
      </c>
      <c r="S32" s="468" t="s">
        <v>254</v>
      </c>
      <c r="T32" s="436"/>
      <c r="U32" s="436"/>
      <c r="V32" s="437"/>
      <c r="Y32"/>
      <c r="Z32"/>
      <c r="AA32" s="527" t="s">
        <v>255</v>
      </c>
      <c r="AB32" s="462"/>
      <c r="AC32" s="462"/>
      <c r="AD32" s="462"/>
      <c r="AE32" s="462"/>
      <c r="AF32" s="461" t="s">
        <v>256</v>
      </c>
      <c r="AG32" s="462"/>
      <c r="AH32" s="462"/>
      <c r="AI32" s="462"/>
      <c r="AJ32" s="462"/>
      <c r="AK32" s="462"/>
      <c r="AL32" s="496" t="s">
        <v>257</v>
      </c>
      <c r="AM32" s="462"/>
      <c r="AN32" s="462"/>
      <c r="AO32" s="497"/>
      <c r="AP32" s="177"/>
      <c r="AS32" s="381" t="str">
        <f>+IF(AS31=0,"",IF(AL27&lt;(AS24+AS27+AS31),"エラー !：⑩の内数である（⑫+⑬＋⑭）の量が⑩を超えています",""))</f>
        <v/>
      </c>
      <c r="AT32" s="379"/>
      <c r="AU32" s="379"/>
      <c r="AV32" s="379"/>
      <c r="AW32" s="382"/>
    </row>
    <row r="33" spans="2:62" ht="27" customHeight="1" thickBot="1" x14ac:dyDescent="0.2">
      <c r="B33" s="475" t="s">
        <v>258</v>
      </c>
      <c r="C33" s="453"/>
      <c r="D33" s="511">
        <v>0</v>
      </c>
      <c r="E33" s="512"/>
      <c r="F33" s="512"/>
      <c r="G33" s="184" t="s">
        <v>228</v>
      </c>
      <c r="H33" s="505">
        <f>+AS31</f>
        <v>0</v>
      </c>
      <c r="I33" s="506"/>
      <c r="J33" s="184" t="s">
        <v>228</v>
      </c>
      <c r="M33" s="474"/>
      <c r="R33" s="454"/>
      <c r="S33" s="455"/>
      <c r="T33" s="455"/>
      <c r="U33" s="455"/>
      <c r="V33" s="43" t="s">
        <v>72</v>
      </c>
      <c r="Y33"/>
      <c r="Z33"/>
      <c r="AA33" s="528"/>
      <c r="AB33" s="449"/>
      <c r="AC33" s="449"/>
      <c r="AD33" s="449"/>
      <c r="AE33" s="449"/>
      <c r="AF33" s="449"/>
      <c r="AG33" s="449"/>
      <c r="AH33" s="449"/>
      <c r="AI33" s="449"/>
      <c r="AJ33" s="449"/>
      <c r="AK33" s="449"/>
      <c r="AL33" s="449"/>
      <c r="AM33" s="449"/>
      <c r="AN33" s="449"/>
      <c r="AO33" s="498"/>
      <c r="AP33" s="177"/>
      <c r="AW33" s="382"/>
    </row>
    <row r="34" spans="2:62" ht="24" customHeight="1" x14ac:dyDescent="0.15">
      <c r="C34" s="246" t="str">
        <f>+IF(D30=0,"",IF(D29&lt;D30,"エラー !：上の表は、⑩の内数である⑪の量が⑩を超えています",""))</f>
        <v/>
      </c>
      <c r="AA34" s="529"/>
      <c r="AB34" s="463"/>
      <c r="AC34" s="463"/>
      <c r="AD34" s="463"/>
      <c r="AE34" s="463"/>
      <c r="AF34" s="463"/>
      <c r="AG34" s="463"/>
      <c r="AH34" s="463"/>
      <c r="AI34" s="463"/>
      <c r="AJ34" s="463"/>
      <c r="AK34" s="463"/>
      <c r="AL34" s="463"/>
      <c r="AM34" s="463"/>
      <c r="AN34" s="463"/>
      <c r="AO34" s="499"/>
      <c r="AP34" s="177"/>
      <c r="AW34" s="382"/>
    </row>
    <row r="35" spans="2:62" ht="15" customHeight="1" x14ac:dyDescent="0.15">
      <c r="C35" s="247" t="str">
        <f>+IF(D31=0,"",IF(D29&lt;D31,"エラー !：上の表は、⑩の内数である⑫の量が⑩を超えています",""))</f>
        <v/>
      </c>
      <c r="AF35" s="62"/>
      <c r="AG35" s="62"/>
      <c r="AH35" s="62"/>
      <c r="AI35" s="62"/>
      <c r="AJ35" s="62"/>
      <c r="AK35" s="62"/>
    </row>
    <row r="36" spans="2:62" ht="15" customHeight="1" x14ac:dyDescent="0.15">
      <c r="C36" s="247" t="str">
        <f>+IF(D32=0,"",IF(D29&lt;D32,"エラー !：上の表は、⑩の内数である⑬の量が⑩を超えています",""))</f>
        <v/>
      </c>
      <c r="AF36" s="62"/>
      <c r="AG36" s="62"/>
      <c r="AH36" s="62"/>
      <c r="AI36" s="62"/>
      <c r="AJ36" s="62"/>
      <c r="AK36" s="62"/>
      <c r="AL36" s="62"/>
      <c r="AM36" s="143"/>
      <c r="AN36" s="143"/>
      <c r="AO36" s="67"/>
      <c r="AW36" s="66"/>
    </row>
    <row r="37" spans="2:62" ht="15" customHeight="1" x14ac:dyDescent="0.15">
      <c r="C37" s="247" t="str">
        <f>+IF(D33=0,"",IF(D29&lt;D33,"エラー !：上の表は、⑩の内数である⑭の量が⑩を超えています",""))</f>
        <v/>
      </c>
      <c r="J37" s="66"/>
      <c r="K37" s="66"/>
      <c r="R37" s="66"/>
      <c r="S37" s="66"/>
      <c r="T37" s="66"/>
      <c r="AL37" s="62"/>
      <c r="AM37" s="67"/>
      <c r="AN37" s="67"/>
      <c r="AO37" s="67"/>
      <c r="AU37" s="62"/>
      <c r="AV37" s="62"/>
      <c r="AW37" s="66"/>
    </row>
    <row r="38" spans="2:62" ht="13.35" customHeight="1" x14ac:dyDescent="0.15">
      <c r="J38" s="66"/>
      <c r="K38" s="66"/>
      <c r="R38" s="66"/>
      <c r="S38" s="66"/>
      <c r="T38" s="66"/>
      <c r="AL38" s="62"/>
      <c r="AM38" s="67"/>
      <c r="AN38" s="67"/>
      <c r="AO38" s="67"/>
      <c r="AS38" s="67"/>
      <c r="AT38" s="143"/>
      <c r="AU38" s="62"/>
      <c r="AV38" s="62"/>
      <c r="AW38" s="66"/>
    </row>
    <row r="39" spans="2:62" ht="13.35" customHeight="1" x14ac:dyDescent="0.15">
      <c r="J39" s="66"/>
      <c r="K39" s="66"/>
      <c r="R39" s="66"/>
      <c r="S39" s="66"/>
      <c r="T39" s="66"/>
      <c r="AL39" s="62"/>
      <c r="AM39" s="67"/>
      <c r="AN39" s="67"/>
      <c r="AO39" s="67"/>
      <c r="AS39" s="67"/>
      <c r="AT39" s="62"/>
      <c r="AU39" s="62"/>
      <c r="AV39" s="62"/>
      <c r="AW39" s="66"/>
    </row>
    <row r="40" spans="2:62" ht="13.35" customHeight="1" x14ac:dyDescent="0.15">
      <c r="J40" s="66"/>
      <c r="K40" s="66"/>
      <c r="R40" s="66"/>
      <c r="S40" s="66"/>
      <c r="T40" s="66"/>
      <c r="AL40" s="62"/>
      <c r="AM40" s="67"/>
      <c r="AN40" s="67"/>
      <c r="AO40" s="67"/>
      <c r="AS40" s="67"/>
      <c r="AT40" s="62"/>
      <c r="AU40" s="62"/>
      <c r="AV40" s="62"/>
      <c r="AW40" s="66"/>
    </row>
    <row r="41" spans="2:62" ht="13.35" customHeight="1" x14ac:dyDescent="0.15">
      <c r="J41" s="66"/>
      <c r="K41" s="66"/>
      <c r="R41" s="66"/>
      <c r="S41" s="66"/>
      <c r="T41" s="66"/>
      <c r="AS41" s="67"/>
      <c r="AT41" s="62"/>
      <c r="AU41" s="62"/>
      <c r="AV41" s="62"/>
      <c r="AW41" s="66"/>
    </row>
    <row r="42" spans="2:62" ht="13.35" customHeight="1" x14ac:dyDescent="0.15">
      <c r="I42" s="66"/>
      <c r="J42" s="66"/>
      <c r="K42" s="66"/>
      <c r="R42" s="66"/>
      <c r="S42" s="66"/>
      <c r="T42" s="66"/>
      <c r="AS42" s="67"/>
      <c r="AT42" s="62"/>
    </row>
    <row r="43" spans="2:62" x14ac:dyDescent="0.15">
      <c r="I43" s="66"/>
      <c r="J43" s="66"/>
      <c r="K43" s="66"/>
      <c r="R43" s="66"/>
      <c r="S43" s="66"/>
      <c r="T43" s="66"/>
      <c r="AW43" s="66"/>
    </row>
    <row r="44" spans="2:62" x14ac:dyDescent="0.15">
      <c r="I44" s="66"/>
      <c r="J44" s="66"/>
      <c r="K44" s="66"/>
      <c r="R44" s="66"/>
      <c r="S44" s="66"/>
      <c r="T44" s="66"/>
      <c r="AW44" s="66"/>
    </row>
    <row r="45" spans="2:62" x14ac:dyDescent="0.15">
      <c r="I45" s="66"/>
      <c r="J45" s="66"/>
      <c r="K45" s="66"/>
      <c r="R45" s="66"/>
      <c r="S45" s="66"/>
      <c r="T45" s="66"/>
    </row>
    <row r="46" spans="2:62" x14ac:dyDescent="0.15">
      <c r="I46" s="66"/>
      <c r="J46" s="66"/>
      <c r="K46" s="66"/>
      <c r="R46" s="66"/>
      <c r="S46" s="66"/>
      <c r="T46" s="66"/>
    </row>
    <row r="47" spans="2:62" ht="13.35" customHeight="1" x14ac:dyDescent="0.15">
      <c r="I47" s="66"/>
      <c r="J47" s="66"/>
      <c r="K47" s="66"/>
      <c r="R47" s="66"/>
      <c r="S47" s="66"/>
      <c r="T47" s="66"/>
      <c r="BH47" s="67"/>
      <c r="BI47" s="67"/>
      <c r="BJ47" s="65"/>
    </row>
    <row r="48" spans="2:62" x14ac:dyDescent="0.15">
      <c r="I48" s="66"/>
      <c r="J48" s="66"/>
      <c r="K48" s="66"/>
      <c r="R48" s="66"/>
      <c r="S48" s="66"/>
      <c r="T48" s="66"/>
      <c r="BH48" s="65"/>
    </row>
    <row r="49" spans="7:62" x14ac:dyDescent="0.15">
      <c r="G49" s="66"/>
      <c r="H49" s="66"/>
      <c r="I49" s="66"/>
      <c r="J49" s="66"/>
      <c r="K49" s="66"/>
      <c r="R49" s="66"/>
      <c r="S49" s="66"/>
      <c r="T49" s="66"/>
      <c r="BE49" s="65"/>
      <c r="BF49" s="65"/>
      <c r="BG49" s="65"/>
      <c r="BH49" s="65"/>
    </row>
    <row r="50" spans="7:62" x14ac:dyDescent="0.15">
      <c r="G50" s="66"/>
      <c r="H50" s="66"/>
      <c r="I50" s="66"/>
      <c r="J50" s="66"/>
      <c r="K50" s="66"/>
      <c r="R50" s="66"/>
      <c r="S50" s="66"/>
      <c r="T50" s="66"/>
      <c r="BE50" s="65"/>
      <c r="BF50" s="65"/>
      <c r="BG50" s="65"/>
      <c r="BH50" s="65"/>
    </row>
    <row r="51" spans="7:62" x14ac:dyDescent="0.15">
      <c r="G51" s="66"/>
      <c r="H51" s="66"/>
      <c r="I51" s="66"/>
      <c r="J51" s="66"/>
      <c r="K51" s="66"/>
      <c r="R51" s="66"/>
      <c r="S51" s="66"/>
      <c r="T51" s="66"/>
      <c r="BE51" s="65"/>
      <c r="BF51" s="65"/>
      <c r="BG51" s="65"/>
      <c r="BH51" s="65"/>
    </row>
    <row r="52" spans="7:62" x14ac:dyDescent="0.15">
      <c r="G52" s="66"/>
      <c r="H52" s="66"/>
      <c r="I52" s="66"/>
      <c r="J52" s="66"/>
      <c r="K52" s="66"/>
      <c r="R52" s="66"/>
      <c r="S52" s="66"/>
      <c r="T52" s="66"/>
      <c r="BE52" s="65"/>
      <c r="BF52" s="65"/>
      <c r="BG52" s="65"/>
      <c r="BH52" s="65"/>
    </row>
    <row r="53" spans="7:62" x14ac:dyDescent="0.15">
      <c r="G53" s="66"/>
      <c r="H53" s="66"/>
      <c r="I53" s="66"/>
      <c r="J53" s="66"/>
      <c r="K53" s="66"/>
      <c r="R53" s="66"/>
      <c r="S53" s="66"/>
      <c r="T53" s="66"/>
      <c r="BE53" s="65"/>
      <c r="BG53" s="65"/>
      <c r="BH53" s="65"/>
      <c r="BI53" s="65"/>
      <c r="BJ53" s="65"/>
    </row>
    <row r="54" spans="7:62" x14ac:dyDescent="0.15">
      <c r="G54" s="66"/>
      <c r="H54" s="66"/>
      <c r="I54" s="66"/>
      <c r="J54" s="66"/>
      <c r="K54" s="66"/>
      <c r="R54" s="66"/>
      <c r="S54" s="66"/>
      <c r="T54" s="66"/>
      <c r="BD54" s="65"/>
      <c r="BE54" s="68"/>
      <c r="BG54" s="65"/>
      <c r="BH54" s="65"/>
      <c r="BI54" s="65"/>
      <c r="BJ54" s="65"/>
    </row>
    <row r="55" spans="7:62" x14ac:dyDescent="0.15">
      <c r="G55" s="66"/>
      <c r="H55" s="66"/>
      <c r="I55" s="66"/>
      <c r="J55" s="66"/>
      <c r="K55" s="66"/>
      <c r="R55" s="66"/>
      <c r="S55" s="66"/>
      <c r="T55" s="66"/>
      <c r="BD55" s="65"/>
      <c r="BE55" s="68"/>
      <c r="BG55" s="65"/>
      <c r="BH55" s="65"/>
      <c r="BI55" s="65"/>
      <c r="BJ55" s="65"/>
    </row>
    <row r="56" spans="7:62" x14ac:dyDescent="0.15">
      <c r="G56" s="66"/>
      <c r="H56" s="66"/>
      <c r="I56" s="66"/>
      <c r="J56" s="66"/>
      <c r="K56" s="66"/>
      <c r="R56" s="66"/>
      <c r="S56" s="66"/>
      <c r="T56" s="66"/>
      <c r="BD56" s="65"/>
      <c r="BE56" s="68"/>
      <c r="BG56" s="65"/>
      <c r="BH56" s="65"/>
      <c r="BI56" s="65"/>
      <c r="BJ56" s="65"/>
    </row>
    <row r="57" spans="7:62" x14ac:dyDescent="0.15">
      <c r="G57" s="66"/>
      <c r="H57" s="66"/>
      <c r="I57" s="66"/>
      <c r="BD57" s="65"/>
      <c r="BE57" s="68"/>
      <c r="BG57" s="65"/>
      <c r="BH57" s="65"/>
      <c r="BI57" s="65"/>
      <c r="BJ57" s="65"/>
    </row>
    <row r="58" spans="7:62" ht="13.35" customHeight="1" x14ac:dyDescent="0.15">
      <c r="G58" s="66"/>
      <c r="H58" s="66"/>
      <c r="I58" s="66"/>
      <c r="L58" s="66"/>
      <c r="M58" s="69"/>
      <c r="N58" s="66"/>
      <c r="O58" s="66"/>
      <c r="BD58" s="65"/>
      <c r="BE58" s="68"/>
      <c r="BG58" s="65"/>
      <c r="BH58" s="65"/>
      <c r="BI58" s="65"/>
      <c r="BJ58" s="65"/>
    </row>
    <row r="59" spans="7:62" x14ac:dyDescent="0.15">
      <c r="G59" s="66"/>
      <c r="H59" s="66"/>
      <c r="I59" s="66"/>
      <c r="BD59" s="65"/>
      <c r="BE59" s="68"/>
      <c r="BG59" s="65"/>
      <c r="BH59" s="65"/>
      <c r="BI59" s="65"/>
      <c r="BJ59" s="65"/>
    </row>
    <row r="60" spans="7:62" x14ac:dyDescent="0.15">
      <c r="G60" s="66"/>
      <c r="H60" s="66"/>
      <c r="I60" s="66"/>
      <c r="BD60" s="65"/>
      <c r="BE60" s="68"/>
      <c r="BG60" s="65"/>
      <c r="BH60" s="65"/>
      <c r="BI60" s="65"/>
      <c r="BJ60" s="65"/>
    </row>
    <row r="61" spans="7:62" x14ac:dyDescent="0.15">
      <c r="G61" s="66"/>
      <c r="H61" s="66"/>
      <c r="I61" s="66"/>
      <c r="BD61" s="65"/>
      <c r="BE61" s="68"/>
      <c r="BG61" s="65"/>
      <c r="BH61" s="65"/>
      <c r="BI61" s="65"/>
      <c r="BJ61" s="65"/>
    </row>
    <row r="62" spans="7:62" x14ac:dyDescent="0.15">
      <c r="BD62" s="65"/>
      <c r="BE62" s="68"/>
      <c r="BG62" s="65"/>
      <c r="BH62" s="65"/>
      <c r="BI62" s="65"/>
      <c r="BJ62" s="65"/>
    </row>
    <row r="63" spans="7:62" x14ac:dyDescent="0.15">
      <c r="BD63" s="65"/>
      <c r="BE63" s="68"/>
      <c r="BG63" s="65"/>
      <c r="BH63" s="65"/>
      <c r="BI63" s="65"/>
      <c r="BJ63" s="65"/>
    </row>
    <row r="64" spans="7:62" x14ac:dyDescent="0.15">
      <c r="BD64" s="65"/>
      <c r="BE64" s="68"/>
      <c r="BG64" s="65"/>
      <c r="BH64" s="65"/>
      <c r="BI64" s="65"/>
      <c r="BJ64" s="65"/>
    </row>
    <row r="65" spans="12:62" x14ac:dyDescent="0.15">
      <c r="BD65" s="65"/>
      <c r="BE65" s="68"/>
      <c r="BG65" s="65"/>
      <c r="BH65" s="65"/>
      <c r="BI65" s="65"/>
      <c r="BJ65" s="65"/>
    </row>
    <row r="66" spans="12:62" x14ac:dyDescent="0.15">
      <c r="BD66" s="65"/>
      <c r="BE66" s="68"/>
      <c r="BG66" s="65"/>
      <c r="BH66" s="65"/>
      <c r="BI66" s="65"/>
      <c r="BJ66" s="65"/>
    </row>
    <row r="67" spans="12:62" x14ac:dyDescent="0.15">
      <c r="BD67" s="65"/>
      <c r="BE67" s="68"/>
      <c r="BG67" s="65"/>
      <c r="BH67" s="65"/>
      <c r="BI67" s="65"/>
      <c r="BJ67" s="65"/>
    </row>
    <row r="69" spans="12:62" ht="13.35" customHeight="1" x14ac:dyDescent="0.15">
      <c r="L69" s="66"/>
      <c r="M69" s="69"/>
      <c r="N69" s="66"/>
      <c r="O69" s="66"/>
    </row>
    <row r="70" spans="12:62" ht="13.35" customHeight="1" x14ac:dyDescent="0.15">
      <c r="L70" s="66"/>
      <c r="M70" s="69"/>
      <c r="N70" s="66"/>
      <c r="O70" s="66"/>
    </row>
    <row r="71" spans="12:62" ht="13.35" customHeight="1" x14ac:dyDescent="0.15">
      <c r="L71" s="66"/>
      <c r="M71" s="69"/>
      <c r="N71" s="66"/>
      <c r="O71" s="66"/>
    </row>
    <row r="72" spans="12:62" ht="13.35" customHeight="1" x14ac:dyDescent="0.15">
      <c r="L72" s="66"/>
      <c r="M72" s="69"/>
      <c r="N72" s="66"/>
      <c r="O72" s="66"/>
    </row>
    <row r="73" spans="12:62" ht="13.35" customHeight="1" x14ac:dyDescent="0.15">
      <c r="L73" s="66"/>
      <c r="M73" s="69"/>
      <c r="N73" s="66"/>
      <c r="O73" s="66"/>
    </row>
    <row r="74" spans="12:62" ht="13.35" customHeight="1" x14ac:dyDescent="0.15">
      <c r="L74" s="66"/>
      <c r="M74" s="69"/>
      <c r="N74" s="66"/>
      <c r="O74" s="66"/>
    </row>
    <row r="75" spans="12:62" ht="13.35" customHeight="1" x14ac:dyDescent="0.15">
      <c r="L75" s="66"/>
      <c r="M75" s="69"/>
      <c r="N75" s="66"/>
      <c r="O75" s="66"/>
    </row>
    <row r="76" spans="12:62" ht="13.35" customHeight="1" x14ac:dyDescent="0.15">
      <c r="L76" s="66"/>
      <c r="M76" s="69"/>
      <c r="N76" s="66"/>
      <c r="O76" s="66"/>
    </row>
  </sheetData>
  <sheetProtection algorithmName="SHA-512" hashValue="MBDPKgRWnKW913mOl6r6i8tJQfSrnDTxtB04VYo6S1I4Kgiu9e5bCvgnPm3rk0cnEJJPhZvBHUGunJnnwMOljQ==" saltValue="8ENFZZpMdbvehpMCqZ7amQ==" spinCount="100000" sheet="1" objects="1" scenarios="1"/>
  <mergeCells count="113">
    <mergeCell ref="AW19:AW20"/>
    <mergeCell ref="P12:S12"/>
    <mergeCell ref="AA32:AE34"/>
    <mergeCell ref="B2:H3"/>
    <mergeCell ref="S32:V32"/>
    <mergeCell ref="D23:G23"/>
    <mergeCell ref="AI17:AL17"/>
    <mergeCell ref="B23:C23"/>
    <mergeCell ref="AL30:AO30"/>
    <mergeCell ref="Y18:AA18"/>
    <mergeCell ref="D24:F24"/>
    <mergeCell ref="AS17:AT17"/>
    <mergeCell ref="H32:I32"/>
    <mergeCell ref="H23:J23"/>
    <mergeCell ref="P22:V22"/>
    <mergeCell ref="D26:F26"/>
    <mergeCell ref="P21:S21"/>
    <mergeCell ref="U17:X17"/>
    <mergeCell ref="AI8:AN8"/>
    <mergeCell ref="H27:I27"/>
    <mergeCell ref="G11:I11"/>
    <mergeCell ref="AH12:AM12"/>
    <mergeCell ref="AT29:AV30"/>
    <mergeCell ref="AS3:AT3"/>
    <mergeCell ref="AB3:AD3"/>
    <mergeCell ref="AI14:AN14"/>
    <mergeCell ref="H28:I28"/>
    <mergeCell ref="Q23:T23"/>
    <mergeCell ref="D31:F31"/>
    <mergeCell ref="F15:H15"/>
    <mergeCell ref="B7:C7"/>
    <mergeCell ref="F9:I9"/>
    <mergeCell ref="AF5:AU5"/>
    <mergeCell ref="AS27:AU27"/>
    <mergeCell ref="H31:I31"/>
    <mergeCell ref="AH9:AM9"/>
    <mergeCell ref="P15:S15"/>
    <mergeCell ref="Y30:Z30"/>
    <mergeCell ref="M7:AB8"/>
    <mergeCell ref="Y29:Z29"/>
    <mergeCell ref="AT26:AV26"/>
    <mergeCell ref="AO20:AP20"/>
    <mergeCell ref="B28:C28"/>
    <mergeCell ref="Y28:Z28"/>
    <mergeCell ref="AL31:AQ31"/>
    <mergeCell ref="Q20:T20"/>
    <mergeCell ref="Q14:T14"/>
    <mergeCell ref="P27:S27"/>
    <mergeCell ref="AT23:AV23"/>
    <mergeCell ref="Q17:T17"/>
    <mergeCell ref="Q11:T11"/>
    <mergeCell ref="B27:C27"/>
    <mergeCell ref="P24:S24"/>
    <mergeCell ref="D7:I7"/>
    <mergeCell ref="AS4:AT4"/>
    <mergeCell ref="R33:U33"/>
    <mergeCell ref="H25:I25"/>
    <mergeCell ref="G14:I14"/>
    <mergeCell ref="AH15:AM15"/>
    <mergeCell ref="C8:K8"/>
    <mergeCell ref="D25:F25"/>
    <mergeCell ref="AH18:AK18"/>
    <mergeCell ref="B29:C29"/>
    <mergeCell ref="AL27:AO27"/>
    <mergeCell ref="AF32:AK34"/>
    <mergeCell ref="D32:F32"/>
    <mergeCell ref="D33:F33"/>
    <mergeCell ref="B30:C30"/>
    <mergeCell ref="AL32:AO34"/>
    <mergeCell ref="AS31:AU31"/>
    <mergeCell ref="AS18:AT18"/>
    <mergeCell ref="Y21:AA21"/>
    <mergeCell ref="B33:C33"/>
    <mergeCell ref="M26:M33"/>
    <mergeCell ref="B32:C32"/>
    <mergeCell ref="F12:H12"/>
    <mergeCell ref="B26:C26"/>
    <mergeCell ref="AE17:AE21"/>
    <mergeCell ref="AO17:AP17"/>
    <mergeCell ref="D27:F27"/>
    <mergeCell ref="B25:C25"/>
    <mergeCell ref="H30:I30"/>
    <mergeCell ref="H29:I29"/>
    <mergeCell ref="AA29:AE29"/>
    <mergeCell ref="AE9:AE14"/>
    <mergeCell ref="H24:I24"/>
    <mergeCell ref="H33:I33"/>
    <mergeCell ref="P16:AB16"/>
    <mergeCell ref="H26:I26"/>
    <mergeCell ref="AS29:AS30"/>
    <mergeCell ref="P18:S18"/>
    <mergeCell ref="AI11:AN11"/>
    <mergeCell ref="AA28:AE28"/>
    <mergeCell ref="S29:V29"/>
    <mergeCell ref="B31:C31"/>
    <mergeCell ref="U23:X23"/>
    <mergeCell ref="Z17:AB17"/>
    <mergeCell ref="AP3:AR4"/>
    <mergeCell ref="D28:F28"/>
    <mergeCell ref="B21:J22"/>
    <mergeCell ref="AA30:AE30"/>
    <mergeCell ref="AM26:AP26"/>
    <mergeCell ref="Z20:AB20"/>
    <mergeCell ref="D30:F30"/>
    <mergeCell ref="AM29:AP29"/>
    <mergeCell ref="D29:F29"/>
    <mergeCell ref="AS24:AU24"/>
    <mergeCell ref="AS16:AT16"/>
    <mergeCell ref="R30:U30"/>
    <mergeCell ref="M11:M24"/>
    <mergeCell ref="Z5:AD5"/>
    <mergeCell ref="B24:C24"/>
    <mergeCell ref="Q26:T26"/>
  </mergeCells>
  <phoneticPr fontId="3"/>
  <dataValidations count="3">
    <dataValidation type="custom" allowBlank="1" showInputMessage="1" showErrorMessage="1" error="入力は少数第1位までにして下さい。" sqref="AU13:AU14" xr:uid="{00000000-0002-0000-0A00-000000000000}">
      <formula1>AU13=ROUND(AU13,1)</formula1>
    </dataValidation>
    <dataValidation type="custom" allowBlank="1" showInputMessage="1" showErrorMessage="1" sqref="H24:H33" xr:uid="{00000000-0002-0000-0A00-000001000000}">
      <formula1>H24=ROUND(H24,1)</formula1>
    </dataValidation>
    <dataValidation type="custom" allowBlank="1" showInputMessage="1" showErrorMessage="1" error="入力は少数第1位までにしてください。" sqref="D24:F33 F15:H15 P12:S12 P15:S15 P18:S18 P21:S21 P24:S24 R33:U33 AA28:AE30 AH9:AM9 AH12:AM12 AH15:AM15 AL30:AO30 AO21 AS27:AU27 AS31:AU31 AU16:AU18" xr:uid="{00000000-0002-0000-0A00-000002000000}">
      <formula1>D9=ROUND(D9,1)</formula1>
    </dataValidation>
  </dataValidations>
  <pageMargins left="0.59055118110236227" right="0.59055118110236227" top="0.62992125984251968" bottom="0.39370078740157483" header="0.51181102362204722" footer="0"/>
  <pageSetup paperSize="9" scale="68" orientation="landscape"/>
  <legacy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8">
    <pageSetUpPr fitToPage="1"/>
  </sheetPr>
  <dimension ref="B1:BJ76"/>
  <sheetViews>
    <sheetView showGridLines="0" zoomScaleNormal="100" workbookViewId="0">
      <selection activeCell="B2" sqref="B2:H3"/>
    </sheetView>
  </sheetViews>
  <sheetFormatPr defaultColWidth="9" defaultRowHeight="12" x14ac:dyDescent="0.15"/>
  <cols>
    <col min="1" max="2" width="2.875" style="40" customWidth="1"/>
    <col min="3" max="3" width="18.375" style="40" customWidth="1"/>
    <col min="4" max="5" width="4.375" style="40" customWidth="1"/>
    <col min="6" max="6" width="3.875" style="40" customWidth="1"/>
    <col min="7" max="7" width="2.375" style="40" customWidth="1"/>
    <col min="8" max="8" width="10.375" style="40" customWidth="1"/>
    <col min="9" max="9" width="2.375" style="40" customWidth="1"/>
    <col min="10" max="11" width="2.5" style="40" customWidth="1"/>
    <col min="12" max="15" width="2.875" style="40" customWidth="1"/>
    <col min="16" max="16" width="3" style="40" customWidth="1"/>
    <col min="17" max="19" width="4.875" style="40" customWidth="1"/>
    <col min="20" max="22" width="2.875" style="40" customWidth="1"/>
    <col min="23" max="24" width="2.5" style="40" customWidth="1"/>
    <col min="25" max="25" width="2.875" style="40" customWidth="1"/>
    <col min="26" max="26" width="7.875" style="40" customWidth="1"/>
    <col min="27" max="27" width="4.875" style="40" customWidth="1"/>
    <col min="28" max="28" width="2" style="40" customWidth="1"/>
    <col min="29" max="30" width="2.375" style="40" customWidth="1"/>
    <col min="31" max="31" width="3.125" style="40" customWidth="1"/>
    <col min="32" max="33" width="2.375" style="40" customWidth="1"/>
    <col min="34" max="34" width="2.875" style="40" customWidth="1"/>
    <col min="35" max="35" width="7.875" style="40" customWidth="1"/>
    <col min="36" max="37" width="4.375" style="40" customWidth="1"/>
    <col min="38" max="38" width="3.375" style="40" customWidth="1"/>
    <col min="39" max="40" width="2.875" style="40" customWidth="1"/>
    <col min="41" max="41" width="10.875" style="40" customWidth="1"/>
    <col min="42" max="42" width="2.875" style="40" customWidth="1"/>
    <col min="43" max="44" width="2.5" style="40" customWidth="1"/>
    <col min="45" max="45" width="2.875" style="40" customWidth="1"/>
    <col min="46" max="46" width="7.875" style="40" customWidth="1"/>
    <col min="47" max="47" width="11.875" style="40" customWidth="1"/>
    <col min="48" max="48" width="1.875" style="40" customWidth="1"/>
    <col min="49" max="49" width="5.375" style="40" customWidth="1"/>
    <col min="50" max="58" width="9" style="40" customWidth="1"/>
    <col min="59" max="59" width="16.125" style="40" customWidth="1"/>
    <col min="60" max="60" width="9" style="40" customWidth="1"/>
    <col min="61" max="16384" width="9" style="40"/>
  </cols>
  <sheetData>
    <row r="1" spans="2:49" ht="27" customHeight="1" x14ac:dyDescent="0.15">
      <c r="F1" s="39"/>
      <c r="S1" s="82" t="s">
        <v>174</v>
      </c>
      <c r="T1" s="82" t="s">
        <v>175</v>
      </c>
    </row>
    <row r="2" spans="2:49" ht="12" customHeight="1" thickBot="1" x14ac:dyDescent="0.2">
      <c r="B2" s="451" t="s">
        <v>32</v>
      </c>
      <c r="C2" s="449"/>
      <c r="D2" s="449"/>
      <c r="E2" s="449"/>
      <c r="F2" s="449"/>
      <c r="G2" s="449"/>
      <c r="H2" s="449"/>
      <c r="Y2" s="104"/>
      <c r="AU2" s="115"/>
      <c r="AV2" s="113"/>
      <c r="AW2" s="382"/>
    </row>
    <row r="3" spans="2:49" ht="13.35" customHeight="1" x14ac:dyDescent="0.15">
      <c r="B3" s="449"/>
      <c r="C3" s="449"/>
      <c r="D3" s="449"/>
      <c r="E3" s="449"/>
      <c r="F3" s="449"/>
      <c r="G3" s="449"/>
      <c r="H3" s="449"/>
      <c r="Y3" s="104"/>
      <c r="Z3" s="41"/>
      <c r="AA3" s="41"/>
      <c r="AB3" s="448"/>
      <c r="AC3" s="449"/>
      <c r="AD3" s="449"/>
      <c r="AE3" s="87"/>
      <c r="AF3" s="105"/>
      <c r="AG3" s="105"/>
      <c r="AH3" s="105"/>
      <c r="AI3" s="105"/>
      <c r="AJ3" s="105"/>
      <c r="AK3" s="105"/>
      <c r="AL3" s="105"/>
      <c r="AM3" s="105"/>
      <c r="AN3" s="105"/>
      <c r="AO3" s="105"/>
      <c r="AP3" s="476" t="s">
        <v>176</v>
      </c>
      <c r="AQ3" s="477"/>
      <c r="AR3" s="478"/>
      <c r="AS3" s="443" t="s">
        <v>27</v>
      </c>
      <c r="AT3" s="444"/>
      <c r="AU3" s="114" t="s">
        <v>28</v>
      </c>
      <c r="AV3" s="105"/>
      <c r="AW3" s="382"/>
    </row>
    <row r="4" spans="2:49" ht="13.7" customHeight="1" thickBot="1" x14ac:dyDescent="0.2">
      <c r="C4" s="104"/>
      <c r="F4" s="104"/>
      <c r="G4" s="104"/>
      <c r="H4" s="104"/>
      <c r="I4" s="104"/>
      <c r="J4" s="104"/>
      <c r="K4" s="104"/>
      <c r="L4" s="104"/>
      <c r="M4" s="104"/>
      <c r="N4" s="104"/>
      <c r="O4" s="104"/>
      <c r="P4" s="104"/>
      <c r="Q4" s="104"/>
      <c r="R4" s="104"/>
      <c r="S4" s="104"/>
      <c r="T4" s="104"/>
      <c r="U4" s="104"/>
      <c r="V4" s="104"/>
      <c r="W4" s="104"/>
      <c r="X4" s="104"/>
      <c r="Y4" s="104"/>
      <c r="Z4" s="41"/>
      <c r="AA4" s="41"/>
      <c r="AB4" s="106"/>
      <c r="AC4" s="106"/>
      <c r="AD4" s="106"/>
      <c r="AE4" s="87"/>
      <c r="AF4" s="105"/>
      <c r="AG4" s="105"/>
      <c r="AH4" s="105"/>
      <c r="AI4" s="105"/>
      <c r="AJ4" s="105"/>
      <c r="AK4" s="105"/>
      <c r="AL4" s="105"/>
      <c r="AM4" s="105"/>
      <c r="AN4" s="105"/>
      <c r="AO4" s="105"/>
      <c r="AP4" s="479"/>
      <c r="AQ4" s="480"/>
      <c r="AR4" s="481"/>
      <c r="AS4" s="452" t="str">
        <f>+表紙!N28</f>
        <v>○</v>
      </c>
      <c r="AT4" s="453"/>
      <c r="AU4" s="261">
        <f>+表紙!O28</f>
        <v>0</v>
      </c>
      <c r="AV4" s="105"/>
      <c r="AW4" s="382"/>
    </row>
    <row r="5" spans="2:49" ht="15" customHeight="1" x14ac:dyDescent="0.15">
      <c r="B5" s="145" t="s">
        <v>177</v>
      </c>
      <c r="C5" s="145"/>
      <c r="F5" s="145"/>
      <c r="G5" s="103"/>
      <c r="H5" s="103"/>
      <c r="I5" s="103"/>
      <c r="J5" s="103"/>
      <c r="K5" s="103"/>
      <c r="L5" s="103"/>
      <c r="M5" s="41"/>
      <c r="N5" s="41"/>
      <c r="O5" s="41"/>
      <c r="P5" s="41"/>
      <c r="Q5" s="41"/>
      <c r="R5" s="41"/>
      <c r="S5" s="41"/>
      <c r="T5" s="41"/>
      <c r="U5" s="41"/>
      <c r="V5" s="41"/>
      <c r="W5" s="41"/>
      <c r="X5" s="41"/>
      <c r="Y5" s="41"/>
      <c r="Z5" s="471" t="s">
        <v>178</v>
      </c>
      <c r="AA5" s="449"/>
      <c r="AB5" s="449"/>
      <c r="AC5" s="449"/>
      <c r="AD5" s="449"/>
      <c r="AE5" s="87" t="s">
        <v>179</v>
      </c>
      <c r="AF5" s="487" t="str">
        <f>+表紙!F47</f>
        <v>株式会社ハマーズ</v>
      </c>
      <c r="AG5" s="449"/>
      <c r="AH5" s="449"/>
      <c r="AI5" s="449"/>
      <c r="AJ5" s="449"/>
      <c r="AK5" s="449"/>
      <c r="AL5" s="449"/>
      <c r="AM5" s="449"/>
      <c r="AN5" s="449"/>
      <c r="AO5" s="449"/>
      <c r="AP5" s="449"/>
      <c r="AQ5" s="449"/>
      <c r="AR5" s="449"/>
      <c r="AS5" s="449"/>
      <c r="AT5" s="449"/>
      <c r="AU5" s="449"/>
      <c r="AV5" s="230"/>
      <c r="AW5" s="382"/>
    </row>
    <row r="6" spans="2:49" ht="24.75" customHeight="1" thickBot="1" x14ac:dyDescent="0.2">
      <c r="B6" s="287" t="s">
        <v>180</v>
      </c>
      <c r="C6" s="128"/>
      <c r="F6" s="128"/>
      <c r="G6" s="128"/>
      <c r="H6" s="128"/>
      <c r="I6" s="128"/>
      <c r="J6" s="128"/>
      <c r="K6" s="128"/>
      <c r="L6" s="128"/>
      <c r="M6" s="128"/>
      <c r="N6" s="128"/>
      <c r="O6" s="128"/>
      <c r="P6" s="128"/>
      <c r="Q6" s="128"/>
      <c r="R6" s="128"/>
      <c r="S6" s="128"/>
      <c r="T6" s="128"/>
      <c r="U6" s="128"/>
      <c r="V6" s="128"/>
      <c r="W6" s="128"/>
      <c r="X6" s="128"/>
      <c r="Y6" s="128"/>
      <c r="Z6" s="81"/>
      <c r="AA6" s="81"/>
      <c r="AB6" s="132"/>
      <c r="AC6" s="148"/>
      <c r="AD6" s="148"/>
      <c r="AE6" s="148"/>
      <c r="AF6" s="148"/>
      <c r="AG6" s="148"/>
      <c r="AH6" s="148"/>
      <c r="AI6" s="148"/>
      <c r="AJ6" s="148"/>
      <c r="AK6" s="148"/>
      <c r="AL6" s="148"/>
      <c r="AM6" s="148"/>
      <c r="AN6" s="148"/>
      <c r="AO6" s="148"/>
      <c r="AP6" s="148"/>
      <c r="AQ6" s="148"/>
      <c r="AR6" s="148"/>
      <c r="AS6" s="148"/>
      <c r="AT6" s="148"/>
      <c r="AU6" s="148"/>
      <c r="AV6" s="148"/>
      <c r="AW6" s="382"/>
    </row>
    <row r="7" spans="2:49" ht="28.35" customHeight="1" thickBot="1" x14ac:dyDescent="0.2">
      <c r="B7" s="485" t="s">
        <v>181</v>
      </c>
      <c r="C7" s="486"/>
      <c r="D7" s="445" t="s">
        <v>280</v>
      </c>
      <c r="E7" s="446"/>
      <c r="F7" s="446"/>
      <c r="G7" s="446"/>
      <c r="H7" s="446"/>
      <c r="I7" s="447"/>
      <c r="J7" s="136"/>
      <c r="M7" s="591" t="s">
        <v>281</v>
      </c>
      <c r="N7" s="462"/>
      <c r="O7" s="462"/>
      <c r="P7" s="462"/>
      <c r="Q7" s="462"/>
      <c r="R7" s="462"/>
      <c r="S7" s="462"/>
      <c r="T7" s="462"/>
      <c r="U7" s="462"/>
      <c r="V7" s="462"/>
      <c r="W7" s="462"/>
      <c r="X7" s="462"/>
      <c r="Y7" s="462"/>
      <c r="Z7" s="462"/>
      <c r="AA7" s="462"/>
      <c r="AB7" s="497"/>
      <c r="AC7" s="148"/>
      <c r="AD7" s="148"/>
      <c r="AE7" s="148"/>
      <c r="AF7" s="90"/>
      <c r="AG7" s="90"/>
      <c r="AH7" s="90"/>
      <c r="AI7" s="90"/>
      <c r="AJ7" s="90"/>
      <c r="AK7" s="90"/>
      <c r="AL7" s="90"/>
      <c r="AM7" s="90"/>
      <c r="AN7" s="90"/>
      <c r="AS7"/>
      <c r="AT7"/>
      <c r="AU7"/>
      <c r="AV7"/>
      <c r="AW7" s="382"/>
    </row>
    <row r="8" spans="2:49" ht="28.35" customHeight="1" thickTop="1" thickBot="1" x14ac:dyDescent="0.2">
      <c r="B8" s="42" t="s">
        <v>183</v>
      </c>
      <c r="C8" s="483" t="s">
        <v>184</v>
      </c>
      <c r="D8" s="449"/>
      <c r="E8" s="449"/>
      <c r="F8" s="449"/>
      <c r="G8" s="449"/>
      <c r="H8" s="449"/>
      <c r="I8" s="449"/>
      <c r="J8" s="449"/>
      <c r="K8" s="449"/>
      <c r="L8" s="124"/>
      <c r="M8" s="529"/>
      <c r="N8" s="463"/>
      <c r="O8" s="463"/>
      <c r="P8" s="463"/>
      <c r="Q8" s="463"/>
      <c r="R8" s="463"/>
      <c r="S8" s="463"/>
      <c r="T8" s="463"/>
      <c r="U8" s="463"/>
      <c r="V8" s="463"/>
      <c r="W8" s="463"/>
      <c r="X8" s="463"/>
      <c r="Y8" s="463"/>
      <c r="Z8" s="463"/>
      <c r="AA8" s="463"/>
      <c r="AB8" s="499"/>
      <c r="AC8" s="90"/>
      <c r="AD8" s="90"/>
      <c r="AE8" s="90"/>
      <c r="AG8" s="48"/>
      <c r="AH8" s="44" t="s">
        <v>185</v>
      </c>
      <c r="AI8" s="438" t="s">
        <v>186</v>
      </c>
      <c r="AJ8" s="439"/>
      <c r="AK8" s="439"/>
      <c r="AL8" s="439"/>
      <c r="AM8" s="439"/>
      <c r="AN8" s="440"/>
      <c r="AS8"/>
      <c r="AT8"/>
      <c r="AU8"/>
      <c r="AV8"/>
      <c r="AW8" s="382"/>
    </row>
    <row r="9" spans="2:49" ht="24.75" customHeight="1" thickTop="1" thickBot="1" x14ac:dyDescent="0.2">
      <c r="B9" s="176" t="s">
        <v>187</v>
      </c>
      <c r="F9" s="488" t="s">
        <v>188</v>
      </c>
      <c r="G9" s="489"/>
      <c r="H9" s="489"/>
      <c r="I9" s="490"/>
      <c r="J9" s="124"/>
      <c r="K9" s="124"/>
      <c r="L9" s="124"/>
      <c r="M9" s="124"/>
      <c r="N9" s="124"/>
      <c r="O9" s="124"/>
      <c r="P9" s="124"/>
      <c r="Q9" s="124"/>
      <c r="R9" s="124"/>
      <c r="S9" s="124"/>
      <c r="T9" s="124"/>
      <c r="U9" s="124"/>
      <c r="V9" s="124"/>
      <c r="W9" s="125"/>
      <c r="X9" s="125"/>
      <c r="Y9" s="125"/>
      <c r="Z9" s="90"/>
      <c r="AA9" s="90"/>
      <c r="AB9" s="90"/>
      <c r="AC9" s="90"/>
      <c r="AD9" s="90"/>
      <c r="AE9" s="504" t="s">
        <v>189</v>
      </c>
      <c r="AF9" s="54"/>
      <c r="AH9" s="441"/>
      <c r="AI9" s="442"/>
      <c r="AJ9" s="442"/>
      <c r="AK9" s="442"/>
      <c r="AL9" s="442"/>
      <c r="AM9" s="442"/>
      <c r="AN9" s="51" t="s">
        <v>72</v>
      </c>
      <c r="AS9"/>
      <c r="AT9"/>
      <c r="AU9"/>
      <c r="AV9"/>
      <c r="AW9" s="382"/>
    </row>
    <row r="10" spans="2:49" ht="24.75" customHeight="1" thickTop="1" thickBot="1" x14ac:dyDescent="0.2">
      <c r="F10" s="91"/>
      <c r="G10" s="124"/>
      <c r="H10" s="124"/>
      <c r="I10" s="124"/>
      <c r="J10" s="124"/>
      <c r="K10" s="124"/>
      <c r="L10" s="124"/>
      <c r="M10" s="124"/>
      <c r="N10" s="124"/>
      <c r="O10" s="124"/>
      <c r="P10" s="124"/>
      <c r="Q10" s="124"/>
      <c r="R10" s="124"/>
      <c r="S10" s="124"/>
      <c r="T10" s="124"/>
      <c r="U10" s="124"/>
      <c r="V10" s="124"/>
      <c r="W10" s="125"/>
      <c r="X10" s="125"/>
      <c r="Y10" s="125"/>
      <c r="Z10" s="90"/>
      <c r="AA10" s="90"/>
      <c r="AB10" s="90"/>
      <c r="AE10" s="473"/>
      <c r="AF10" s="54"/>
      <c r="AS10"/>
      <c r="AT10"/>
      <c r="AU10"/>
      <c r="AV10"/>
      <c r="AW10" s="382"/>
    </row>
    <row r="11" spans="2:49" ht="27" customHeight="1" thickTop="1" thickBot="1" x14ac:dyDescent="0.2">
      <c r="C11" s="153" t="s">
        <v>190</v>
      </c>
      <c r="F11" s="44" t="s">
        <v>47</v>
      </c>
      <c r="G11" s="438" t="s">
        <v>191</v>
      </c>
      <c r="H11" s="439"/>
      <c r="I11" s="440"/>
      <c r="J11" s="45"/>
      <c r="K11" s="46"/>
      <c r="L11" s="47"/>
      <c r="M11" s="472" t="s">
        <v>192</v>
      </c>
      <c r="N11" s="47"/>
      <c r="O11" s="48"/>
      <c r="P11" s="44" t="s">
        <v>50</v>
      </c>
      <c r="Q11" s="493" t="s">
        <v>193</v>
      </c>
      <c r="R11" s="439"/>
      <c r="S11" s="439"/>
      <c r="T11" s="440"/>
      <c r="U11" s="178"/>
      <c r="V11" s="62"/>
      <c r="Y11"/>
      <c r="Z11"/>
      <c r="AA11"/>
      <c r="AB11"/>
      <c r="AD11" s="59"/>
      <c r="AE11" s="473"/>
      <c r="AF11" s="138"/>
      <c r="AG11" s="48"/>
      <c r="AH11" s="44" t="s">
        <v>194</v>
      </c>
      <c r="AI11" s="438" t="s">
        <v>195</v>
      </c>
      <c r="AJ11" s="439"/>
      <c r="AK11" s="439"/>
      <c r="AL11" s="439"/>
      <c r="AM11" s="439"/>
      <c r="AN11" s="440"/>
      <c r="AS11"/>
      <c r="AT11"/>
      <c r="AU11"/>
      <c r="AV11"/>
      <c r="AW11" s="382"/>
    </row>
    <row r="12" spans="2:49" ht="24.75" customHeight="1" thickTop="1" thickBot="1" x14ac:dyDescent="0.2">
      <c r="F12" s="459">
        <f>+ROUND(P12,1)+ROUND(P15,1)+ROUND(P18,1)+ROUND(P24,1)+P27-ROUND(F15,1)</f>
        <v>0</v>
      </c>
      <c r="G12" s="460"/>
      <c r="H12" s="460"/>
      <c r="I12" s="51" t="s">
        <v>72</v>
      </c>
      <c r="K12" s="52"/>
      <c r="M12" s="473"/>
      <c r="N12" s="53"/>
      <c r="P12" s="441"/>
      <c r="Q12" s="442"/>
      <c r="R12" s="442"/>
      <c r="S12" s="442"/>
      <c r="T12" s="51" t="s">
        <v>72</v>
      </c>
      <c r="Y12"/>
      <c r="Z12"/>
      <c r="AA12"/>
      <c r="AB12"/>
      <c r="AC12" s="54"/>
      <c r="AE12" s="473"/>
      <c r="AG12" s="131"/>
      <c r="AH12" s="441"/>
      <c r="AI12" s="442"/>
      <c r="AJ12" s="442"/>
      <c r="AK12" s="442"/>
      <c r="AL12" s="442"/>
      <c r="AM12" s="442"/>
      <c r="AN12" s="51" t="s">
        <v>72</v>
      </c>
      <c r="AS12"/>
      <c r="AT12"/>
      <c r="AU12"/>
      <c r="AV12"/>
      <c r="AW12" s="382"/>
    </row>
    <row r="13" spans="2:49" ht="24.75" customHeight="1" thickTop="1" thickBot="1" x14ac:dyDescent="0.2">
      <c r="K13" s="55"/>
      <c r="M13" s="473"/>
      <c r="N13" s="54"/>
      <c r="Y13"/>
      <c r="Z13"/>
      <c r="AA13"/>
      <c r="AB13"/>
      <c r="AC13" s="54"/>
      <c r="AE13" s="473"/>
      <c r="AG13" s="136"/>
      <c r="AH13" s="134"/>
      <c r="AI13" s="135"/>
      <c r="AJ13" s="135"/>
      <c r="AK13" s="135"/>
      <c r="AL13" s="135"/>
      <c r="AS13" s="133"/>
      <c r="AT13" s="133"/>
      <c r="AU13" s="134"/>
      <c r="AW13" s="382"/>
    </row>
    <row r="14" spans="2:49" ht="27" customHeight="1" thickTop="1" thickBot="1" x14ac:dyDescent="0.2">
      <c r="F14" s="50" t="s">
        <v>196</v>
      </c>
      <c r="G14" s="468" t="s">
        <v>197</v>
      </c>
      <c r="H14" s="436"/>
      <c r="I14" s="437"/>
      <c r="J14" s="57"/>
      <c r="K14" s="58"/>
      <c r="M14" s="473"/>
      <c r="N14" s="54"/>
      <c r="O14" s="47"/>
      <c r="P14" s="44" t="s">
        <v>64</v>
      </c>
      <c r="Q14" s="494" t="s">
        <v>198</v>
      </c>
      <c r="R14" s="439"/>
      <c r="S14" s="439"/>
      <c r="T14" s="440"/>
      <c r="U14" s="178"/>
      <c r="V14" s="62"/>
      <c r="Y14"/>
      <c r="Z14"/>
      <c r="AA14"/>
      <c r="AB14"/>
      <c r="AC14" s="54"/>
      <c r="AE14" s="474"/>
      <c r="AG14" s="137"/>
      <c r="AH14" s="50" t="s">
        <v>199</v>
      </c>
      <c r="AI14" s="464" t="s">
        <v>200</v>
      </c>
      <c r="AJ14" s="465"/>
      <c r="AK14" s="465"/>
      <c r="AL14" s="465"/>
      <c r="AM14" s="465"/>
      <c r="AN14" s="466"/>
      <c r="AO14"/>
      <c r="AS14" s="133"/>
      <c r="AT14" s="133"/>
      <c r="AU14" s="134"/>
      <c r="AW14" s="382"/>
    </row>
    <row r="15" spans="2:49" ht="24.75" customHeight="1" thickBot="1" x14ac:dyDescent="0.2">
      <c r="F15" s="484"/>
      <c r="G15" s="455"/>
      <c r="H15" s="455"/>
      <c r="I15" s="43" t="s">
        <v>72</v>
      </c>
      <c r="K15" s="54"/>
      <c r="M15" s="473"/>
      <c r="N15" s="54"/>
      <c r="P15" s="441"/>
      <c r="Q15" s="442"/>
      <c r="R15" s="442"/>
      <c r="S15" s="442"/>
      <c r="T15" s="51" t="s">
        <v>72</v>
      </c>
      <c r="Y15"/>
      <c r="Z15"/>
      <c r="AA15"/>
      <c r="AB15"/>
      <c r="AC15" s="54"/>
      <c r="AH15" s="454"/>
      <c r="AI15" s="455"/>
      <c r="AJ15" s="455"/>
      <c r="AK15" s="455"/>
      <c r="AL15" s="455"/>
      <c r="AM15" s="455"/>
      <c r="AN15" s="43" t="s">
        <v>72</v>
      </c>
      <c r="AO15"/>
      <c r="AS15" s="60" t="s">
        <v>201</v>
      </c>
      <c r="AT15" s="61"/>
      <c r="AW15" s="382"/>
    </row>
    <row r="16" spans="2:49" ht="24.75" customHeight="1" thickTop="1" thickBot="1" x14ac:dyDescent="0.2">
      <c r="K16" s="54"/>
      <c r="M16" s="473"/>
      <c r="N16" s="54"/>
      <c r="P16" s="507" t="str">
        <f>+IF(Y18=0,"",IF(Y18-P18=Y18,"エラー！：⑥残さ物量があるのに、④自ら中間処理した量がゼロになっています",""))</f>
        <v/>
      </c>
      <c r="Q16" s="449"/>
      <c r="R16" s="449"/>
      <c r="S16" s="449"/>
      <c r="T16" s="449"/>
      <c r="U16" s="449"/>
      <c r="V16" s="449"/>
      <c r="W16" s="449"/>
      <c r="X16" s="449"/>
      <c r="Y16" s="449"/>
      <c r="Z16" s="449"/>
      <c r="AA16" s="449"/>
      <c r="AB16" s="449"/>
      <c r="AC16" s="54"/>
      <c r="AE16" s="174"/>
      <c r="AP16" s="49"/>
      <c r="AS16" s="508" t="s">
        <v>240</v>
      </c>
      <c r="AT16" s="437"/>
      <c r="AU16" s="92"/>
      <c r="AV16" s="43" t="s">
        <v>72</v>
      </c>
      <c r="AW16" s="382"/>
    </row>
    <row r="17" spans="2:49" ht="27" customHeight="1" thickTop="1" thickBot="1" x14ac:dyDescent="0.2">
      <c r="K17" s="54"/>
      <c r="M17" s="473"/>
      <c r="N17" s="54"/>
      <c r="O17" s="47"/>
      <c r="P17" s="44" t="s">
        <v>203</v>
      </c>
      <c r="Q17" s="438" t="s">
        <v>204</v>
      </c>
      <c r="R17" s="439"/>
      <c r="S17" s="439"/>
      <c r="T17" s="440"/>
      <c r="U17" s="517"/>
      <c r="V17" s="480"/>
      <c r="W17" s="480"/>
      <c r="X17" s="480"/>
      <c r="Y17" s="130" t="s">
        <v>205</v>
      </c>
      <c r="Z17" s="438" t="s">
        <v>206</v>
      </c>
      <c r="AA17" s="439"/>
      <c r="AB17" s="440"/>
      <c r="AC17" s="140"/>
      <c r="AD17" s="137"/>
      <c r="AE17" s="472" t="s">
        <v>207</v>
      </c>
      <c r="AF17" s="47"/>
      <c r="AG17" s="47"/>
      <c r="AH17" s="234" t="s">
        <v>208</v>
      </c>
      <c r="AI17" s="468" t="s">
        <v>209</v>
      </c>
      <c r="AJ17" s="436"/>
      <c r="AK17" s="436"/>
      <c r="AL17" s="437"/>
      <c r="AM17" s="47"/>
      <c r="AN17" s="242"/>
      <c r="AO17" s="491" t="s">
        <v>210</v>
      </c>
      <c r="AP17" s="437"/>
      <c r="AQ17" s="244"/>
      <c r="AS17" s="508" t="s">
        <v>211</v>
      </c>
      <c r="AT17" s="437"/>
      <c r="AU17" s="92"/>
      <c r="AV17" s="43" t="s">
        <v>72</v>
      </c>
      <c r="AW17" s="382"/>
    </row>
    <row r="18" spans="2:49" ht="24.75" customHeight="1" thickBot="1" x14ac:dyDescent="0.2">
      <c r="K18" s="54"/>
      <c r="M18" s="473"/>
      <c r="N18" s="54"/>
      <c r="P18" s="441"/>
      <c r="Q18" s="442"/>
      <c r="R18" s="442"/>
      <c r="S18" s="442"/>
      <c r="T18" s="51" t="s">
        <v>72</v>
      </c>
      <c r="U18"/>
      <c r="V18" s="235"/>
      <c r="W18"/>
      <c r="X18" s="182"/>
      <c r="Y18" s="459">
        <f>+ROUND(AH9,1)+ROUND(AH12,1)+ROUND(AH15,1)+AH18</f>
        <v>0</v>
      </c>
      <c r="Z18" s="460"/>
      <c r="AA18" s="460"/>
      <c r="AB18" s="51" t="s">
        <v>72</v>
      </c>
      <c r="AC18" s="181"/>
      <c r="AD18" s="181"/>
      <c r="AE18" s="473"/>
      <c r="AH18" s="456">
        <f>+ROUND(AO18,1)+ROUND(AO21,1)</f>
        <v>0</v>
      </c>
      <c r="AI18" s="436"/>
      <c r="AJ18" s="436"/>
      <c r="AK18" s="436"/>
      <c r="AL18" s="43" t="s">
        <v>72</v>
      </c>
      <c r="AM18" s="53"/>
      <c r="AO18" s="260">
        <f>+ROUND(AU16,1)+ROUND(AU17,1)+ROUND(AU18,1)</f>
        <v>0</v>
      </c>
      <c r="AP18" s="43" t="s">
        <v>72</v>
      </c>
      <c r="AS18" s="508" t="s">
        <v>212</v>
      </c>
      <c r="AT18" s="437"/>
      <c r="AU18" s="92"/>
      <c r="AV18" s="43" t="s">
        <v>72</v>
      </c>
      <c r="AW18" s="382"/>
    </row>
    <row r="19" spans="2:49" ht="24.75" customHeight="1" thickTop="1" thickBot="1" x14ac:dyDescent="0.2">
      <c r="K19" s="54"/>
      <c r="M19" s="473"/>
      <c r="N19" s="54"/>
      <c r="P19" s="126"/>
      <c r="Q19" s="253"/>
      <c r="R19" s="185"/>
      <c r="S19" s="126"/>
      <c r="T19" s="126"/>
      <c r="U19" s="127"/>
      <c r="V19" s="236"/>
      <c r="W19" s="127"/>
      <c r="X19" s="127"/>
      <c r="Y19" s="127"/>
      <c r="Z19" s="127"/>
      <c r="AA19" s="127"/>
      <c r="AB19" s="127"/>
      <c r="AE19" s="473"/>
      <c r="AI19" s="54"/>
      <c r="AM19" s="54"/>
      <c r="AS19"/>
      <c r="AT19"/>
      <c r="AU19"/>
      <c r="AV19"/>
      <c r="AW19" s="524" t="s">
        <v>213</v>
      </c>
    </row>
    <row r="20" spans="2:49" ht="27" customHeight="1" thickTop="1" thickBot="1" x14ac:dyDescent="0.2">
      <c r="K20" s="54"/>
      <c r="M20" s="473"/>
      <c r="N20" s="54"/>
      <c r="P20" s="44" t="s">
        <v>214</v>
      </c>
      <c r="Q20" s="438" t="s">
        <v>215</v>
      </c>
      <c r="R20" s="439"/>
      <c r="S20" s="439"/>
      <c r="T20" s="440"/>
      <c r="U20" s="126"/>
      <c r="V20" s="237"/>
      <c r="W20" s="240"/>
      <c r="X20" s="241"/>
      <c r="Y20" s="130" t="s">
        <v>216</v>
      </c>
      <c r="Z20" s="438" t="s">
        <v>217</v>
      </c>
      <c r="AA20" s="439"/>
      <c r="AB20" s="440"/>
      <c r="AE20" s="473"/>
      <c r="AI20" s="54"/>
      <c r="AL20" s="106"/>
      <c r="AM20" s="54"/>
      <c r="AN20" s="243"/>
      <c r="AO20" s="491" t="s">
        <v>218</v>
      </c>
      <c r="AP20" s="437"/>
      <c r="AQ20" s="179"/>
      <c r="AS20" s="56"/>
      <c r="AT20" s="56"/>
      <c r="AW20" s="449"/>
    </row>
    <row r="21" spans="2:49" ht="25.35" customHeight="1" thickBot="1" x14ac:dyDescent="0.2">
      <c r="B21" s="482" t="s">
        <v>219</v>
      </c>
      <c r="C21" s="449"/>
      <c r="D21" s="449"/>
      <c r="E21" s="449"/>
      <c r="F21" s="449"/>
      <c r="G21" s="449"/>
      <c r="H21" s="449"/>
      <c r="I21" s="449"/>
      <c r="J21" s="449"/>
      <c r="K21" s="54"/>
      <c r="M21" s="473"/>
      <c r="N21" s="54"/>
      <c r="P21" s="441"/>
      <c r="Q21" s="442"/>
      <c r="R21" s="442"/>
      <c r="S21" s="442"/>
      <c r="T21" s="51" t="s">
        <v>72</v>
      </c>
      <c r="U21" s="126"/>
      <c r="V21" s="126"/>
      <c r="W21" s="126"/>
      <c r="X21" s="126"/>
      <c r="Y21" s="459">
        <f>+P18-Y18</f>
        <v>0</v>
      </c>
      <c r="Z21" s="460"/>
      <c r="AA21" s="460"/>
      <c r="AB21" s="51" t="s">
        <v>72</v>
      </c>
      <c r="AC21" s="127"/>
      <c r="AE21" s="474"/>
      <c r="AI21" s="54"/>
      <c r="AN21" s="106"/>
      <c r="AO21" s="92"/>
      <c r="AP21" s="43" t="s">
        <v>72</v>
      </c>
      <c r="AQ21" s="179"/>
      <c r="AS21"/>
      <c r="AT21"/>
      <c r="AU21"/>
      <c r="AV21"/>
      <c r="AW21" s="382"/>
    </row>
    <row r="22" spans="2:49" ht="25.5" customHeight="1" thickTop="1" thickBot="1" x14ac:dyDescent="0.2">
      <c r="B22" s="480"/>
      <c r="C22" s="480"/>
      <c r="D22" s="480"/>
      <c r="E22" s="480"/>
      <c r="F22" s="480"/>
      <c r="G22" s="480"/>
      <c r="H22" s="480"/>
      <c r="I22" s="480"/>
      <c r="J22" s="480"/>
      <c r="K22" s="54"/>
      <c r="M22" s="473"/>
      <c r="N22" s="54"/>
      <c r="P22" s="532" t="str">
        <f>+IF(P21=0,"",IF(P18&lt;P21,"エラー !：④の内数である⑤の量が④を超えています",""))</f>
        <v/>
      </c>
      <c r="Q22" s="449"/>
      <c r="R22" s="449"/>
      <c r="S22" s="449"/>
      <c r="T22" s="449"/>
      <c r="U22" s="449"/>
      <c r="V22" s="449"/>
      <c r="W22" s="127"/>
      <c r="X22" s="127"/>
      <c r="Y22" s="127"/>
      <c r="Z22" s="127"/>
      <c r="AA22" s="127"/>
      <c r="AB22" s="127"/>
      <c r="AE22" s="174"/>
      <c r="AI22" s="54"/>
      <c r="AW22" s="382"/>
    </row>
    <row r="23" spans="2:49" ht="27" customHeight="1" thickTop="1" thickBot="1" x14ac:dyDescent="0.2">
      <c r="B23" s="516" t="s">
        <v>220</v>
      </c>
      <c r="C23" s="444"/>
      <c r="D23" s="530" t="s">
        <v>221</v>
      </c>
      <c r="E23" s="520"/>
      <c r="F23" s="520"/>
      <c r="G23" s="444"/>
      <c r="H23" s="516" t="s">
        <v>222</v>
      </c>
      <c r="I23" s="520"/>
      <c r="J23" s="444"/>
      <c r="K23" s="54"/>
      <c r="M23" s="473"/>
      <c r="N23" s="54"/>
      <c r="O23" s="47"/>
      <c r="P23" s="50" t="s">
        <v>223</v>
      </c>
      <c r="Q23" s="468" t="s">
        <v>224</v>
      </c>
      <c r="R23" s="436"/>
      <c r="S23" s="436"/>
      <c r="T23" s="437"/>
      <c r="U23" s="521"/>
      <c r="V23" s="449"/>
      <c r="W23" s="449"/>
      <c r="X23" s="449"/>
      <c r="AE23"/>
      <c r="AF23"/>
      <c r="AG23"/>
      <c r="AH23"/>
      <c r="AI23" s="245"/>
      <c r="AJ23"/>
      <c r="AN23" s="142"/>
      <c r="AR23" s="48"/>
      <c r="AS23" s="130" t="s">
        <v>225</v>
      </c>
      <c r="AT23" s="438" t="s">
        <v>226</v>
      </c>
      <c r="AU23" s="439"/>
      <c r="AV23" s="440"/>
      <c r="AW23" s="382"/>
    </row>
    <row r="24" spans="2:49" ht="27" customHeight="1" thickBot="1" x14ac:dyDescent="0.2">
      <c r="B24" s="457" t="s">
        <v>227</v>
      </c>
      <c r="C24" s="458"/>
      <c r="D24" s="469">
        <v>0</v>
      </c>
      <c r="E24" s="455"/>
      <c r="F24" s="455"/>
      <c r="G24" s="183" t="s">
        <v>228</v>
      </c>
      <c r="H24" s="467">
        <f>+F12</f>
        <v>0</v>
      </c>
      <c r="I24" s="436"/>
      <c r="J24" s="183" t="s">
        <v>228</v>
      </c>
      <c r="K24" s="54"/>
      <c r="M24" s="474"/>
      <c r="P24" s="454"/>
      <c r="Q24" s="455"/>
      <c r="R24" s="455"/>
      <c r="S24" s="455"/>
      <c r="T24" s="43" t="s">
        <v>72</v>
      </c>
      <c r="U24"/>
      <c r="V24"/>
      <c r="W24"/>
      <c r="X24"/>
      <c r="AE24"/>
      <c r="AF24"/>
      <c r="AG24"/>
      <c r="AH24"/>
      <c r="AI24" s="245"/>
      <c r="AJ24"/>
      <c r="AL24" s="135"/>
      <c r="AQ24" s="54"/>
      <c r="AR24" s="139"/>
      <c r="AS24" s="459">
        <f>+ROUND(AU16,1)+ROUND(AA28,1)</f>
        <v>0</v>
      </c>
      <c r="AT24" s="460"/>
      <c r="AU24" s="460"/>
      <c r="AV24" s="51" t="s">
        <v>72</v>
      </c>
      <c r="AW24" s="382"/>
    </row>
    <row r="25" spans="2:49" ht="27" customHeight="1" thickBot="1" x14ac:dyDescent="0.2">
      <c r="B25" s="457" t="s">
        <v>229</v>
      </c>
      <c r="C25" s="458"/>
      <c r="D25" s="469">
        <v>0</v>
      </c>
      <c r="E25" s="455"/>
      <c r="F25" s="455"/>
      <c r="G25" s="183" t="s">
        <v>228</v>
      </c>
      <c r="H25" s="467">
        <f>+P12+AH9</f>
        <v>0</v>
      </c>
      <c r="I25" s="436"/>
      <c r="J25" s="183" t="s">
        <v>228</v>
      </c>
      <c r="K25" s="54"/>
      <c r="AE25" s="141"/>
      <c r="AI25" s="54"/>
      <c r="AL25" s="175"/>
      <c r="AM25" s="175"/>
      <c r="AN25" s="175"/>
      <c r="AQ25" s="255"/>
      <c r="AR25" s="67"/>
      <c r="AW25" s="382"/>
    </row>
    <row r="26" spans="2:49" ht="27" customHeight="1" thickTop="1" thickBot="1" x14ac:dyDescent="0.2">
      <c r="B26" s="457" t="s">
        <v>230</v>
      </c>
      <c r="C26" s="458"/>
      <c r="D26" s="469">
        <v>0</v>
      </c>
      <c r="E26" s="455"/>
      <c r="F26" s="455"/>
      <c r="G26" s="183" t="s">
        <v>228</v>
      </c>
      <c r="H26" s="467">
        <f>+P21</f>
        <v>0</v>
      </c>
      <c r="I26" s="436"/>
      <c r="J26" s="183" t="s">
        <v>228</v>
      </c>
      <c r="K26" s="54"/>
      <c r="L26" s="137"/>
      <c r="M26" s="472" t="s">
        <v>231</v>
      </c>
      <c r="N26" s="47"/>
      <c r="O26" s="47"/>
      <c r="P26" s="234" t="s">
        <v>232</v>
      </c>
      <c r="Q26" s="468" t="s">
        <v>233</v>
      </c>
      <c r="R26" s="436"/>
      <c r="S26" s="436"/>
      <c r="T26" s="437"/>
      <c r="U26" s="47"/>
      <c r="V26" s="47"/>
      <c r="W26" s="47"/>
      <c r="X26" s="47"/>
      <c r="Y26" s="47"/>
      <c r="Z26" s="47"/>
      <c r="AA26" s="47"/>
      <c r="AB26" s="47"/>
      <c r="AC26" s="47"/>
      <c r="AD26" s="47"/>
      <c r="AE26" s="47"/>
      <c r="AF26" s="47"/>
      <c r="AG26" s="47"/>
      <c r="AH26" s="47"/>
      <c r="AI26" s="59"/>
      <c r="AJ26" s="47"/>
      <c r="AK26" s="48"/>
      <c r="AL26" s="130" t="s">
        <v>234</v>
      </c>
      <c r="AM26" s="438" t="s">
        <v>235</v>
      </c>
      <c r="AN26" s="439"/>
      <c r="AO26" s="439"/>
      <c r="AP26" s="440"/>
      <c r="AQ26" s="257"/>
      <c r="AR26" s="258"/>
      <c r="AS26" s="130" t="s">
        <v>236</v>
      </c>
      <c r="AT26" s="438" t="s">
        <v>237</v>
      </c>
      <c r="AU26" s="439"/>
      <c r="AV26" s="440"/>
      <c r="AW26" s="382"/>
    </row>
    <row r="27" spans="2:49" ht="27" customHeight="1" thickBot="1" x14ac:dyDescent="0.2">
      <c r="B27" s="457" t="s">
        <v>238</v>
      </c>
      <c r="C27" s="458"/>
      <c r="D27" s="469">
        <v>0</v>
      </c>
      <c r="E27" s="455"/>
      <c r="F27" s="455"/>
      <c r="G27" s="183" t="s">
        <v>228</v>
      </c>
      <c r="H27" s="467">
        <f>+Y21</f>
        <v>0</v>
      </c>
      <c r="I27" s="436"/>
      <c r="J27" s="183" t="s">
        <v>228</v>
      </c>
      <c r="M27" s="473"/>
      <c r="P27" s="495">
        <f>+R30+ROUND(R33,1)</f>
        <v>0</v>
      </c>
      <c r="Q27" s="436"/>
      <c r="R27" s="436"/>
      <c r="S27" s="436"/>
      <c r="T27" s="43" t="s">
        <v>72</v>
      </c>
      <c r="U27" s="62"/>
      <c r="V27" s="62"/>
      <c r="Y27" s="60" t="s">
        <v>201</v>
      </c>
      <c r="Z27" s="63"/>
      <c r="AL27" s="459">
        <f>+AH18+P27</f>
        <v>0</v>
      </c>
      <c r="AM27" s="460"/>
      <c r="AN27" s="460"/>
      <c r="AO27" s="460"/>
      <c r="AP27" s="51" t="s">
        <v>72</v>
      </c>
      <c r="AQ27" s="255"/>
      <c r="AR27" s="67"/>
      <c r="AS27" s="441"/>
      <c r="AT27" s="442"/>
      <c r="AU27" s="442"/>
      <c r="AV27" s="51" t="s">
        <v>72</v>
      </c>
      <c r="AW27" s="382"/>
    </row>
    <row r="28" spans="2:49" ht="27" customHeight="1" thickTop="1" thickBot="1" x14ac:dyDescent="0.2">
      <c r="B28" s="492" t="s">
        <v>239</v>
      </c>
      <c r="C28" s="458"/>
      <c r="D28" s="469">
        <v>0</v>
      </c>
      <c r="E28" s="455"/>
      <c r="F28" s="455"/>
      <c r="G28" s="183" t="s">
        <v>228</v>
      </c>
      <c r="H28" s="467">
        <f>+P15+AH12</f>
        <v>0</v>
      </c>
      <c r="I28" s="436"/>
      <c r="J28" s="183" t="s">
        <v>228</v>
      </c>
      <c r="M28" s="473"/>
      <c r="P28" s="54"/>
      <c r="Y28" s="450" t="s">
        <v>240</v>
      </c>
      <c r="Z28" s="436"/>
      <c r="AA28" s="454"/>
      <c r="AB28" s="455"/>
      <c r="AC28" s="455"/>
      <c r="AD28" s="455"/>
      <c r="AE28" s="455"/>
      <c r="AF28" s="43" t="s">
        <v>72</v>
      </c>
      <c r="AN28" s="254"/>
      <c r="AQ28" s="255"/>
      <c r="AR28" s="67"/>
      <c r="AS28" s="380" t="str">
        <f>+IF(AS27=0,"",IF(AL27&lt;(AS24+AS27+AS31),"エラー !：⑩の内数である（⑫+⑬＋⑭）の量が⑩を超えています",""))</f>
        <v/>
      </c>
      <c r="AT28" s="378"/>
      <c r="AU28" s="378"/>
      <c r="AV28" s="378"/>
      <c r="AW28" s="382"/>
    </row>
    <row r="29" spans="2:49" ht="27" customHeight="1" thickTop="1" thickBot="1" x14ac:dyDescent="0.2">
      <c r="B29" s="457" t="s">
        <v>241</v>
      </c>
      <c r="C29" s="458"/>
      <c r="D29" s="469">
        <v>0</v>
      </c>
      <c r="E29" s="455"/>
      <c r="F29" s="455"/>
      <c r="G29" s="183" t="s">
        <v>228</v>
      </c>
      <c r="H29" s="467">
        <f>+AL27</f>
        <v>0</v>
      </c>
      <c r="I29" s="436"/>
      <c r="J29" s="183" t="s">
        <v>228</v>
      </c>
      <c r="M29" s="473"/>
      <c r="P29" s="54"/>
      <c r="Q29" s="137"/>
      <c r="R29" s="50" t="s">
        <v>242</v>
      </c>
      <c r="S29" s="468" t="s">
        <v>243</v>
      </c>
      <c r="T29" s="436"/>
      <c r="U29" s="436"/>
      <c r="V29" s="437"/>
      <c r="W29" s="47"/>
      <c r="X29" s="64"/>
      <c r="Y29" s="450" t="s">
        <v>244</v>
      </c>
      <c r="Z29" s="436"/>
      <c r="AA29" s="454"/>
      <c r="AB29" s="455"/>
      <c r="AC29" s="455"/>
      <c r="AD29" s="455"/>
      <c r="AE29" s="455"/>
      <c r="AF29" s="43" t="s">
        <v>72</v>
      </c>
      <c r="AL29" s="130" t="s">
        <v>245</v>
      </c>
      <c r="AM29" s="438" t="s">
        <v>246</v>
      </c>
      <c r="AN29" s="439"/>
      <c r="AO29" s="439"/>
      <c r="AP29" s="440"/>
      <c r="AQ29" s="256"/>
      <c r="AR29" s="259"/>
      <c r="AS29" s="509" t="s">
        <v>247</v>
      </c>
      <c r="AT29" s="438" t="s">
        <v>248</v>
      </c>
      <c r="AU29" s="500"/>
      <c r="AV29" s="501"/>
      <c r="AW29" s="382"/>
    </row>
    <row r="30" spans="2:49" ht="27" customHeight="1" thickBot="1" x14ac:dyDescent="0.2">
      <c r="B30" s="457" t="s">
        <v>249</v>
      </c>
      <c r="C30" s="458"/>
      <c r="D30" s="469">
        <v>0</v>
      </c>
      <c r="E30" s="455"/>
      <c r="F30" s="455"/>
      <c r="G30" s="183" t="s">
        <v>228</v>
      </c>
      <c r="H30" s="467">
        <f>+AL30</f>
        <v>0</v>
      </c>
      <c r="I30" s="436"/>
      <c r="J30" s="183" t="s">
        <v>228</v>
      </c>
      <c r="M30" s="473"/>
      <c r="P30" s="54"/>
      <c r="R30" s="456">
        <f>+ROUND(AA28,1)+ROUND(AA29,1)+ROUND(AA30,1)</f>
        <v>0</v>
      </c>
      <c r="S30" s="436"/>
      <c r="T30" s="436"/>
      <c r="U30" s="436"/>
      <c r="V30" s="43" t="s">
        <v>72</v>
      </c>
      <c r="Y30" s="450" t="s">
        <v>212</v>
      </c>
      <c r="Z30" s="436"/>
      <c r="AA30" s="454"/>
      <c r="AB30" s="455"/>
      <c r="AC30" s="455"/>
      <c r="AD30" s="455"/>
      <c r="AE30" s="455"/>
      <c r="AF30" s="43" t="s">
        <v>72</v>
      </c>
      <c r="AL30" s="531"/>
      <c r="AM30" s="442"/>
      <c r="AN30" s="442"/>
      <c r="AO30" s="442"/>
      <c r="AP30" s="51" t="s">
        <v>72</v>
      </c>
      <c r="AS30" s="510"/>
      <c r="AT30" s="502"/>
      <c r="AU30" s="502"/>
      <c r="AV30" s="503"/>
      <c r="AW30" s="382"/>
    </row>
    <row r="31" spans="2:49" ht="27" customHeight="1" thickTop="1" thickBot="1" x14ac:dyDescent="0.2">
      <c r="B31" s="457" t="s">
        <v>250</v>
      </c>
      <c r="C31" s="458"/>
      <c r="D31" s="469">
        <v>0</v>
      </c>
      <c r="E31" s="455"/>
      <c r="F31" s="455"/>
      <c r="G31" s="183" t="s">
        <v>228</v>
      </c>
      <c r="H31" s="467">
        <f>+AS24</f>
        <v>0</v>
      </c>
      <c r="I31" s="436"/>
      <c r="J31" s="183" t="s">
        <v>228</v>
      </c>
      <c r="M31" s="473"/>
      <c r="P31" s="54"/>
      <c r="Y31"/>
      <c r="Z31"/>
      <c r="AA31" s="65" t="s">
        <v>251</v>
      </c>
      <c r="AK31" s="67"/>
      <c r="AL31" s="507" t="str">
        <f>+IF(AL30=0,"",IF(AL27&lt;AL30,"エラー !：⑩の内数である⑪の量が⑩を超えています",""))</f>
        <v/>
      </c>
      <c r="AM31" s="449"/>
      <c r="AN31" s="449"/>
      <c r="AO31" s="449"/>
      <c r="AP31" s="449"/>
      <c r="AQ31" s="449"/>
      <c r="AS31" s="514"/>
      <c r="AT31" s="515"/>
      <c r="AU31" s="515"/>
      <c r="AV31" s="152" t="s">
        <v>72</v>
      </c>
      <c r="AW31" s="382"/>
    </row>
    <row r="32" spans="2:49" ht="27" customHeight="1" thickTop="1" thickBot="1" x14ac:dyDescent="0.2">
      <c r="B32" s="457" t="s">
        <v>252</v>
      </c>
      <c r="C32" s="458"/>
      <c r="D32" s="469">
        <v>0</v>
      </c>
      <c r="E32" s="455"/>
      <c r="F32" s="455"/>
      <c r="G32" s="183" t="s">
        <v>228</v>
      </c>
      <c r="H32" s="467">
        <f>+AS27</f>
        <v>0</v>
      </c>
      <c r="I32" s="436"/>
      <c r="J32" s="183" t="s">
        <v>228</v>
      </c>
      <c r="M32" s="473"/>
      <c r="P32" s="54"/>
      <c r="Q32" s="137"/>
      <c r="R32" s="50" t="s">
        <v>253</v>
      </c>
      <c r="S32" s="468" t="s">
        <v>254</v>
      </c>
      <c r="T32" s="436"/>
      <c r="U32" s="436"/>
      <c r="V32" s="437"/>
      <c r="Y32"/>
      <c r="Z32"/>
      <c r="AA32" s="527" t="s">
        <v>255</v>
      </c>
      <c r="AB32" s="462"/>
      <c r="AC32" s="462"/>
      <c r="AD32" s="462"/>
      <c r="AE32" s="462"/>
      <c r="AF32" s="461" t="s">
        <v>256</v>
      </c>
      <c r="AG32" s="462"/>
      <c r="AH32" s="462"/>
      <c r="AI32" s="462"/>
      <c r="AJ32" s="462"/>
      <c r="AK32" s="462"/>
      <c r="AL32" s="496" t="s">
        <v>257</v>
      </c>
      <c r="AM32" s="462"/>
      <c r="AN32" s="462"/>
      <c r="AO32" s="497"/>
      <c r="AP32" s="177"/>
      <c r="AS32" s="381" t="str">
        <f>+IF(AS31=0,"",IF(AL27&lt;(AS24+AS27+AS31),"エラー !：⑩の内数である（⑫+⑬＋⑭）の量が⑩を超えています",""))</f>
        <v/>
      </c>
      <c r="AT32" s="379"/>
      <c r="AU32" s="379"/>
      <c r="AV32" s="379"/>
      <c r="AW32" s="382"/>
    </row>
    <row r="33" spans="2:62" ht="27" customHeight="1" thickBot="1" x14ac:dyDescent="0.2">
      <c r="B33" s="475" t="s">
        <v>258</v>
      </c>
      <c r="C33" s="453"/>
      <c r="D33" s="511">
        <v>0</v>
      </c>
      <c r="E33" s="512"/>
      <c r="F33" s="512"/>
      <c r="G33" s="184" t="s">
        <v>228</v>
      </c>
      <c r="H33" s="505">
        <f>+AS31</f>
        <v>0</v>
      </c>
      <c r="I33" s="506"/>
      <c r="J33" s="184" t="s">
        <v>228</v>
      </c>
      <c r="M33" s="474"/>
      <c r="R33" s="454"/>
      <c r="S33" s="455"/>
      <c r="T33" s="455"/>
      <c r="U33" s="455"/>
      <c r="V33" s="43" t="s">
        <v>72</v>
      </c>
      <c r="Y33"/>
      <c r="Z33"/>
      <c r="AA33" s="528"/>
      <c r="AB33" s="449"/>
      <c r="AC33" s="449"/>
      <c r="AD33" s="449"/>
      <c r="AE33" s="449"/>
      <c r="AF33" s="449"/>
      <c r="AG33" s="449"/>
      <c r="AH33" s="449"/>
      <c r="AI33" s="449"/>
      <c r="AJ33" s="449"/>
      <c r="AK33" s="449"/>
      <c r="AL33" s="449"/>
      <c r="AM33" s="449"/>
      <c r="AN33" s="449"/>
      <c r="AO33" s="498"/>
      <c r="AP33" s="177"/>
      <c r="AW33" s="382"/>
    </row>
    <row r="34" spans="2:62" ht="24" customHeight="1" x14ac:dyDescent="0.15">
      <c r="C34" s="246" t="str">
        <f>+IF(D30=0,"",IF(D29&lt;D30,"エラー !：上の表は、⑩の内数である⑪の量が⑩を超えています",""))</f>
        <v/>
      </c>
      <c r="AA34" s="529"/>
      <c r="AB34" s="463"/>
      <c r="AC34" s="463"/>
      <c r="AD34" s="463"/>
      <c r="AE34" s="463"/>
      <c r="AF34" s="463"/>
      <c r="AG34" s="463"/>
      <c r="AH34" s="463"/>
      <c r="AI34" s="463"/>
      <c r="AJ34" s="463"/>
      <c r="AK34" s="463"/>
      <c r="AL34" s="463"/>
      <c r="AM34" s="463"/>
      <c r="AN34" s="463"/>
      <c r="AO34" s="499"/>
      <c r="AP34" s="177"/>
      <c r="AW34" s="382"/>
    </row>
    <row r="35" spans="2:62" ht="15" customHeight="1" x14ac:dyDescent="0.15">
      <c r="C35" s="247" t="str">
        <f>+IF(D31=0,"",IF(D29&lt;D31,"エラー !：上の表は、⑩の内数である⑫の量が⑩を超えています",""))</f>
        <v/>
      </c>
      <c r="AF35" s="62"/>
      <c r="AG35" s="62"/>
      <c r="AH35" s="62"/>
      <c r="AI35" s="62"/>
      <c r="AJ35" s="62"/>
      <c r="AK35" s="62"/>
    </row>
    <row r="36" spans="2:62" ht="15" customHeight="1" x14ac:dyDescent="0.15">
      <c r="C36" s="247" t="str">
        <f>+IF(D32=0,"",IF(D29&lt;D32,"エラー !：上の表は、⑩の内数である⑬の量が⑩を超えています",""))</f>
        <v/>
      </c>
      <c r="AF36" s="62"/>
      <c r="AG36" s="62"/>
      <c r="AH36" s="62"/>
      <c r="AI36" s="62"/>
      <c r="AJ36" s="62"/>
      <c r="AK36" s="62"/>
      <c r="AL36" s="62"/>
      <c r="AM36" s="143"/>
      <c r="AN36" s="143"/>
      <c r="AO36" s="67"/>
      <c r="AW36" s="66"/>
    </row>
    <row r="37" spans="2:62" ht="15" customHeight="1" x14ac:dyDescent="0.15">
      <c r="C37" s="247" t="str">
        <f>+IF(D33=0,"",IF(D29&lt;D33,"エラー !：上の表は、⑩の内数である⑭の量が⑩を超えています",""))</f>
        <v/>
      </c>
      <c r="J37" s="66"/>
      <c r="K37" s="66"/>
      <c r="R37" s="66"/>
      <c r="S37" s="66"/>
      <c r="T37" s="66"/>
      <c r="AL37" s="62"/>
      <c r="AM37" s="67"/>
      <c r="AN37" s="67"/>
      <c r="AO37" s="67"/>
      <c r="AU37" s="62"/>
      <c r="AV37" s="62"/>
      <c r="AW37" s="66"/>
    </row>
    <row r="38" spans="2:62" ht="13.35" customHeight="1" x14ac:dyDescent="0.15">
      <c r="J38" s="66"/>
      <c r="K38" s="66"/>
      <c r="R38" s="66"/>
      <c r="S38" s="66"/>
      <c r="T38" s="66"/>
      <c r="AL38" s="62"/>
      <c r="AM38" s="67"/>
      <c r="AN38" s="67"/>
      <c r="AO38" s="67"/>
      <c r="AS38" s="67"/>
      <c r="AT38" s="143"/>
      <c r="AU38" s="62"/>
      <c r="AV38" s="62"/>
      <c r="AW38" s="66"/>
    </row>
    <row r="39" spans="2:62" ht="13.35" customHeight="1" x14ac:dyDescent="0.15">
      <c r="J39" s="66"/>
      <c r="K39" s="66"/>
      <c r="R39" s="66"/>
      <c r="S39" s="66"/>
      <c r="T39" s="66"/>
      <c r="AL39" s="62"/>
      <c r="AM39" s="67"/>
      <c r="AN39" s="67"/>
      <c r="AO39" s="67"/>
      <c r="AS39" s="67"/>
      <c r="AT39" s="62"/>
      <c r="AU39" s="62"/>
      <c r="AV39" s="62"/>
      <c r="AW39" s="66"/>
    </row>
    <row r="40" spans="2:62" ht="13.35" customHeight="1" x14ac:dyDescent="0.15">
      <c r="J40" s="66"/>
      <c r="K40" s="66"/>
      <c r="R40" s="66"/>
      <c r="S40" s="66"/>
      <c r="T40" s="66"/>
      <c r="AL40" s="62"/>
      <c r="AM40" s="67"/>
      <c r="AN40" s="67"/>
      <c r="AO40" s="67"/>
      <c r="AS40" s="67"/>
      <c r="AT40" s="62"/>
      <c r="AU40" s="62"/>
      <c r="AV40" s="62"/>
      <c r="AW40" s="66"/>
    </row>
    <row r="41" spans="2:62" ht="13.35" customHeight="1" x14ac:dyDescent="0.15">
      <c r="J41" s="66"/>
      <c r="K41" s="66"/>
      <c r="R41" s="66"/>
      <c r="S41" s="66"/>
      <c r="T41" s="66"/>
      <c r="AS41" s="67"/>
      <c r="AT41" s="62"/>
      <c r="AU41" s="62"/>
      <c r="AV41" s="62"/>
      <c r="AW41" s="66"/>
    </row>
    <row r="42" spans="2:62" ht="13.35" customHeight="1" x14ac:dyDescent="0.15">
      <c r="I42" s="66"/>
      <c r="J42" s="66"/>
      <c r="K42" s="66"/>
      <c r="R42" s="66"/>
      <c r="S42" s="66"/>
      <c r="T42" s="66"/>
      <c r="AS42" s="67"/>
      <c r="AT42" s="62"/>
    </row>
    <row r="43" spans="2:62" x14ac:dyDescent="0.15">
      <c r="I43" s="66"/>
      <c r="J43" s="66"/>
      <c r="K43" s="66"/>
      <c r="R43" s="66"/>
      <c r="S43" s="66"/>
      <c r="T43" s="66"/>
      <c r="AW43" s="66"/>
    </row>
    <row r="44" spans="2:62" x14ac:dyDescent="0.15">
      <c r="I44" s="66"/>
      <c r="J44" s="66"/>
      <c r="K44" s="66"/>
      <c r="R44" s="66"/>
      <c r="S44" s="66"/>
      <c r="T44" s="66"/>
      <c r="AW44" s="66"/>
    </row>
    <row r="45" spans="2:62" x14ac:dyDescent="0.15">
      <c r="I45" s="66"/>
      <c r="J45" s="66"/>
      <c r="K45" s="66"/>
      <c r="R45" s="66"/>
      <c r="S45" s="66"/>
      <c r="T45" s="66"/>
    </row>
    <row r="46" spans="2:62" x14ac:dyDescent="0.15">
      <c r="I46" s="66"/>
      <c r="J46" s="66"/>
      <c r="K46" s="66"/>
      <c r="R46" s="66"/>
      <c r="S46" s="66"/>
      <c r="T46" s="66"/>
    </row>
    <row r="47" spans="2:62" ht="13.35" customHeight="1" x14ac:dyDescent="0.15">
      <c r="I47" s="66"/>
      <c r="J47" s="66"/>
      <c r="K47" s="66"/>
      <c r="R47" s="66"/>
      <c r="S47" s="66"/>
      <c r="T47" s="66"/>
      <c r="BH47" s="67"/>
      <c r="BI47" s="67"/>
      <c r="BJ47" s="65"/>
    </row>
    <row r="48" spans="2:62" x14ac:dyDescent="0.15">
      <c r="I48" s="66"/>
      <c r="J48" s="66"/>
      <c r="K48" s="66"/>
      <c r="R48" s="66"/>
      <c r="S48" s="66"/>
      <c r="T48" s="66"/>
      <c r="BH48" s="65"/>
    </row>
    <row r="49" spans="7:62" x14ac:dyDescent="0.15">
      <c r="G49" s="66"/>
      <c r="H49" s="66"/>
      <c r="I49" s="66"/>
      <c r="J49" s="66"/>
      <c r="K49" s="66"/>
      <c r="R49" s="66"/>
      <c r="S49" s="66"/>
      <c r="T49" s="66"/>
      <c r="BE49" s="65"/>
      <c r="BF49" s="65"/>
      <c r="BG49" s="65"/>
      <c r="BH49" s="65"/>
    </row>
    <row r="50" spans="7:62" x14ac:dyDescent="0.15">
      <c r="G50" s="66"/>
      <c r="H50" s="66"/>
      <c r="I50" s="66"/>
      <c r="J50" s="66"/>
      <c r="K50" s="66"/>
      <c r="R50" s="66"/>
      <c r="S50" s="66"/>
      <c r="T50" s="66"/>
      <c r="BE50" s="65"/>
      <c r="BF50" s="65"/>
      <c r="BG50" s="65"/>
      <c r="BH50" s="65"/>
    </row>
    <row r="51" spans="7:62" x14ac:dyDescent="0.15">
      <c r="G51" s="66"/>
      <c r="H51" s="66"/>
      <c r="I51" s="66"/>
      <c r="J51" s="66"/>
      <c r="K51" s="66"/>
      <c r="R51" s="66"/>
      <c r="S51" s="66"/>
      <c r="T51" s="66"/>
      <c r="BE51" s="65"/>
      <c r="BF51" s="65"/>
      <c r="BG51" s="65"/>
      <c r="BH51" s="65"/>
    </row>
    <row r="52" spans="7:62" x14ac:dyDescent="0.15">
      <c r="G52" s="66"/>
      <c r="H52" s="66"/>
      <c r="I52" s="66"/>
      <c r="J52" s="66"/>
      <c r="K52" s="66"/>
      <c r="R52" s="66"/>
      <c r="S52" s="66"/>
      <c r="T52" s="66"/>
      <c r="BE52" s="65"/>
      <c r="BF52" s="65"/>
      <c r="BG52" s="65"/>
      <c r="BH52" s="65"/>
    </row>
    <row r="53" spans="7:62" x14ac:dyDescent="0.15">
      <c r="G53" s="66"/>
      <c r="H53" s="66"/>
      <c r="I53" s="66"/>
      <c r="J53" s="66"/>
      <c r="K53" s="66"/>
      <c r="R53" s="66"/>
      <c r="S53" s="66"/>
      <c r="T53" s="66"/>
      <c r="BE53" s="65"/>
      <c r="BG53" s="65"/>
      <c r="BH53" s="65"/>
      <c r="BI53" s="65"/>
      <c r="BJ53" s="65"/>
    </row>
    <row r="54" spans="7:62" x14ac:dyDescent="0.15">
      <c r="G54" s="66"/>
      <c r="H54" s="66"/>
      <c r="I54" s="66"/>
      <c r="J54" s="66"/>
      <c r="K54" s="66"/>
      <c r="R54" s="66"/>
      <c r="S54" s="66"/>
      <c r="T54" s="66"/>
      <c r="BD54" s="65"/>
      <c r="BE54" s="68"/>
      <c r="BG54" s="65"/>
      <c r="BH54" s="65"/>
      <c r="BI54" s="65"/>
      <c r="BJ54" s="65"/>
    </row>
    <row r="55" spans="7:62" x14ac:dyDescent="0.15">
      <c r="G55" s="66"/>
      <c r="H55" s="66"/>
      <c r="I55" s="66"/>
      <c r="J55" s="66"/>
      <c r="K55" s="66"/>
      <c r="R55" s="66"/>
      <c r="S55" s="66"/>
      <c r="T55" s="66"/>
      <c r="BD55" s="65"/>
      <c r="BE55" s="68"/>
      <c r="BG55" s="65"/>
      <c r="BH55" s="65"/>
      <c r="BI55" s="65"/>
      <c r="BJ55" s="65"/>
    </row>
    <row r="56" spans="7:62" x14ac:dyDescent="0.15">
      <c r="G56" s="66"/>
      <c r="H56" s="66"/>
      <c r="I56" s="66"/>
      <c r="J56" s="66"/>
      <c r="K56" s="66"/>
      <c r="R56" s="66"/>
      <c r="S56" s="66"/>
      <c r="T56" s="66"/>
      <c r="BD56" s="65"/>
      <c r="BE56" s="68"/>
      <c r="BG56" s="65"/>
      <c r="BH56" s="65"/>
      <c r="BI56" s="65"/>
      <c r="BJ56" s="65"/>
    </row>
    <row r="57" spans="7:62" x14ac:dyDescent="0.15">
      <c r="G57" s="66"/>
      <c r="H57" s="66"/>
      <c r="I57" s="66"/>
      <c r="BD57" s="65"/>
      <c r="BE57" s="68"/>
      <c r="BG57" s="65"/>
      <c r="BH57" s="65"/>
      <c r="BI57" s="65"/>
      <c r="BJ57" s="65"/>
    </row>
    <row r="58" spans="7:62" ht="13.35" customHeight="1" x14ac:dyDescent="0.15">
      <c r="G58" s="66"/>
      <c r="H58" s="66"/>
      <c r="I58" s="66"/>
      <c r="L58" s="66"/>
      <c r="M58" s="69"/>
      <c r="N58" s="66"/>
      <c r="O58" s="66"/>
      <c r="BD58" s="65"/>
      <c r="BE58" s="68"/>
      <c r="BG58" s="65"/>
      <c r="BH58" s="65"/>
      <c r="BI58" s="65"/>
      <c r="BJ58" s="65"/>
    </row>
    <row r="59" spans="7:62" x14ac:dyDescent="0.15">
      <c r="G59" s="66"/>
      <c r="H59" s="66"/>
      <c r="I59" s="66"/>
      <c r="BD59" s="65"/>
      <c r="BE59" s="68"/>
      <c r="BG59" s="65"/>
      <c r="BH59" s="65"/>
      <c r="BI59" s="65"/>
      <c r="BJ59" s="65"/>
    </row>
    <row r="60" spans="7:62" x14ac:dyDescent="0.15">
      <c r="G60" s="66"/>
      <c r="H60" s="66"/>
      <c r="I60" s="66"/>
      <c r="BD60" s="65"/>
      <c r="BE60" s="68"/>
      <c r="BG60" s="65"/>
      <c r="BH60" s="65"/>
      <c r="BI60" s="65"/>
      <c r="BJ60" s="65"/>
    </row>
    <row r="61" spans="7:62" x14ac:dyDescent="0.15">
      <c r="G61" s="66"/>
      <c r="H61" s="66"/>
      <c r="I61" s="66"/>
      <c r="BD61" s="65"/>
      <c r="BE61" s="68"/>
      <c r="BG61" s="65"/>
      <c r="BH61" s="65"/>
      <c r="BI61" s="65"/>
      <c r="BJ61" s="65"/>
    </row>
    <row r="62" spans="7:62" x14ac:dyDescent="0.15">
      <c r="BD62" s="65"/>
      <c r="BE62" s="68"/>
      <c r="BG62" s="65"/>
      <c r="BH62" s="65"/>
      <c r="BI62" s="65"/>
      <c r="BJ62" s="65"/>
    </row>
    <row r="63" spans="7:62" x14ac:dyDescent="0.15">
      <c r="BD63" s="65"/>
      <c r="BE63" s="68"/>
      <c r="BG63" s="65"/>
      <c r="BH63" s="65"/>
      <c r="BI63" s="65"/>
      <c r="BJ63" s="65"/>
    </row>
    <row r="64" spans="7:62" x14ac:dyDescent="0.15">
      <c r="BD64" s="65"/>
      <c r="BE64" s="68"/>
      <c r="BG64" s="65"/>
      <c r="BH64" s="65"/>
      <c r="BI64" s="65"/>
      <c r="BJ64" s="65"/>
    </row>
    <row r="65" spans="12:62" x14ac:dyDescent="0.15">
      <c r="BD65" s="65"/>
      <c r="BE65" s="68"/>
      <c r="BG65" s="65"/>
      <c r="BH65" s="65"/>
      <c r="BI65" s="65"/>
      <c r="BJ65" s="65"/>
    </row>
    <row r="66" spans="12:62" x14ac:dyDescent="0.15">
      <c r="BD66" s="65"/>
      <c r="BE66" s="68"/>
      <c r="BG66" s="65"/>
      <c r="BH66" s="65"/>
      <c r="BI66" s="65"/>
      <c r="BJ66" s="65"/>
    </row>
    <row r="67" spans="12:62" x14ac:dyDescent="0.15">
      <c r="BD67" s="65"/>
      <c r="BE67" s="68"/>
      <c r="BG67" s="65"/>
      <c r="BH67" s="65"/>
      <c r="BI67" s="65"/>
      <c r="BJ67" s="65"/>
    </row>
    <row r="69" spans="12:62" ht="13.35" customHeight="1" x14ac:dyDescent="0.15">
      <c r="L69" s="66"/>
      <c r="M69" s="69"/>
      <c r="N69" s="66"/>
      <c r="O69" s="66"/>
    </row>
    <row r="70" spans="12:62" ht="13.35" customHeight="1" x14ac:dyDescent="0.15">
      <c r="L70" s="66"/>
      <c r="M70" s="69"/>
      <c r="N70" s="66"/>
      <c r="O70" s="66"/>
    </row>
    <row r="71" spans="12:62" ht="13.35" customHeight="1" x14ac:dyDescent="0.15">
      <c r="L71" s="66"/>
      <c r="M71" s="69"/>
      <c r="N71" s="66"/>
      <c r="O71" s="66"/>
    </row>
    <row r="72" spans="12:62" ht="13.35" customHeight="1" x14ac:dyDescent="0.15">
      <c r="L72" s="66"/>
      <c r="M72" s="69"/>
      <c r="N72" s="66"/>
      <c r="O72" s="66"/>
    </row>
    <row r="73" spans="12:62" ht="13.35" customHeight="1" x14ac:dyDescent="0.15">
      <c r="L73" s="66"/>
      <c r="M73" s="69"/>
      <c r="N73" s="66"/>
      <c r="O73" s="66"/>
    </row>
    <row r="74" spans="12:62" ht="13.35" customHeight="1" x14ac:dyDescent="0.15">
      <c r="L74" s="66"/>
      <c r="M74" s="69"/>
      <c r="N74" s="66"/>
      <c r="O74" s="66"/>
    </row>
    <row r="75" spans="12:62" ht="13.35" customHeight="1" x14ac:dyDescent="0.15">
      <c r="L75" s="66"/>
      <c r="M75" s="69"/>
      <c r="N75" s="66"/>
      <c r="O75" s="66"/>
    </row>
    <row r="76" spans="12:62" ht="13.35" customHeight="1" x14ac:dyDescent="0.15">
      <c r="L76" s="66"/>
      <c r="M76" s="69"/>
      <c r="N76" s="66"/>
      <c r="O76" s="66"/>
    </row>
  </sheetData>
  <sheetProtection algorithmName="SHA-512" hashValue="ezzoFoBGAzDPDeepplNfqlqwMnLllZiK4WetEwv1mSePxqmiSJb3FkCKEY5cTCQYIbZkwyvGFTIHDMjpH2KYVw==" saltValue="B2KMypQ3DIeTGeOmAEFUxw==" spinCount="100000" sheet="1" objects="1" scenarios="1"/>
  <mergeCells count="113">
    <mergeCell ref="AW19:AW20"/>
    <mergeCell ref="P12:S12"/>
    <mergeCell ref="AA32:AE34"/>
    <mergeCell ref="B2:H3"/>
    <mergeCell ref="S32:V32"/>
    <mergeCell ref="D23:G23"/>
    <mergeCell ref="AI17:AL17"/>
    <mergeCell ref="B23:C23"/>
    <mergeCell ref="AL30:AO30"/>
    <mergeCell ref="Y18:AA18"/>
    <mergeCell ref="D24:F24"/>
    <mergeCell ref="AS17:AT17"/>
    <mergeCell ref="H32:I32"/>
    <mergeCell ref="H23:J23"/>
    <mergeCell ref="P22:V22"/>
    <mergeCell ref="D26:F26"/>
    <mergeCell ref="U17:X17"/>
    <mergeCell ref="P21:S21"/>
    <mergeCell ref="AI8:AN8"/>
    <mergeCell ref="H27:I27"/>
    <mergeCell ref="G11:I11"/>
    <mergeCell ref="AT29:AV30"/>
    <mergeCell ref="AH12:AM12"/>
    <mergeCell ref="AS3:AT3"/>
    <mergeCell ref="D31:F31"/>
    <mergeCell ref="F15:H15"/>
    <mergeCell ref="B7:C7"/>
    <mergeCell ref="F9:I9"/>
    <mergeCell ref="AF5:AU5"/>
    <mergeCell ref="AS27:AU27"/>
    <mergeCell ref="H31:I31"/>
    <mergeCell ref="AH9:AM9"/>
    <mergeCell ref="P15:S15"/>
    <mergeCell ref="Y30:Z30"/>
    <mergeCell ref="M7:AB8"/>
    <mergeCell ref="Y29:Z29"/>
    <mergeCell ref="AT26:AV26"/>
    <mergeCell ref="AO20:AP20"/>
    <mergeCell ref="B28:C28"/>
    <mergeCell ref="Y28:Z28"/>
    <mergeCell ref="AL31:AQ31"/>
    <mergeCell ref="Q20:T20"/>
    <mergeCell ref="Q14:T14"/>
    <mergeCell ref="P27:S27"/>
    <mergeCell ref="AS4:AT4"/>
    <mergeCell ref="R33:U33"/>
    <mergeCell ref="H25:I25"/>
    <mergeCell ref="G14:I14"/>
    <mergeCell ref="AH15:AM15"/>
    <mergeCell ref="C8:K8"/>
    <mergeCell ref="D25:F25"/>
    <mergeCell ref="AH18:AK18"/>
    <mergeCell ref="B29:C29"/>
    <mergeCell ref="AL27:AO27"/>
    <mergeCell ref="AF32:AK34"/>
    <mergeCell ref="D32:F32"/>
    <mergeCell ref="D33:F33"/>
    <mergeCell ref="B30:C30"/>
    <mergeCell ref="AL32:AO34"/>
    <mergeCell ref="AS31:AU31"/>
    <mergeCell ref="AS18:AT18"/>
    <mergeCell ref="H30:I30"/>
    <mergeCell ref="B33:C33"/>
    <mergeCell ref="M26:M33"/>
    <mergeCell ref="B32:C32"/>
    <mergeCell ref="F12:H12"/>
    <mergeCell ref="B26:C26"/>
    <mergeCell ref="AI14:AN14"/>
    <mergeCell ref="H33:I33"/>
    <mergeCell ref="P16:AB16"/>
    <mergeCell ref="H26:I26"/>
    <mergeCell ref="P18:S18"/>
    <mergeCell ref="Q17:T17"/>
    <mergeCell ref="Q11:T11"/>
    <mergeCell ref="B27:C27"/>
    <mergeCell ref="P24:S24"/>
    <mergeCell ref="AS29:AS30"/>
    <mergeCell ref="AI11:AN11"/>
    <mergeCell ref="AA28:AE28"/>
    <mergeCell ref="S29:V29"/>
    <mergeCell ref="B31:C31"/>
    <mergeCell ref="U23:X23"/>
    <mergeCell ref="Z17:AB17"/>
    <mergeCell ref="AS24:AU24"/>
    <mergeCell ref="AS16:AT16"/>
    <mergeCell ref="AT23:AV23"/>
    <mergeCell ref="AE17:AE21"/>
    <mergeCell ref="AO17:AP17"/>
    <mergeCell ref="D27:F27"/>
    <mergeCell ref="B25:C25"/>
    <mergeCell ref="Y21:AA21"/>
    <mergeCell ref="H29:I29"/>
    <mergeCell ref="AP3:AR4"/>
    <mergeCell ref="D28:F28"/>
    <mergeCell ref="B21:J22"/>
    <mergeCell ref="AA30:AE30"/>
    <mergeCell ref="AM26:AP26"/>
    <mergeCell ref="Z20:AB20"/>
    <mergeCell ref="D30:F30"/>
    <mergeCell ref="AM29:AP29"/>
    <mergeCell ref="D29:F29"/>
    <mergeCell ref="R30:U30"/>
    <mergeCell ref="M11:M24"/>
    <mergeCell ref="Z5:AD5"/>
    <mergeCell ref="B24:C24"/>
    <mergeCell ref="Q26:T26"/>
    <mergeCell ref="AA29:AE29"/>
    <mergeCell ref="AE9:AE14"/>
    <mergeCell ref="H24:I24"/>
    <mergeCell ref="D7:I7"/>
    <mergeCell ref="AB3:AD3"/>
    <mergeCell ref="H28:I28"/>
    <mergeCell ref="Q23:T23"/>
  </mergeCells>
  <phoneticPr fontId="3"/>
  <dataValidations count="3">
    <dataValidation type="custom" allowBlank="1" showInputMessage="1" showErrorMessage="1" error="入力は少数第1位までにして下さい。" sqref="AU13:AU14" xr:uid="{00000000-0002-0000-0B00-000000000000}">
      <formula1>AU13=ROUND(AU13,1)</formula1>
    </dataValidation>
    <dataValidation type="custom" allowBlank="1" showInputMessage="1" showErrorMessage="1" sqref="H24:H33" xr:uid="{00000000-0002-0000-0B00-000001000000}">
      <formula1>H24=ROUND(H24,1)</formula1>
    </dataValidation>
    <dataValidation type="custom" allowBlank="1" showInputMessage="1" showErrorMessage="1" error="入力は少数第1位までにしてください。" sqref="D24:F33 F15:H15 P12:S12 P15:S15 P18:S18 P21:S21 P24:S24 R33:U33 AA28:AE30 AH9:AM9 AH12:AM12 AH15:AM15 AL30:AO30 AO21 AS27:AU27 AS31:AU31 AU16:AU18" xr:uid="{00000000-0002-0000-0B00-000002000000}">
      <formula1>D9=ROUND(D9,1)</formula1>
    </dataValidation>
  </dataValidations>
  <pageMargins left="0.59055118110236227" right="0.59055118110236227" top="0.62992125984251968" bottom="0.39370078740157483" header="0.51181102362204722" footer="0"/>
  <pageSetup paperSize="9" scale="68" orientation="landscape"/>
  <legacy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pageSetUpPr fitToPage="1"/>
  </sheetPr>
  <dimension ref="B1:BJ76"/>
  <sheetViews>
    <sheetView showGridLines="0" zoomScaleNormal="100" workbookViewId="0">
      <selection activeCell="B2" sqref="B2:H3"/>
    </sheetView>
  </sheetViews>
  <sheetFormatPr defaultColWidth="9" defaultRowHeight="12" x14ac:dyDescent="0.15"/>
  <cols>
    <col min="1" max="2" width="2.875" style="40" customWidth="1"/>
    <col min="3" max="3" width="18.375" style="40" customWidth="1"/>
    <col min="4" max="5" width="4.375" style="40" customWidth="1"/>
    <col min="6" max="6" width="3.875" style="40" customWidth="1"/>
    <col min="7" max="7" width="2.375" style="40" customWidth="1"/>
    <col min="8" max="8" width="10.375" style="40" customWidth="1"/>
    <col min="9" max="9" width="2.375" style="40" customWidth="1"/>
    <col min="10" max="11" width="2.5" style="40" customWidth="1"/>
    <col min="12" max="15" width="2.875" style="40" customWidth="1"/>
    <col min="16" max="16" width="3" style="40" customWidth="1"/>
    <col min="17" max="19" width="4.875" style="40" customWidth="1"/>
    <col min="20" max="22" width="2.875" style="40" customWidth="1"/>
    <col min="23" max="24" width="2.5" style="40" customWidth="1"/>
    <col min="25" max="25" width="2.875" style="40" customWidth="1"/>
    <col min="26" max="26" width="7.875" style="40" customWidth="1"/>
    <col min="27" max="27" width="4.875" style="40" customWidth="1"/>
    <col min="28" max="28" width="2" style="40" customWidth="1"/>
    <col min="29" max="30" width="2.375" style="40" customWidth="1"/>
    <col min="31" max="31" width="3.125" style="40" customWidth="1"/>
    <col min="32" max="33" width="2.375" style="40" customWidth="1"/>
    <col min="34" max="34" width="2.875" style="40" customWidth="1"/>
    <col min="35" max="35" width="7.875" style="40" customWidth="1"/>
    <col min="36" max="37" width="4.375" style="40" customWidth="1"/>
    <col min="38" max="38" width="3.375" style="40" customWidth="1"/>
    <col min="39" max="40" width="2.875" style="40" customWidth="1"/>
    <col min="41" max="41" width="10.875" style="40" customWidth="1"/>
    <col min="42" max="42" width="2.875" style="40" customWidth="1"/>
    <col min="43" max="44" width="2.5" style="40" customWidth="1"/>
    <col min="45" max="45" width="2.875" style="40" customWidth="1"/>
    <col min="46" max="46" width="7.875" style="40" customWidth="1"/>
    <col min="47" max="47" width="11.875" style="40" customWidth="1"/>
    <col min="48" max="48" width="1.875" style="40" customWidth="1"/>
    <col min="49" max="49" width="5.375" style="40" customWidth="1"/>
    <col min="50" max="58" width="9" style="40" customWidth="1"/>
    <col min="59" max="59" width="16.125" style="40" customWidth="1"/>
    <col min="60" max="60" width="9" style="40" customWidth="1"/>
    <col min="61" max="16384" width="9" style="40"/>
  </cols>
  <sheetData>
    <row r="1" spans="2:49" ht="27" customHeight="1" x14ac:dyDescent="0.15">
      <c r="F1" s="39"/>
      <c r="S1" s="82" t="s">
        <v>174</v>
      </c>
      <c r="T1" s="82" t="s">
        <v>175</v>
      </c>
    </row>
    <row r="2" spans="2:49" ht="12" customHeight="1" thickBot="1" x14ac:dyDescent="0.2">
      <c r="B2" s="451" t="s">
        <v>32</v>
      </c>
      <c r="C2" s="449"/>
      <c r="D2" s="449"/>
      <c r="E2" s="449"/>
      <c r="F2" s="449"/>
      <c r="G2" s="449"/>
      <c r="H2" s="449"/>
      <c r="Y2" s="104"/>
      <c r="AU2" s="115"/>
      <c r="AV2" s="113"/>
      <c r="AW2" s="382"/>
    </row>
    <row r="3" spans="2:49" ht="13.35" customHeight="1" x14ac:dyDescent="0.15">
      <c r="B3" s="449"/>
      <c r="C3" s="449"/>
      <c r="D3" s="449"/>
      <c r="E3" s="449"/>
      <c r="F3" s="449"/>
      <c r="G3" s="449"/>
      <c r="H3" s="449"/>
      <c r="Y3" s="104"/>
      <c r="Z3" s="41"/>
      <c r="AA3" s="41"/>
      <c r="AB3" s="448"/>
      <c r="AC3" s="449"/>
      <c r="AD3" s="449"/>
      <c r="AE3" s="87"/>
      <c r="AF3" s="105"/>
      <c r="AG3" s="105"/>
      <c r="AH3" s="105"/>
      <c r="AI3" s="105"/>
      <c r="AJ3" s="105"/>
      <c r="AK3" s="105"/>
      <c r="AL3" s="105"/>
      <c r="AM3" s="105"/>
      <c r="AN3" s="105"/>
      <c r="AO3" s="105"/>
      <c r="AP3" s="476" t="s">
        <v>176</v>
      </c>
      <c r="AQ3" s="477"/>
      <c r="AR3" s="478"/>
      <c r="AS3" s="443" t="s">
        <v>27</v>
      </c>
      <c r="AT3" s="444"/>
      <c r="AU3" s="114" t="s">
        <v>28</v>
      </c>
      <c r="AV3" s="105"/>
      <c r="AW3" s="382"/>
    </row>
    <row r="4" spans="2:49" ht="13.7" customHeight="1" thickBot="1" x14ac:dyDescent="0.2">
      <c r="C4" s="104"/>
      <c r="F4" s="104"/>
      <c r="G4" s="104"/>
      <c r="H4" s="104"/>
      <c r="I4" s="104"/>
      <c r="J4" s="104"/>
      <c r="K4" s="104"/>
      <c r="L4" s="104"/>
      <c r="M4" s="104"/>
      <c r="N4" s="104"/>
      <c r="O4" s="104"/>
      <c r="P4" s="104"/>
      <c r="Q4" s="104"/>
      <c r="R4" s="104"/>
      <c r="S4" s="104"/>
      <c r="T4" s="104"/>
      <c r="U4" s="104"/>
      <c r="V4" s="104"/>
      <c r="W4" s="104"/>
      <c r="X4" s="104"/>
      <c r="Y4" s="104"/>
      <c r="Z4" s="41"/>
      <c r="AA4" s="41"/>
      <c r="AB4" s="106"/>
      <c r="AC4" s="106"/>
      <c r="AD4" s="106"/>
      <c r="AE4" s="87"/>
      <c r="AF4" s="105"/>
      <c r="AG4" s="105"/>
      <c r="AH4" s="105"/>
      <c r="AI4" s="105"/>
      <c r="AJ4" s="105"/>
      <c r="AK4" s="105"/>
      <c r="AL4" s="105"/>
      <c r="AM4" s="105"/>
      <c r="AN4" s="105"/>
      <c r="AO4" s="105"/>
      <c r="AP4" s="479"/>
      <c r="AQ4" s="480"/>
      <c r="AR4" s="481"/>
      <c r="AS4" s="452" t="str">
        <f>+表紙!N28</f>
        <v>○</v>
      </c>
      <c r="AT4" s="453"/>
      <c r="AU4" s="261">
        <f>+表紙!O28</f>
        <v>0</v>
      </c>
      <c r="AV4" s="105"/>
      <c r="AW4" s="382"/>
    </row>
    <row r="5" spans="2:49" ht="15" customHeight="1" x14ac:dyDescent="0.15">
      <c r="B5" s="145" t="s">
        <v>177</v>
      </c>
      <c r="C5" s="145"/>
      <c r="F5" s="145"/>
      <c r="G5" s="103"/>
      <c r="H5" s="103"/>
      <c r="I5" s="103"/>
      <c r="J5" s="103"/>
      <c r="K5" s="103"/>
      <c r="L5" s="103"/>
      <c r="M5" s="41"/>
      <c r="N5" s="41"/>
      <c r="O5" s="41"/>
      <c r="P5" s="41"/>
      <c r="Q5" s="41"/>
      <c r="R5" s="41"/>
      <c r="S5" s="41"/>
      <c r="T5" s="41"/>
      <c r="U5" s="41"/>
      <c r="V5" s="41"/>
      <c r="W5" s="41"/>
      <c r="X5" s="41"/>
      <c r="Y5" s="41"/>
      <c r="Z5" s="471" t="s">
        <v>178</v>
      </c>
      <c r="AA5" s="449"/>
      <c r="AB5" s="449"/>
      <c r="AC5" s="449"/>
      <c r="AD5" s="449"/>
      <c r="AE5" s="87" t="s">
        <v>179</v>
      </c>
      <c r="AF5" s="487" t="str">
        <f>+表紙!F47</f>
        <v>株式会社ハマーズ</v>
      </c>
      <c r="AG5" s="449"/>
      <c r="AH5" s="449"/>
      <c r="AI5" s="449"/>
      <c r="AJ5" s="449"/>
      <c r="AK5" s="449"/>
      <c r="AL5" s="449"/>
      <c r="AM5" s="449"/>
      <c r="AN5" s="449"/>
      <c r="AO5" s="449"/>
      <c r="AP5" s="449"/>
      <c r="AQ5" s="449"/>
      <c r="AR5" s="449"/>
      <c r="AS5" s="449"/>
      <c r="AT5" s="449"/>
      <c r="AU5" s="449"/>
      <c r="AV5" s="230"/>
      <c r="AW5" s="382"/>
    </row>
    <row r="6" spans="2:49" ht="24.75" customHeight="1" thickBot="1" x14ac:dyDescent="0.2">
      <c r="B6" s="287" t="s">
        <v>180</v>
      </c>
      <c r="C6" s="128"/>
      <c r="F6" s="128"/>
      <c r="G6" s="128"/>
      <c r="H6" s="128"/>
      <c r="I6" s="128"/>
      <c r="J6" s="128"/>
      <c r="K6" s="128"/>
      <c r="L6" s="128"/>
      <c r="M6" s="128"/>
      <c r="N6" s="128"/>
      <c r="O6" s="128"/>
      <c r="P6" s="128"/>
      <c r="Q6" s="128"/>
      <c r="R6" s="128"/>
      <c r="S6" s="128"/>
      <c r="T6" s="128"/>
      <c r="U6" s="128"/>
      <c r="V6" s="128"/>
      <c r="W6" s="128"/>
      <c r="X6" s="128"/>
      <c r="Y6" s="128"/>
      <c r="AC6" s="41"/>
      <c r="AD6" s="41"/>
      <c r="AE6" s="41"/>
      <c r="AF6" s="41"/>
      <c r="AG6" s="41"/>
      <c r="AH6" s="41"/>
      <c r="AI6" s="41"/>
      <c r="AJ6" s="41"/>
      <c r="AK6" s="41"/>
      <c r="AL6" s="41"/>
      <c r="AM6" s="41"/>
      <c r="AN6" s="41"/>
      <c r="AO6" s="41"/>
      <c r="AP6" s="41"/>
      <c r="AQ6" s="41"/>
      <c r="AR6" s="41"/>
      <c r="AS6" s="41"/>
      <c r="AT6" s="41"/>
      <c r="AU6" s="41"/>
      <c r="AV6" s="41"/>
      <c r="AW6" s="382"/>
    </row>
    <row r="7" spans="2:49" ht="28.35" customHeight="1" thickBot="1" x14ac:dyDescent="0.2">
      <c r="B7" s="485" t="s">
        <v>181</v>
      </c>
      <c r="C7" s="486"/>
      <c r="D7" s="445" t="s">
        <v>282</v>
      </c>
      <c r="E7" s="446"/>
      <c r="F7" s="446"/>
      <c r="G7" s="446"/>
      <c r="H7" s="446"/>
      <c r="I7" s="447"/>
      <c r="J7" s="136"/>
      <c r="S7" s="470"/>
      <c r="T7" s="449"/>
      <c r="U7" s="449"/>
      <c r="V7" s="449"/>
      <c r="W7" s="134"/>
      <c r="X7" s="134"/>
      <c r="Y7" s="129"/>
      <c r="AB7"/>
      <c r="AC7"/>
      <c r="AD7"/>
      <c r="AE7"/>
      <c r="AF7" s="90"/>
      <c r="AG7" s="90"/>
      <c r="AH7" s="90"/>
      <c r="AI7" s="90"/>
      <c r="AJ7" s="90"/>
      <c r="AK7" s="90"/>
      <c r="AL7" s="90"/>
      <c r="AM7" s="90"/>
      <c r="AN7" s="90"/>
      <c r="AS7"/>
      <c r="AT7"/>
      <c r="AU7"/>
      <c r="AV7"/>
      <c r="AW7" s="382"/>
    </row>
    <row r="8" spans="2:49" ht="28.35" customHeight="1" thickTop="1" thickBot="1" x14ac:dyDescent="0.2">
      <c r="B8" s="42" t="s">
        <v>183</v>
      </c>
      <c r="C8" s="483" t="s">
        <v>184</v>
      </c>
      <c r="D8" s="449"/>
      <c r="E8" s="449"/>
      <c r="F8" s="449"/>
      <c r="G8" s="449"/>
      <c r="H8" s="449"/>
      <c r="I8" s="449"/>
      <c r="J8" s="449"/>
      <c r="K8" s="449"/>
      <c r="L8" s="124"/>
      <c r="M8" s="124"/>
      <c r="N8" s="124"/>
      <c r="O8" s="124"/>
      <c r="P8" s="124"/>
      <c r="Q8" s="124"/>
      <c r="R8" s="124"/>
      <c r="S8" s="124"/>
      <c r="T8" s="124"/>
      <c r="U8" s="124"/>
      <c r="V8" s="124"/>
      <c r="W8" s="125"/>
      <c r="X8" s="125"/>
      <c r="Y8" s="125"/>
      <c r="Z8" s="90"/>
      <c r="AA8" s="90"/>
      <c r="AB8" s="90"/>
      <c r="AC8" s="90"/>
      <c r="AD8" s="90"/>
      <c r="AE8" s="90"/>
      <c r="AG8" s="48"/>
      <c r="AH8" s="44" t="s">
        <v>185</v>
      </c>
      <c r="AI8" s="438" t="s">
        <v>186</v>
      </c>
      <c r="AJ8" s="439"/>
      <c r="AK8" s="439"/>
      <c r="AL8" s="439"/>
      <c r="AM8" s="439"/>
      <c r="AN8" s="440"/>
      <c r="AS8"/>
      <c r="AT8"/>
      <c r="AU8"/>
      <c r="AV8"/>
      <c r="AW8" s="382"/>
    </row>
    <row r="9" spans="2:49" ht="24.75" customHeight="1" thickTop="1" thickBot="1" x14ac:dyDescent="0.2">
      <c r="B9" s="176" t="s">
        <v>187</v>
      </c>
      <c r="F9" s="488" t="s">
        <v>188</v>
      </c>
      <c r="G9" s="489"/>
      <c r="H9" s="489"/>
      <c r="I9" s="490"/>
      <c r="J9" s="124"/>
      <c r="K9" s="124"/>
      <c r="L9" s="124"/>
      <c r="M9" s="124"/>
      <c r="N9" s="124"/>
      <c r="O9" s="124"/>
      <c r="P9" s="124"/>
      <c r="Q9" s="124"/>
      <c r="R9" s="124"/>
      <c r="S9" s="124"/>
      <c r="T9" s="124"/>
      <c r="U9" s="124"/>
      <c r="V9" s="124"/>
      <c r="W9" s="125"/>
      <c r="X9" s="125"/>
      <c r="Y9" s="125"/>
      <c r="Z9" s="90"/>
      <c r="AA9" s="90"/>
      <c r="AB9" s="90"/>
      <c r="AC9" s="90"/>
      <c r="AD9" s="90"/>
      <c r="AE9" s="504" t="s">
        <v>189</v>
      </c>
      <c r="AF9" s="54"/>
      <c r="AH9" s="441"/>
      <c r="AI9" s="442"/>
      <c r="AJ9" s="442"/>
      <c r="AK9" s="442"/>
      <c r="AL9" s="442"/>
      <c r="AM9" s="442"/>
      <c r="AN9" s="51" t="s">
        <v>72</v>
      </c>
      <c r="AS9"/>
      <c r="AT9"/>
      <c r="AU9"/>
      <c r="AV9"/>
      <c r="AW9" s="382"/>
    </row>
    <row r="10" spans="2:49" ht="24.75" customHeight="1" thickTop="1" thickBot="1" x14ac:dyDescent="0.2">
      <c r="F10" s="91"/>
      <c r="G10" s="124"/>
      <c r="H10" s="124"/>
      <c r="I10" s="124"/>
      <c r="J10" s="124"/>
      <c r="K10" s="124"/>
      <c r="L10" s="124"/>
      <c r="M10" s="124"/>
      <c r="N10" s="124"/>
      <c r="O10" s="124"/>
      <c r="P10" s="124"/>
      <c r="Q10" s="124"/>
      <c r="R10" s="124"/>
      <c r="S10" s="124"/>
      <c r="T10" s="124"/>
      <c r="U10" s="124"/>
      <c r="V10" s="124"/>
      <c r="W10" s="125"/>
      <c r="X10" s="125"/>
      <c r="Y10" s="125"/>
      <c r="Z10" s="90"/>
      <c r="AA10" s="90"/>
      <c r="AB10" s="90"/>
      <c r="AE10" s="473"/>
      <c r="AF10" s="54"/>
      <c r="AS10"/>
      <c r="AT10"/>
      <c r="AU10"/>
      <c r="AV10"/>
      <c r="AW10" s="382"/>
    </row>
    <row r="11" spans="2:49" ht="27" customHeight="1" thickTop="1" thickBot="1" x14ac:dyDescent="0.2">
      <c r="C11" s="153" t="s">
        <v>190</v>
      </c>
      <c r="F11" s="44" t="s">
        <v>47</v>
      </c>
      <c r="G11" s="438" t="s">
        <v>191</v>
      </c>
      <c r="H11" s="439"/>
      <c r="I11" s="440"/>
      <c r="J11" s="45"/>
      <c r="K11" s="46"/>
      <c r="L11" s="47"/>
      <c r="M11" s="472" t="s">
        <v>192</v>
      </c>
      <c r="N11" s="47"/>
      <c r="O11" s="48"/>
      <c r="P11" s="44" t="s">
        <v>50</v>
      </c>
      <c r="Q11" s="493" t="s">
        <v>193</v>
      </c>
      <c r="R11" s="439"/>
      <c r="S11" s="439"/>
      <c r="T11" s="440"/>
      <c r="U11" s="178"/>
      <c r="V11" s="62"/>
      <c r="Y11"/>
      <c r="Z11"/>
      <c r="AA11"/>
      <c r="AB11"/>
      <c r="AD11" s="59"/>
      <c r="AE11" s="473"/>
      <c r="AF11" s="138"/>
      <c r="AG11" s="48"/>
      <c r="AH11" s="44" t="s">
        <v>194</v>
      </c>
      <c r="AI11" s="438" t="s">
        <v>195</v>
      </c>
      <c r="AJ11" s="439"/>
      <c r="AK11" s="439"/>
      <c r="AL11" s="439"/>
      <c r="AM11" s="439"/>
      <c r="AN11" s="440"/>
      <c r="AS11"/>
      <c r="AT11"/>
      <c r="AU11"/>
      <c r="AV11"/>
      <c r="AW11" s="382"/>
    </row>
    <row r="12" spans="2:49" ht="24.75" customHeight="1" thickTop="1" thickBot="1" x14ac:dyDescent="0.2">
      <c r="F12" s="459">
        <f>+ROUND(P12,1)+ROUND(P15,1)+ROUND(P18,1)+ROUND(P24,1)+P27-ROUND(F15,1)</f>
        <v>0</v>
      </c>
      <c r="G12" s="460"/>
      <c r="H12" s="460"/>
      <c r="I12" s="51" t="s">
        <v>72</v>
      </c>
      <c r="K12" s="52"/>
      <c r="M12" s="473"/>
      <c r="N12" s="53"/>
      <c r="P12" s="441"/>
      <c r="Q12" s="442"/>
      <c r="R12" s="442"/>
      <c r="S12" s="442"/>
      <c r="T12" s="51" t="s">
        <v>72</v>
      </c>
      <c r="Y12"/>
      <c r="Z12"/>
      <c r="AA12"/>
      <c r="AB12"/>
      <c r="AC12" s="54"/>
      <c r="AE12" s="473"/>
      <c r="AG12" s="131"/>
      <c r="AH12" s="441"/>
      <c r="AI12" s="442"/>
      <c r="AJ12" s="442"/>
      <c r="AK12" s="442"/>
      <c r="AL12" s="442"/>
      <c r="AM12" s="442"/>
      <c r="AN12" s="51" t="s">
        <v>72</v>
      </c>
      <c r="AS12"/>
      <c r="AT12"/>
      <c r="AU12"/>
      <c r="AV12"/>
      <c r="AW12" s="382"/>
    </row>
    <row r="13" spans="2:49" ht="24.75" customHeight="1" thickTop="1" thickBot="1" x14ac:dyDescent="0.2">
      <c r="K13" s="55"/>
      <c r="M13" s="473"/>
      <c r="N13" s="54"/>
      <c r="Y13"/>
      <c r="Z13"/>
      <c r="AA13"/>
      <c r="AB13"/>
      <c r="AC13" s="54"/>
      <c r="AE13" s="473"/>
      <c r="AG13" s="136"/>
      <c r="AH13" s="134"/>
      <c r="AI13" s="135"/>
      <c r="AJ13" s="135"/>
      <c r="AK13" s="135"/>
      <c r="AL13" s="135"/>
      <c r="AS13" s="133"/>
      <c r="AT13" s="133"/>
      <c r="AU13" s="134"/>
      <c r="AW13" s="382"/>
    </row>
    <row r="14" spans="2:49" ht="27" customHeight="1" thickTop="1" thickBot="1" x14ac:dyDescent="0.2">
      <c r="F14" s="50" t="s">
        <v>196</v>
      </c>
      <c r="G14" s="468" t="s">
        <v>197</v>
      </c>
      <c r="H14" s="436"/>
      <c r="I14" s="437"/>
      <c r="J14" s="57"/>
      <c r="K14" s="58"/>
      <c r="M14" s="473"/>
      <c r="N14" s="54"/>
      <c r="O14" s="47"/>
      <c r="P14" s="44" t="s">
        <v>64</v>
      </c>
      <c r="Q14" s="494" t="s">
        <v>198</v>
      </c>
      <c r="R14" s="439"/>
      <c r="S14" s="439"/>
      <c r="T14" s="440"/>
      <c r="U14" s="178"/>
      <c r="V14" s="62"/>
      <c r="Y14"/>
      <c r="Z14"/>
      <c r="AA14"/>
      <c r="AB14"/>
      <c r="AC14" s="54"/>
      <c r="AE14" s="474"/>
      <c r="AG14" s="137"/>
      <c r="AH14" s="50" t="s">
        <v>199</v>
      </c>
      <c r="AI14" s="464" t="s">
        <v>200</v>
      </c>
      <c r="AJ14" s="465"/>
      <c r="AK14" s="465"/>
      <c r="AL14" s="465"/>
      <c r="AM14" s="465"/>
      <c r="AN14" s="466"/>
      <c r="AO14"/>
      <c r="AS14" s="133"/>
      <c r="AT14" s="133"/>
      <c r="AU14" s="134"/>
      <c r="AW14" s="382"/>
    </row>
    <row r="15" spans="2:49" ht="24.75" customHeight="1" thickBot="1" x14ac:dyDescent="0.2">
      <c r="F15" s="484"/>
      <c r="G15" s="455"/>
      <c r="H15" s="455"/>
      <c r="I15" s="43" t="s">
        <v>72</v>
      </c>
      <c r="K15" s="54"/>
      <c r="M15" s="473"/>
      <c r="N15" s="54"/>
      <c r="P15" s="441"/>
      <c r="Q15" s="442"/>
      <c r="R15" s="442"/>
      <c r="S15" s="442"/>
      <c r="T15" s="51" t="s">
        <v>72</v>
      </c>
      <c r="Y15"/>
      <c r="Z15"/>
      <c r="AA15"/>
      <c r="AB15"/>
      <c r="AC15" s="54"/>
      <c r="AH15" s="454"/>
      <c r="AI15" s="455"/>
      <c r="AJ15" s="455"/>
      <c r="AK15" s="455"/>
      <c r="AL15" s="455"/>
      <c r="AM15" s="455"/>
      <c r="AN15" s="43" t="s">
        <v>72</v>
      </c>
      <c r="AO15"/>
      <c r="AS15" s="60" t="s">
        <v>201</v>
      </c>
      <c r="AT15" s="61"/>
      <c r="AW15" s="382"/>
    </row>
    <row r="16" spans="2:49" ht="24.75" customHeight="1" thickTop="1" thickBot="1" x14ac:dyDescent="0.2">
      <c r="K16" s="54"/>
      <c r="M16" s="473"/>
      <c r="N16" s="54"/>
      <c r="P16" s="507" t="str">
        <f>+IF(Y18=0,"",IF(Y18-P18=Y18,"エラー！：⑥残さ物量があるのに、④自ら中間処理した量がゼロになっています",""))</f>
        <v/>
      </c>
      <c r="Q16" s="449"/>
      <c r="R16" s="449"/>
      <c r="S16" s="449"/>
      <c r="T16" s="449"/>
      <c r="U16" s="449"/>
      <c r="V16" s="449"/>
      <c r="W16" s="449"/>
      <c r="X16" s="449"/>
      <c r="Y16" s="449"/>
      <c r="Z16" s="449"/>
      <c r="AA16" s="449"/>
      <c r="AB16" s="449"/>
      <c r="AC16" s="54"/>
      <c r="AE16" s="174"/>
      <c r="AP16" s="49"/>
      <c r="AS16" s="508" t="s">
        <v>240</v>
      </c>
      <c r="AT16" s="437"/>
      <c r="AU16" s="92"/>
      <c r="AV16" s="43" t="s">
        <v>72</v>
      </c>
      <c r="AW16" s="382"/>
    </row>
    <row r="17" spans="2:49" ht="27" customHeight="1" thickTop="1" thickBot="1" x14ac:dyDescent="0.2">
      <c r="K17" s="54"/>
      <c r="M17" s="473"/>
      <c r="N17" s="54"/>
      <c r="O17" s="47"/>
      <c r="P17" s="44" t="s">
        <v>203</v>
      </c>
      <c r="Q17" s="438" t="s">
        <v>204</v>
      </c>
      <c r="R17" s="439"/>
      <c r="S17" s="439"/>
      <c r="T17" s="440"/>
      <c r="U17" s="517"/>
      <c r="V17" s="480"/>
      <c r="W17" s="480"/>
      <c r="X17" s="480"/>
      <c r="Y17" s="130" t="s">
        <v>205</v>
      </c>
      <c r="Z17" s="438" t="s">
        <v>206</v>
      </c>
      <c r="AA17" s="439"/>
      <c r="AB17" s="440"/>
      <c r="AC17" s="140"/>
      <c r="AD17" s="137"/>
      <c r="AE17" s="472" t="s">
        <v>207</v>
      </c>
      <c r="AF17" s="47"/>
      <c r="AG17" s="47"/>
      <c r="AH17" s="234" t="s">
        <v>208</v>
      </c>
      <c r="AI17" s="468" t="s">
        <v>209</v>
      </c>
      <c r="AJ17" s="436"/>
      <c r="AK17" s="436"/>
      <c r="AL17" s="437"/>
      <c r="AM17" s="47"/>
      <c r="AN17" s="242"/>
      <c r="AO17" s="491" t="s">
        <v>210</v>
      </c>
      <c r="AP17" s="437"/>
      <c r="AQ17" s="244"/>
      <c r="AS17" s="508" t="s">
        <v>211</v>
      </c>
      <c r="AT17" s="437"/>
      <c r="AU17" s="92"/>
      <c r="AV17" s="43" t="s">
        <v>72</v>
      </c>
      <c r="AW17" s="382"/>
    </row>
    <row r="18" spans="2:49" ht="24.75" customHeight="1" thickBot="1" x14ac:dyDescent="0.2">
      <c r="K18" s="54"/>
      <c r="M18" s="473"/>
      <c r="N18" s="54"/>
      <c r="P18" s="441"/>
      <c r="Q18" s="442"/>
      <c r="R18" s="442"/>
      <c r="S18" s="442"/>
      <c r="T18" s="51" t="s">
        <v>72</v>
      </c>
      <c r="U18"/>
      <c r="V18" s="235"/>
      <c r="W18"/>
      <c r="X18" s="182"/>
      <c r="Y18" s="459">
        <f>+ROUND(AH9,1)+ROUND(AH12,1)+ROUND(AH15,1)+AH18</f>
        <v>0</v>
      </c>
      <c r="Z18" s="460"/>
      <c r="AA18" s="460"/>
      <c r="AB18" s="51" t="s">
        <v>72</v>
      </c>
      <c r="AC18" s="181"/>
      <c r="AD18" s="181"/>
      <c r="AE18" s="473"/>
      <c r="AH18" s="456">
        <f>+ROUND(AO18,1)+ROUND(AO21,1)</f>
        <v>0</v>
      </c>
      <c r="AI18" s="436"/>
      <c r="AJ18" s="436"/>
      <c r="AK18" s="436"/>
      <c r="AL18" s="43" t="s">
        <v>72</v>
      </c>
      <c r="AM18" s="53"/>
      <c r="AO18" s="260">
        <f>+ROUND(AU16,1)+ROUND(AU17,1)+ROUND(AU18,1)</f>
        <v>0</v>
      </c>
      <c r="AP18" s="43" t="s">
        <v>72</v>
      </c>
      <c r="AS18" s="508" t="s">
        <v>212</v>
      </c>
      <c r="AT18" s="437"/>
      <c r="AU18" s="92"/>
      <c r="AV18" s="43" t="s">
        <v>72</v>
      </c>
      <c r="AW18" s="382"/>
    </row>
    <row r="19" spans="2:49" ht="24.75" customHeight="1" thickTop="1" thickBot="1" x14ac:dyDescent="0.2">
      <c r="K19" s="54"/>
      <c r="M19" s="473"/>
      <c r="N19" s="54"/>
      <c r="P19" s="126"/>
      <c r="Q19" s="253"/>
      <c r="R19" s="185"/>
      <c r="S19" s="126"/>
      <c r="T19" s="126"/>
      <c r="U19" s="127"/>
      <c r="V19" s="236"/>
      <c r="W19" s="127"/>
      <c r="X19" s="127"/>
      <c r="Y19" s="127"/>
      <c r="Z19" s="127"/>
      <c r="AA19" s="127"/>
      <c r="AB19" s="127"/>
      <c r="AE19" s="473"/>
      <c r="AI19" s="54"/>
      <c r="AM19" s="54"/>
      <c r="AS19"/>
      <c r="AT19"/>
      <c r="AU19"/>
      <c r="AV19"/>
      <c r="AW19" s="524" t="s">
        <v>213</v>
      </c>
    </row>
    <row r="20" spans="2:49" ht="27" customHeight="1" thickTop="1" thickBot="1" x14ac:dyDescent="0.2">
      <c r="K20" s="54"/>
      <c r="M20" s="473"/>
      <c r="N20" s="54"/>
      <c r="P20" s="44" t="s">
        <v>214</v>
      </c>
      <c r="Q20" s="438" t="s">
        <v>215</v>
      </c>
      <c r="R20" s="439"/>
      <c r="S20" s="439"/>
      <c r="T20" s="440"/>
      <c r="U20" s="126"/>
      <c r="V20" s="237"/>
      <c r="W20" s="240"/>
      <c r="X20" s="241"/>
      <c r="Y20" s="130" t="s">
        <v>216</v>
      </c>
      <c r="Z20" s="438" t="s">
        <v>217</v>
      </c>
      <c r="AA20" s="439"/>
      <c r="AB20" s="440"/>
      <c r="AE20" s="473"/>
      <c r="AI20" s="54"/>
      <c r="AL20" s="106"/>
      <c r="AM20" s="54"/>
      <c r="AN20" s="243"/>
      <c r="AO20" s="491" t="s">
        <v>218</v>
      </c>
      <c r="AP20" s="437"/>
      <c r="AQ20" s="179"/>
      <c r="AS20" s="56"/>
      <c r="AT20" s="56"/>
      <c r="AW20" s="449"/>
    </row>
    <row r="21" spans="2:49" ht="25.35" customHeight="1" thickBot="1" x14ac:dyDescent="0.2">
      <c r="B21" s="482" t="s">
        <v>219</v>
      </c>
      <c r="C21" s="449"/>
      <c r="D21" s="449"/>
      <c r="E21" s="449"/>
      <c r="F21" s="449"/>
      <c r="G21" s="449"/>
      <c r="H21" s="449"/>
      <c r="I21" s="449"/>
      <c r="J21" s="449"/>
      <c r="K21" s="54"/>
      <c r="M21" s="473"/>
      <c r="N21" s="54"/>
      <c r="P21" s="441"/>
      <c r="Q21" s="442"/>
      <c r="R21" s="442"/>
      <c r="S21" s="442"/>
      <c r="T21" s="51" t="s">
        <v>72</v>
      </c>
      <c r="U21" s="126"/>
      <c r="V21" s="126"/>
      <c r="W21" s="126"/>
      <c r="X21" s="126"/>
      <c r="Y21" s="459">
        <f>+P18-Y18</f>
        <v>0</v>
      </c>
      <c r="Z21" s="460"/>
      <c r="AA21" s="460"/>
      <c r="AB21" s="51" t="s">
        <v>72</v>
      </c>
      <c r="AC21" s="127"/>
      <c r="AE21" s="474"/>
      <c r="AI21" s="54"/>
      <c r="AN21" s="106"/>
      <c r="AO21" s="92"/>
      <c r="AP21" s="43" t="s">
        <v>72</v>
      </c>
      <c r="AQ21" s="179"/>
      <c r="AS21"/>
      <c r="AT21"/>
      <c r="AU21"/>
      <c r="AV21"/>
      <c r="AW21" s="382"/>
    </row>
    <row r="22" spans="2:49" ht="25.5" customHeight="1" thickTop="1" thickBot="1" x14ac:dyDescent="0.2">
      <c r="B22" s="480"/>
      <c r="C22" s="480"/>
      <c r="D22" s="480"/>
      <c r="E22" s="480"/>
      <c r="F22" s="480"/>
      <c r="G22" s="480"/>
      <c r="H22" s="480"/>
      <c r="I22" s="480"/>
      <c r="J22" s="480"/>
      <c r="K22" s="54"/>
      <c r="M22" s="473"/>
      <c r="N22" s="54"/>
      <c r="P22" s="532" t="str">
        <f>+IF(P21=0,"",IF(P18&lt;P21,"エラー !：④の内数である⑤の量が④を超えています",""))</f>
        <v/>
      </c>
      <c r="Q22" s="449"/>
      <c r="R22" s="449"/>
      <c r="S22" s="449"/>
      <c r="T22" s="449"/>
      <c r="U22" s="449"/>
      <c r="V22" s="449"/>
      <c r="W22" s="127"/>
      <c r="X22" s="127"/>
      <c r="Y22" s="127"/>
      <c r="Z22" s="127"/>
      <c r="AA22" s="127"/>
      <c r="AB22" s="127"/>
      <c r="AE22" s="174"/>
      <c r="AI22" s="54"/>
      <c r="AW22" s="382"/>
    </row>
    <row r="23" spans="2:49" ht="27" customHeight="1" thickTop="1" thickBot="1" x14ac:dyDescent="0.2">
      <c r="B23" s="516" t="s">
        <v>220</v>
      </c>
      <c r="C23" s="444"/>
      <c r="D23" s="530" t="s">
        <v>221</v>
      </c>
      <c r="E23" s="520"/>
      <c r="F23" s="520"/>
      <c r="G23" s="444"/>
      <c r="H23" s="516" t="s">
        <v>222</v>
      </c>
      <c r="I23" s="520"/>
      <c r="J23" s="444"/>
      <c r="K23" s="54"/>
      <c r="M23" s="473"/>
      <c r="N23" s="54"/>
      <c r="O23" s="47"/>
      <c r="P23" s="50" t="s">
        <v>223</v>
      </c>
      <c r="Q23" s="468" t="s">
        <v>224</v>
      </c>
      <c r="R23" s="436"/>
      <c r="S23" s="436"/>
      <c r="T23" s="437"/>
      <c r="U23" s="521"/>
      <c r="V23" s="449"/>
      <c r="W23" s="449"/>
      <c r="X23" s="449"/>
      <c r="AE23"/>
      <c r="AF23"/>
      <c r="AG23"/>
      <c r="AH23"/>
      <c r="AI23" s="245"/>
      <c r="AJ23"/>
      <c r="AN23" s="142"/>
      <c r="AR23" s="48"/>
      <c r="AS23" s="130" t="s">
        <v>225</v>
      </c>
      <c r="AT23" s="438" t="s">
        <v>226</v>
      </c>
      <c r="AU23" s="439"/>
      <c r="AV23" s="440"/>
      <c r="AW23" s="382"/>
    </row>
    <row r="24" spans="2:49" ht="27" customHeight="1" thickBot="1" x14ac:dyDescent="0.2">
      <c r="B24" s="457" t="s">
        <v>227</v>
      </c>
      <c r="C24" s="458"/>
      <c r="D24" s="469">
        <v>0</v>
      </c>
      <c r="E24" s="455"/>
      <c r="F24" s="455"/>
      <c r="G24" s="183" t="s">
        <v>228</v>
      </c>
      <c r="H24" s="467">
        <f>+F12</f>
        <v>0</v>
      </c>
      <c r="I24" s="436"/>
      <c r="J24" s="183" t="s">
        <v>228</v>
      </c>
      <c r="K24" s="54"/>
      <c r="M24" s="474"/>
      <c r="P24" s="454"/>
      <c r="Q24" s="455"/>
      <c r="R24" s="455"/>
      <c r="S24" s="455"/>
      <c r="T24" s="43" t="s">
        <v>72</v>
      </c>
      <c r="U24"/>
      <c r="V24"/>
      <c r="W24"/>
      <c r="X24"/>
      <c r="AE24"/>
      <c r="AF24"/>
      <c r="AG24"/>
      <c r="AH24"/>
      <c r="AI24" s="245"/>
      <c r="AJ24"/>
      <c r="AL24" s="135"/>
      <c r="AQ24" s="54"/>
      <c r="AR24" s="139"/>
      <c r="AS24" s="459">
        <f>+ROUND(AU16,1)+ROUND(AA28,1)</f>
        <v>0</v>
      </c>
      <c r="AT24" s="460"/>
      <c r="AU24" s="460"/>
      <c r="AV24" s="51" t="s">
        <v>72</v>
      </c>
      <c r="AW24" s="382"/>
    </row>
    <row r="25" spans="2:49" ht="27" customHeight="1" thickBot="1" x14ac:dyDescent="0.2">
      <c r="B25" s="457" t="s">
        <v>229</v>
      </c>
      <c r="C25" s="458"/>
      <c r="D25" s="469">
        <v>0</v>
      </c>
      <c r="E25" s="455"/>
      <c r="F25" s="455"/>
      <c r="G25" s="183" t="s">
        <v>228</v>
      </c>
      <c r="H25" s="467">
        <f>+P12+AH9</f>
        <v>0</v>
      </c>
      <c r="I25" s="436"/>
      <c r="J25" s="183" t="s">
        <v>228</v>
      </c>
      <c r="K25" s="54"/>
      <c r="AE25" s="141"/>
      <c r="AI25" s="54"/>
      <c r="AL25" s="175"/>
      <c r="AM25" s="175"/>
      <c r="AN25" s="175"/>
      <c r="AQ25" s="255"/>
      <c r="AR25" s="67"/>
      <c r="AW25" s="382"/>
    </row>
    <row r="26" spans="2:49" ht="27" customHeight="1" thickTop="1" thickBot="1" x14ac:dyDescent="0.2">
      <c r="B26" s="457" t="s">
        <v>230</v>
      </c>
      <c r="C26" s="458"/>
      <c r="D26" s="469">
        <v>0</v>
      </c>
      <c r="E26" s="455"/>
      <c r="F26" s="455"/>
      <c r="G26" s="183" t="s">
        <v>228</v>
      </c>
      <c r="H26" s="467">
        <f>+P21</f>
        <v>0</v>
      </c>
      <c r="I26" s="436"/>
      <c r="J26" s="183" t="s">
        <v>228</v>
      </c>
      <c r="K26" s="54"/>
      <c r="L26" s="137"/>
      <c r="M26" s="472" t="s">
        <v>231</v>
      </c>
      <c r="N26" s="47"/>
      <c r="O26" s="47"/>
      <c r="P26" s="234" t="s">
        <v>232</v>
      </c>
      <c r="Q26" s="468" t="s">
        <v>233</v>
      </c>
      <c r="R26" s="436"/>
      <c r="S26" s="436"/>
      <c r="T26" s="437"/>
      <c r="U26" s="47"/>
      <c r="V26" s="47"/>
      <c r="W26" s="47"/>
      <c r="X26" s="47"/>
      <c r="Y26" s="47"/>
      <c r="Z26" s="47"/>
      <c r="AA26" s="47"/>
      <c r="AB26" s="47"/>
      <c r="AC26" s="47"/>
      <c r="AD26" s="47"/>
      <c r="AE26" s="47"/>
      <c r="AF26" s="47"/>
      <c r="AG26" s="47"/>
      <c r="AH26" s="47"/>
      <c r="AI26" s="59"/>
      <c r="AJ26" s="47"/>
      <c r="AK26" s="48"/>
      <c r="AL26" s="130" t="s">
        <v>234</v>
      </c>
      <c r="AM26" s="438" t="s">
        <v>235</v>
      </c>
      <c r="AN26" s="439"/>
      <c r="AO26" s="439"/>
      <c r="AP26" s="440"/>
      <c r="AQ26" s="257"/>
      <c r="AR26" s="258"/>
      <c r="AS26" s="130" t="s">
        <v>236</v>
      </c>
      <c r="AT26" s="438" t="s">
        <v>237</v>
      </c>
      <c r="AU26" s="439"/>
      <c r="AV26" s="440"/>
      <c r="AW26" s="382"/>
    </row>
    <row r="27" spans="2:49" ht="27" customHeight="1" thickBot="1" x14ac:dyDescent="0.2">
      <c r="B27" s="457" t="s">
        <v>238</v>
      </c>
      <c r="C27" s="458"/>
      <c r="D27" s="469">
        <v>0</v>
      </c>
      <c r="E27" s="455"/>
      <c r="F27" s="455"/>
      <c r="G27" s="183" t="s">
        <v>228</v>
      </c>
      <c r="H27" s="467">
        <f>+Y21</f>
        <v>0</v>
      </c>
      <c r="I27" s="436"/>
      <c r="J27" s="183" t="s">
        <v>228</v>
      </c>
      <c r="M27" s="473"/>
      <c r="P27" s="495">
        <f>+R30+ROUND(R33,1)</f>
        <v>0</v>
      </c>
      <c r="Q27" s="436"/>
      <c r="R27" s="436"/>
      <c r="S27" s="436"/>
      <c r="T27" s="43" t="s">
        <v>72</v>
      </c>
      <c r="U27" s="62"/>
      <c r="V27" s="62"/>
      <c r="Y27" s="60" t="s">
        <v>201</v>
      </c>
      <c r="Z27" s="63"/>
      <c r="AL27" s="459">
        <f>+AH18+P27</f>
        <v>0</v>
      </c>
      <c r="AM27" s="460"/>
      <c r="AN27" s="460"/>
      <c r="AO27" s="460"/>
      <c r="AP27" s="51" t="s">
        <v>72</v>
      </c>
      <c r="AQ27" s="255"/>
      <c r="AR27" s="67"/>
      <c r="AS27" s="441"/>
      <c r="AT27" s="442"/>
      <c r="AU27" s="442"/>
      <c r="AV27" s="51" t="s">
        <v>72</v>
      </c>
      <c r="AW27" s="382"/>
    </row>
    <row r="28" spans="2:49" ht="27" customHeight="1" thickTop="1" thickBot="1" x14ac:dyDescent="0.2">
      <c r="B28" s="492" t="s">
        <v>239</v>
      </c>
      <c r="C28" s="458"/>
      <c r="D28" s="469">
        <v>0</v>
      </c>
      <c r="E28" s="455"/>
      <c r="F28" s="455"/>
      <c r="G28" s="183" t="s">
        <v>228</v>
      </c>
      <c r="H28" s="467">
        <f>+P15+AH12</f>
        <v>0</v>
      </c>
      <c r="I28" s="436"/>
      <c r="J28" s="183" t="s">
        <v>228</v>
      </c>
      <c r="M28" s="473"/>
      <c r="P28" s="54"/>
      <c r="Y28" s="450" t="s">
        <v>240</v>
      </c>
      <c r="Z28" s="436"/>
      <c r="AA28" s="454"/>
      <c r="AB28" s="455"/>
      <c r="AC28" s="455"/>
      <c r="AD28" s="455"/>
      <c r="AE28" s="455"/>
      <c r="AF28" s="43" t="s">
        <v>72</v>
      </c>
      <c r="AN28" s="254"/>
      <c r="AQ28" s="255"/>
      <c r="AR28" s="67"/>
      <c r="AS28" s="380" t="str">
        <f>+IF(AS27=0,"",IF(AL27&lt;(AS24+AS27+AS31),"エラー !：⑩の内数である（⑫+⑬＋⑭）の量が⑩を超えています",""))</f>
        <v/>
      </c>
      <c r="AT28" s="378"/>
      <c r="AU28" s="378"/>
      <c r="AV28" s="378"/>
      <c r="AW28" s="382"/>
    </row>
    <row r="29" spans="2:49" ht="27" customHeight="1" thickTop="1" thickBot="1" x14ac:dyDescent="0.2">
      <c r="B29" s="457" t="s">
        <v>241</v>
      </c>
      <c r="C29" s="458"/>
      <c r="D29" s="469">
        <v>0</v>
      </c>
      <c r="E29" s="455"/>
      <c r="F29" s="455"/>
      <c r="G29" s="183" t="s">
        <v>228</v>
      </c>
      <c r="H29" s="467">
        <f>+AL27</f>
        <v>0</v>
      </c>
      <c r="I29" s="436"/>
      <c r="J29" s="183" t="s">
        <v>228</v>
      </c>
      <c r="M29" s="473"/>
      <c r="P29" s="54"/>
      <c r="Q29" s="137"/>
      <c r="R29" s="50" t="s">
        <v>242</v>
      </c>
      <c r="S29" s="468" t="s">
        <v>243</v>
      </c>
      <c r="T29" s="436"/>
      <c r="U29" s="436"/>
      <c r="V29" s="437"/>
      <c r="W29" s="47"/>
      <c r="X29" s="64"/>
      <c r="Y29" s="450" t="s">
        <v>244</v>
      </c>
      <c r="Z29" s="436"/>
      <c r="AA29" s="454"/>
      <c r="AB29" s="455"/>
      <c r="AC29" s="455"/>
      <c r="AD29" s="455"/>
      <c r="AE29" s="455"/>
      <c r="AF29" s="43" t="s">
        <v>72</v>
      </c>
      <c r="AL29" s="130" t="s">
        <v>245</v>
      </c>
      <c r="AM29" s="438" t="s">
        <v>246</v>
      </c>
      <c r="AN29" s="439"/>
      <c r="AO29" s="439"/>
      <c r="AP29" s="440"/>
      <c r="AQ29" s="256"/>
      <c r="AR29" s="259"/>
      <c r="AS29" s="509" t="s">
        <v>247</v>
      </c>
      <c r="AT29" s="438" t="s">
        <v>248</v>
      </c>
      <c r="AU29" s="500"/>
      <c r="AV29" s="501"/>
      <c r="AW29" s="382"/>
    </row>
    <row r="30" spans="2:49" ht="27" customHeight="1" thickBot="1" x14ac:dyDescent="0.2">
      <c r="B30" s="457" t="s">
        <v>249</v>
      </c>
      <c r="C30" s="458"/>
      <c r="D30" s="469">
        <v>0</v>
      </c>
      <c r="E30" s="455"/>
      <c r="F30" s="455"/>
      <c r="G30" s="183" t="s">
        <v>228</v>
      </c>
      <c r="H30" s="467">
        <f>+AL30</f>
        <v>0</v>
      </c>
      <c r="I30" s="436"/>
      <c r="J30" s="183" t="s">
        <v>228</v>
      </c>
      <c r="M30" s="473"/>
      <c r="P30" s="54"/>
      <c r="R30" s="456">
        <f>+ROUND(AA28,1)+ROUND(AA29,1)+ROUND(AA30,1)</f>
        <v>0</v>
      </c>
      <c r="S30" s="436"/>
      <c r="T30" s="436"/>
      <c r="U30" s="436"/>
      <c r="V30" s="43" t="s">
        <v>72</v>
      </c>
      <c r="Y30" s="450" t="s">
        <v>212</v>
      </c>
      <c r="Z30" s="436"/>
      <c r="AA30" s="454"/>
      <c r="AB30" s="455"/>
      <c r="AC30" s="455"/>
      <c r="AD30" s="455"/>
      <c r="AE30" s="455"/>
      <c r="AF30" s="43" t="s">
        <v>72</v>
      </c>
      <c r="AL30" s="531"/>
      <c r="AM30" s="442"/>
      <c r="AN30" s="442"/>
      <c r="AO30" s="442"/>
      <c r="AP30" s="51" t="s">
        <v>72</v>
      </c>
      <c r="AS30" s="510"/>
      <c r="AT30" s="502"/>
      <c r="AU30" s="502"/>
      <c r="AV30" s="503"/>
      <c r="AW30" s="382"/>
    </row>
    <row r="31" spans="2:49" ht="27" customHeight="1" thickTop="1" thickBot="1" x14ac:dyDescent="0.2">
      <c r="B31" s="457" t="s">
        <v>250</v>
      </c>
      <c r="C31" s="458"/>
      <c r="D31" s="469">
        <v>0</v>
      </c>
      <c r="E31" s="455"/>
      <c r="F31" s="455"/>
      <c r="G31" s="183" t="s">
        <v>228</v>
      </c>
      <c r="H31" s="467">
        <f>+AS24</f>
        <v>0</v>
      </c>
      <c r="I31" s="436"/>
      <c r="J31" s="183" t="s">
        <v>228</v>
      </c>
      <c r="M31" s="473"/>
      <c r="P31" s="54"/>
      <c r="Y31"/>
      <c r="Z31"/>
      <c r="AA31" s="65" t="s">
        <v>251</v>
      </c>
      <c r="AK31" s="67"/>
      <c r="AL31" s="507" t="str">
        <f>+IF(AL30=0,"",IF(AL27&lt;AL30,"エラー !：⑩の内数である⑪の量が⑩を超えています",""))</f>
        <v/>
      </c>
      <c r="AM31" s="449"/>
      <c r="AN31" s="449"/>
      <c r="AO31" s="449"/>
      <c r="AP31" s="449"/>
      <c r="AQ31" s="449"/>
      <c r="AS31" s="514"/>
      <c r="AT31" s="515"/>
      <c r="AU31" s="515"/>
      <c r="AV31" s="152" t="s">
        <v>72</v>
      </c>
      <c r="AW31" s="382"/>
    </row>
    <row r="32" spans="2:49" ht="27" customHeight="1" thickTop="1" thickBot="1" x14ac:dyDescent="0.2">
      <c r="B32" s="457" t="s">
        <v>252</v>
      </c>
      <c r="C32" s="458"/>
      <c r="D32" s="469">
        <v>0</v>
      </c>
      <c r="E32" s="455"/>
      <c r="F32" s="455"/>
      <c r="G32" s="183" t="s">
        <v>228</v>
      </c>
      <c r="H32" s="467">
        <f>+AS27</f>
        <v>0</v>
      </c>
      <c r="I32" s="436"/>
      <c r="J32" s="183" t="s">
        <v>228</v>
      </c>
      <c r="M32" s="473"/>
      <c r="P32" s="54"/>
      <c r="Q32" s="137"/>
      <c r="R32" s="50" t="s">
        <v>253</v>
      </c>
      <c r="S32" s="468" t="s">
        <v>254</v>
      </c>
      <c r="T32" s="436"/>
      <c r="U32" s="436"/>
      <c r="V32" s="437"/>
      <c r="Y32"/>
      <c r="Z32"/>
      <c r="AA32" s="527" t="s">
        <v>255</v>
      </c>
      <c r="AB32" s="462"/>
      <c r="AC32" s="462"/>
      <c r="AD32" s="462"/>
      <c r="AE32" s="462"/>
      <c r="AF32" s="461" t="s">
        <v>256</v>
      </c>
      <c r="AG32" s="462"/>
      <c r="AH32" s="462"/>
      <c r="AI32" s="462"/>
      <c r="AJ32" s="462"/>
      <c r="AK32" s="462"/>
      <c r="AL32" s="496" t="s">
        <v>257</v>
      </c>
      <c r="AM32" s="462"/>
      <c r="AN32" s="462"/>
      <c r="AO32" s="497"/>
      <c r="AP32" s="177"/>
      <c r="AS32" s="381" t="str">
        <f>+IF(AS31=0,"",IF(AL27&lt;(AS24+AS27+AS31),"エラー !：⑩の内数である（⑫+⑬＋⑭）の量が⑩を超えています",""))</f>
        <v/>
      </c>
      <c r="AT32" s="379"/>
      <c r="AU32" s="379"/>
      <c r="AV32" s="379"/>
      <c r="AW32" s="382"/>
    </row>
    <row r="33" spans="2:62" ht="27" customHeight="1" thickBot="1" x14ac:dyDescent="0.2">
      <c r="B33" s="475" t="s">
        <v>258</v>
      </c>
      <c r="C33" s="453"/>
      <c r="D33" s="511">
        <v>0</v>
      </c>
      <c r="E33" s="512"/>
      <c r="F33" s="512"/>
      <c r="G33" s="184" t="s">
        <v>228</v>
      </c>
      <c r="H33" s="505">
        <f>+AS31</f>
        <v>0</v>
      </c>
      <c r="I33" s="506"/>
      <c r="J33" s="184" t="s">
        <v>228</v>
      </c>
      <c r="M33" s="474"/>
      <c r="R33" s="454"/>
      <c r="S33" s="455"/>
      <c r="T33" s="455"/>
      <c r="U33" s="455"/>
      <c r="V33" s="43" t="s">
        <v>72</v>
      </c>
      <c r="Y33"/>
      <c r="Z33"/>
      <c r="AA33" s="528"/>
      <c r="AB33" s="449"/>
      <c r="AC33" s="449"/>
      <c r="AD33" s="449"/>
      <c r="AE33" s="449"/>
      <c r="AF33" s="449"/>
      <c r="AG33" s="449"/>
      <c r="AH33" s="449"/>
      <c r="AI33" s="449"/>
      <c r="AJ33" s="449"/>
      <c r="AK33" s="449"/>
      <c r="AL33" s="449"/>
      <c r="AM33" s="449"/>
      <c r="AN33" s="449"/>
      <c r="AO33" s="498"/>
      <c r="AP33" s="177"/>
      <c r="AW33" s="382"/>
    </row>
    <row r="34" spans="2:62" ht="24" customHeight="1" x14ac:dyDescent="0.15">
      <c r="C34" s="246" t="str">
        <f>+IF(D30=0,"",IF(D29&lt;D30,"エラー !：上の表は、⑩の内数である⑪の量が⑩を超えています",""))</f>
        <v/>
      </c>
      <c r="AA34" s="529"/>
      <c r="AB34" s="463"/>
      <c r="AC34" s="463"/>
      <c r="AD34" s="463"/>
      <c r="AE34" s="463"/>
      <c r="AF34" s="463"/>
      <c r="AG34" s="463"/>
      <c r="AH34" s="463"/>
      <c r="AI34" s="463"/>
      <c r="AJ34" s="463"/>
      <c r="AK34" s="463"/>
      <c r="AL34" s="463"/>
      <c r="AM34" s="463"/>
      <c r="AN34" s="463"/>
      <c r="AO34" s="499"/>
      <c r="AP34" s="177"/>
      <c r="AW34" s="382"/>
    </row>
    <row r="35" spans="2:62" ht="15" customHeight="1" x14ac:dyDescent="0.15">
      <c r="C35" s="247" t="str">
        <f>+IF(D31=0,"",IF(D29&lt;D31,"エラー !：上の表は、⑩の内数である⑫の量が⑩を超えています",""))</f>
        <v/>
      </c>
      <c r="AF35" s="62"/>
      <c r="AG35" s="62"/>
      <c r="AH35" s="62"/>
      <c r="AI35" s="62"/>
      <c r="AJ35" s="62"/>
      <c r="AK35" s="62"/>
    </row>
    <row r="36" spans="2:62" ht="15" customHeight="1" x14ac:dyDescent="0.15">
      <c r="C36" s="247" t="str">
        <f>+IF(D32=0,"",IF(D29&lt;D32,"エラー !：上の表は、⑩の内数である⑬の量が⑩を超えています",""))</f>
        <v/>
      </c>
      <c r="AF36" s="62"/>
      <c r="AG36" s="62"/>
      <c r="AH36" s="62"/>
      <c r="AI36" s="62"/>
      <c r="AJ36" s="62"/>
      <c r="AK36" s="62"/>
      <c r="AL36" s="62"/>
      <c r="AM36" s="143"/>
      <c r="AN36" s="143"/>
      <c r="AO36" s="67"/>
      <c r="AW36" s="66"/>
    </row>
    <row r="37" spans="2:62" ht="15" customHeight="1" x14ac:dyDescent="0.15">
      <c r="C37" s="247" t="str">
        <f>+IF(D33=0,"",IF(D29&lt;D33,"エラー !：上の表は、⑩の内数である⑭の量が⑩を超えています",""))</f>
        <v/>
      </c>
      <c r="J37" s="66"/>
      <c r="K37" s="66"/>
      <c r="R37" s="66"/>
      <c r="S37" s="66"/>
      <c r="T37" s="66"/>
      <c r="AL37" s="62"/>
      <c r="AM37" s="67"/>
      <c r="AN37" s="67"/>
      <c r="AO37" s="67"/>
      <c r="AU37" s="62"/>
      <c r="AV37" s="62"/>
      <c r="AW37" s="66"/>
    </row>
    <row r="38" spans="2:62" ht="13.35" customHeight="1" x14ac:dyDescent="0.15">
      <c r="J38" s="66"/>
      <c r="K38" s="66"/>
      <c r="R38" s="66"/>
      <c r="S38" s="66"/>
      <c r="T38" s="66"/>
      <c r="AL38" s="62"/>
      <c r="AM38" s="67"/>
      <c r="AN38" s="67"/>
      <c r="AO38" s="67"/>
      <c r="AS38" s="67"/>
      <c r="AT38" s="143"/>
      <c r="AU38" s="62"/>
      <c r="AV38" s="62"/>
      <c r="AW38" s="66"/>
    </row>
    <row r="39" spans="2:62" ht="13.35" customHeight="1" x14ac:dyDescent="0.15">
      <c r="J39" s="66"/>
      <c r="K39" s="66"/>
      <c r="R39" s="66"/>
      <c r="S39" s="66"/>
      <c r="T39" s="66"/>
      <c r="AL39" s="62"/>
      <c r="AM39" s="67"/>
      <c r="AN39" s="67"/>
      <c r="AO39" s="67"/>
      <c r="AS39" s="67"/>
      <c r="AT39" s="62"/>
      <c r="AU39" s="62"/>
      <c r="AV39" s="62"/>
      <c r="AW39" s="66"/>
    </row>
    <row r="40" spans="2:62" ht="13.35" customHeight="1" x14ac:dyDescent="0.15">
      <c r="J40" s="66"/>
      <c r="K40" s="66"/>
      <c r="R40" s="66"/>
      <c r="S40" s="66"/>
      <c r="T40" s="66"/>
      <c r="AL40" s="62"/>
      <c r="AM40" s="67"/>
      <c r="AN40" s="67"/>
      <c r="AO40" s="67"/>
      <c r="AS40" s="67"/>
      <c r="AT40" s="62"/>
      <c r="AU40" s="62"/>
      <c r="AV40" s="62"/>
      <c r="AW40" s="66"/>
    </row>
    <row r="41" spans="2:62" ht="13.35" customHeight="1" x14ac:dyDescent="0.15">
      <c r="J41" s="66"/>
      <c r="K41" s="66"/>
      <c r="R41" s="66"/>
      <c r="S41" s="66"/>
      <c r="T41" s="66"/>
      <c r="AS41" s="67"/>
      <c r="AT41" s="62"/>
      <c r="AU41" s="62"/>
      <c r="AV41" s="62"/>
      <c r="AW41" s="66"/>
    </row>
    <row r="42" spans="2:62" ht="13.35" customHeight="1" x14ac:dyDescent="0.15">
      <c r="I42" s="66"/>
      <c r="J42" s="66"/>
      <c r="K42" s="66"/>
      <c r="R42" s="66"/>
      <c r="S42" s="66"/>
      <c r="T42" s="66"/>
      <c r="AS42" s="67"/>
      <c r="AT42" s="62"/>
    </row>
    <row r="43" spans="2:62" x14ac:dyDescent="0.15">
      <c r="I43" s="66"/>
      <c r="J43" s="66"/>
      <c r="K43" s="66"/>
      <c r="R43" s="66"/>
      <c r="S43" s="66"/>
      <c r="T43" s="66"/>
      <c r="AW43" s="66"/>
    </row>
    <row r="44" spans="2:62" x14ac:dyDescent="0.15">
      <c r="I44" s="66"/>
      <c r="J44" s="66"/>
      <c r="K44" s="66"/>
      <c r="R44" s="66"/>
      <c r="S44" s="66"/>
      <c r="T44" s="66"/>
      <c r="AW44" s="66"/>
    </row>
    <row r="45" spans="2:62" x14ac:dyDescent="0.15">
      <c r="I45" s="66"/>
      <c r="J45" s="66"/>
      <c r="K45" s="66"/>
      <c r="R45" s="66"/>
      <c r="S45" s="66"/>
      <c r="T45" s="66"/>
    </row>
    <row r="46" spans="2:62" x14ac:dyDescent="0.15">
      <c r="I46" s="66"/>
      <c r="J46" s="66"/>
      <c r="K46" s="66"/>
      <c r="R46" s="66"/>
      <c r="S46" s="66"/>
      <c r="T46" s="66"/>
    </row>
    <row r="47" spans="2:62" ht="13.35" customHeight="1" x14ac:dyDescent="0.15">
      <c r="I47" s="66"/>
      <c r="J47" s="66"/>
      <c r="K47" s="66"/>
      <c r="R47" s="66"/>
      <c r="S47" s="66"/>
      <c r="T47" s="66"/>
      <c r="BH47" s="67"/>
      <c r="BI47" s="67"/>
      <c r="BJ47" s="65"/>
    </row>
    <row r="48" spans="2:62" x14ac:dyDescent="0.15">
      <c r="I48" s="66"/>
      <c r="J48" s="66"/>
      <c r="K48" s="66"/>
      <c r="R48" s="66"/>
      <c r="S48" s="66"/>
      <c r="T48" s="66"/>
      <c r="BH48" s="65"/>
    </row>
    <row r="49" spans="7:62" x14ac:dyDescent="0.15">
      <c r="G49" s="66"/>
      <c r="H49" s="66"/>
      <c r="I49" s="66"/>
      <c r="J49" s="66"/>
      <c r="K49" s="66"/>
      <c r="R49" s="66"/>
      <c r="S49" s="66"/>
      <c r="T49" s="66"/>
      <c r="BE49" s="65"/>
      <c r="BF49" s="65"/>
      <c r="BG49" s="65"/>
      <c r="BH49" s="65"/>
    </row>
    <row r="50" spans="7:62" x14ac:dyDescent="0.15">
      <c r="G50" s="66"/>
      <c r="H50" s="66"/>
      <c r="I50" s="66"/>
      <c r="J50" s="66"/>
      <c r="K50" s="66"/>
      <c r="R50" s="66"/>
      <c r="S50" s="66"/>
      <c r="T50" s="66"/>
      <c r="BE50" s="65"/>
      <c r="BF50" s="65"/>
      <c r="BG50" s="65"/>
      <c r="BH50" s="65"/>
    </row>
    <row r="51" spans="7:62" x14ac:dyDescent="0.15">
      <c r="G51" s="66"/>
      <c r="H51" s="66"/>
      <c r="I51" s="66"/>
      <c r="J51" s="66"/>
      <c r="K51" s="66"/>
      <c r="R51" s="66"/>
      <c r="S51" s="66"/>
      <c r="T51" s="66"/>
      <c r="BE51" s="65"/>
      <c r="BF51" s="65"/>
      <c r="BG51" s="65"/>
      <c r="BH51" s="65"/>
    </row>
    <row r="52" spans="7:62" x14ac:dyDescent="0.15">
      <c r="G52" s="66"/>
      <c r="H52" s="66"/>
      <c r="I52" s="66"/>
      <c r="J52" s="66"/>
      <c r="K52" s="66"/>
      <c r="R52" s="66"/>
      <c r="S52" s="66"/>
      <c r="T52" s="66"/>
      <c r="BE52" s="65"/>
      <c r="BF52" s="65"/>
      <c r="BG52" s="65"/>
      <c r="BH52" s="65"/>
    </row>
    <row r="53" spans="7:62" x14ac:dyDescent="0.15">
      <c r="G53" s="66"/>
      <c r="H53" s="66"/>
      <c r="I53" s="66"/>
      <c r="J53" s="66"/>
      <c r="K53" s="66"/>
      <c r="R53" s="66"/>
      <c r="S53" s="66"/>
      <c r="T53" s="66"/>
      <c r="BE53" s="65"/>
      <c r="BG53" s="65"/>
      <c r="BH53" s="65"/>
      <c r="BI53" s="65"/>
      <c r="BJ53" s="65"/>
    </row>
    <row r="54" spans="7:62" x14ac:dyDescent="0.15">
      <c r="G54" s="66"/>
      <c r="H54" s="66"/>
      <c r="I54" s="66"/>
      <c r="J54" s="66"/>
      <c r="K54" s="66"/>
      <c r="R54" s="66"/>
      <c r="S54" s="66"/>
      <c r="T54" s="66"/>
      <c r="BD54" s="65"/>
      <c r="BE54" s="68"/>
      <c r="BG54" s="65"/>
      <c r="BH54" s="65"/>
      <c r="BI54" s="65"/>
      <c r="BJ54" s="65"/>
    </row>
    <row r="55" spans="7:62" x14ac:dyDescent="0.15">
      <c r="G55" s="66"/>
      <c r="H55" s="66"/>
      <c r="I55" s="66"/>
      <c r="J55" s="66"/>
      <c r="K55" s="66"/>
      <c r="R55" s="66"/>
      <c r="S55" s="66"/>
      <c r="T55" s="66"/>
      <c r="BD55" s="65"/>
      <c r="BE55" s="68"/>
      <c r="BG55" s="65"/>
      <c r="BH55" s="65"/>
      <c r="BI55" s="65"/>
      <c r="BJ55" s="65"/>
    </row>
    <row r="56" spans="7:62" x14ac:dyDescent="0.15">
      <c r="G56" s="66"/>
      <c r="H56" s="66"/>
      <c r="I56" s="66"/>
      <c r="J56" s="66"/>
      <c r="K56" s="66"/>
      <c r="R56" s="66"/>
      <c r="S56" s="66"/>
      <c r="T56" s="66"/>
      <c r="BD56" s="65"/>
      <c r="BE56" s="68"/>
      <c r="BG56" s="65"/>
      <c r="BH56" s="65"/>
      <c r="BI56" s="65"/>
      <c r="BJ56" s="65"/>
    </row>
    <row r="57" spans="7:62" x14ac:dyDescent="0.15">
      <c r="G57" s="66"/>
      <c r="H57" s="66"/>
      <c r="I57" s="66"/>
      <c r="BD57" s="65"/>
      <c r="BE57" s="68"/>
      <c r="BG57" s="65"/>
      <c r="BH57" s="65"/>
      <c r="BI57" s="65"/>
      <c r="BJ57" s="65"/>
    </row>
    <row r="58" spans="7:62" ht="13.35" customHeight="1" x14ac:dyDescent="0.15">
      <c r="G58" s="66"/>
      <c r="H58" s="66"/>
      <c r="I58" s="66"/>
      <c r="L58" s="66"/>
      <c r="M58" s="69"/>
      <c r="N58" s="66"/>
      <c r="O58" s="66"/>
      <c r="BD58" s="65"/>
      <c r="BE58" s="68"/>
      <c r="BG58" s="65"/>
      <c r="BH58" s="65"/>
      <c r="BI58" s="65"/>
      <c r="BJ58" s="65"/>
    </row>
    <row r="59" spans="7:62" x14ac:dyDescent="0.15">
      <c r="G59" s="66"/>
      <c r="H59" s="66"/>
      <c r="I59" s="66"/>
      <c r="BD59" s="65"/>
      <c r="BE59" s="68"/>
      <c r="BG59" s="65"/>
      <c r="BH59" s="65"/>
      <c r="BI59" s="65"/>
      <c r="BJ59" s="65"/>
    </row>
    <row r="60" spans="7:62" x14ac:dyDescent="0.15">
      <c r="G60" s="66"/>
      <c r="H60" s="66"/>
      <c r="I60" s="66"/>
      <c r="BD60" s="65"/>
      <c r="BE60" s="68"/>
      <c r="BG60" s="65"/>
      <c r="BH60" s="65"/>
      <c r="BI60" s="65"/>
      <c r="BJ60" s="65"/>
    </row>
    <row r="61" spans="7:62" x14ac:dyDescent="0.15">
      <c r="G61" s="66"/>
      <c r="H61" s="66"/>
      <c r="I61" s="66"/>
      <c r="BD61" s="65"/>
      <c r="BE61" s="68"/>
      <c r="BG61" s="65"/>
      <c r="BH61" s="65"/>
      <c r="BI61" s="65"/>
      <c r="BJ61" s="65"/>
    </row>
    <row r="62" spans="7:62" x14ac:dyDescent="0.15">
      <c r="BD62" s="65"/>
      <c r="BE62" s="68"/>
      <c r="BG62" s="65"/>
      <c r="BH62" s="65"/>
      <c r="BI62" s="65"/>
      <c r="BJ62" s="65"/>
    </row>
    <row r="63" spans="7:62" x14ac:dyDescent="0.15">
      <c r="BD63" s="65"/>
      <c r="BE63" s="68"/>
      <c r="BG63" s="65"/>
      <c r="BH63" s="65"/>
      <c r="BI63" s="65"/>
      <c r="BJ63" s="65"/>
    </row>
    <row r="64" spans="7:62" x14ac:dyDescent="0.15">
      <c r="BD64" s="65"/>
      <c r="BE64" s="68"/>
      <c r="BG64" s="65"/>
      <c r="BH64" s="65"/>
      <c r="BI64" s="65"/>
      <c r="BJ64" s="65"/>
    </row>
    <row r="65" spans="12:62" x14ac:dyDescent="0.15">
      <c r="BD65" s="65"/>
      <c r="BE65" s="68"/>
      <c r="BG65" s="65"/>
      <c r="BH65" s="65"/>
      <c r="BI65" s="65"/>
      <c r="BJ65" s="65"/>
    </row>
    <row r="66" spans="12:62" x14ac:dyDescent="0.15">
      <c r="BD66" s="65"/>
      <c r="BE66" s="68"/>
      <c r="BG66" s="65"/>
      <c r="BH66" s="65"/>
      <c r="BI66" s="65"/>
      <c r="BJ66" s="65"/>
    </row>
    <row r="67" spans="12:62" x14ac:dyDescent="0.15">
      <c r="BD67" s="65"/>
      <c r="BE67" s="68"/>
      <c r="BG67" s="65"/>
      <c r="BH67" s="65"/>
      <c r="BI67" s="65"/>
      <c r="BJ67" s="65"/>
    </row>
    <row r="69" spans="12:62" ht="13.35" customHeight="1" x14ac:dyDescent="0.15">
      <c r="L69" s="66"/>
      <c r="M69" s="69"/>
      <c r="N69" s="66"/>
      <c r="O69" s="66"/>
    </row>
    <row r="70" spans="12:62" ht="13.35" customHeight="1" x14ac:dyDescent="0.15">
      <c r="L70" s="66"/>
      <c r="M70" s="69"/>
      <c r="N70" s="66"/>
      <c r="O70" s="66"/>
    </row>
    <row r="71" spans="12:62" ht="13.35" customHeight="1" x14ac:dyDescent="0.15">
      <c r="L71" s="66"/>
      <c r="M71" s="69"/>
      <c r="N71" s="66"/>
      <c r="O71" s="66"/>
    </row>
    <row r="72" spans="12:62" ht="13.35" customHeight="1" x14ac:dyDescent="0.15">
      <c r="L72" s="66"/>
      <c r="M72" s="69"/>
      <c r="N72" s="66"/>
      <c r="O72" s="66"/>
    </row>
    <row r="73" spans="12:62" ht="13.35" customHeight="1" x14ac:dyDescent="0.15">
      <c r="L73" s="66"/>
      <c r="M73" s="69"/>
      <c r="N73" s="66"/>
      <c r="O73" s="66"/>
    </row>
    <row r="74" spans="12:62" ht="13.35" customHeight="1" x14ac:dyDescent="0.15">
      <c r="L74" s="66"/>
      <c r="M74" s="69"/>
      <c r="N74" s="66"/>
      <c r="O74" s="66"/>
    </row>
    <row r="75" spans="12:62" ht="13.35" customHeight="1" x14ac:dyDescent="0.15">
      <c r="L75" s="66"/>
      <c r="M75" s="69"/>
      <c r="N75" s="66"/>
      <c r="O75" s="66"/>
    </row>
    <row r="76" spans="12:62" ht="13.35" customHeight="1" x14ac:dyDescent="0.15">
      <c r="L76" s="66"/>
      <c r="M76" s="69"/>
      <c r="N76" s="66"/>
      <c r="O76" s="66"/>
    </row>
  </sheetData>
  <sheetProtection algorithmName="SHA-512" hashValue="J4SQSl1YqWzxzIJL8iYjObCxIOYQBmK5XdM/YhVDS6RMhAF3IYbIicsX9fMuHypXEH8RE6DdSl/KmJiGkR6XwA==" saltValue="CTVBWk7nB4ZOu6S+2d0cYw==" spinCount="100000" sheet="1" objects="1" scenarios="1"/>
  <mergeCells count="113">
    <mergeCell ref="AW19:AW20"/>
    <mergeCell ref="P12:S12"/>
    <mergeCell ref="AA32:AE34"/>
    <mergeCell ref="B2:H3"/>
    <mergeCell ref="S32:V32"/>
    <mergeCell ref="D23:G23"/>
    <mergeCell ref="AI17:AL17"/>
    <mergeCell ref="B23:C23"/>
    <mergeCell ref="AL30:AO30"/>
    <mergeCell ref="Y18:AA18"/>
    <mergeCell ref="D24:F24"/>
    <mergeCell ref="AS17:AT17"/>
    <mergeCell ref="H32:I32"/>
    <mergeCell ref="H23:J23"/>
    <mergeCell ref="P22:V22"/>
    <mergeCell ref="U17:X17"/>
    <mergeCell ref="D26:F26"/>
    <mergeCell ref="AI8:AN8"/>
    <mergeCell ref="P21:S21"/>
    <mergeCell ref="H27:I27"/>
    <mergeCell ref="G11:I11"/>
    <mergeCell ref="AT29:AV30"/>
    <mergeCell ref="AH12:AM12"/>
    <mergeCell ref="AS3:AT3"/>
    <mergeCell ref="AB3:AD3"/>
    <mergeCell ref="AI14:AN14"/>
    <mergeCell ref="H28:I28"/>
    <mergeCell ref="Q23:T23"/>
    <mergeCell ref="D31:F31"/>
    <mergeCell ref="F15:H15"/>
    <mergeCell ref="B7:C7"/>
    <mergeCell ref="AF5:AU5"/>
    <mergeCell ref="F9:I9"/>
    <mergeCell ref="AS27:AU27"/>
    <mergeCell ref="H31:I31"/>
    <mergeCell ref="AH9:AM9"/>
    <mergeCell ref="P15:S15"/>
    <mergeCell ref="Y30:Z30"/>
    <mergeCell ref="Y29:Z29"/>
    <mergeCell ref="AT26:AV26"/>
    <mergeCell ref="AO20:AP20"/>
    <mergeCell ref="B28:C28"/>
    <mergeCell ref="Y28:Z28"/>
    <mergeCell ref="AL31:AQ31"/>
    <mergeCell ref="Q20:T20"/>
    <mergeCell ref="Q14:T14"/>
    <mergeCell ref="P27:S27"/>
    <mergeCell ref="B30:C30"/>
    <mergeCell ref="AT23:AV23"/>
    <mergeCell ref="Q17:T17"/>
    <mergeCell ref="Q11:T11"/>
    <mergeCell ref="B27:C27"/>
    <mergeCell ref="P24:S24"/>
    <mergeCell ref="D7:I7"/>
    <mergeCell ref="AS4:AT4"/>
    <mergeCell ref="R33:U33"/>
    <mergeCell ref="H25:I25"/>
    <mergeCell ref="G14:I14"/>
    <mergeCell ref="AH15:AM15"/>
    <mergeCell ref="C8:K8"/>
    <mergeCell ref="D25:F25"/>
    <mergeCell ref="AH18:AK18"/>
    <mergeCell ref="B29:C29"/>
    <mergeCell ref="AL27:AO27"/>
    <mergeCell ref="AF32:AK34"/>
    <mergeCell ref="D32:F32"/>
    <mergeCell ref="D33:F33"/>
    <mergeCell ref="AL32:AO34"/>
    <mergeCell ref="AS31:AU31"/>
    <mergeCell ref="AS18:AT18"/>
    <mergeCell ref="Y21:AA21"/>
    <mergeCell ref="H30:I30"/>
    <mergeCell ref="Q26:T26"/>
    <mergeCell ref="B33:C33"/>
    <mergeCell ref="M26:M33"/>
    <mergeCell ref="B32:C32"/>
    <mergeCell ref="F12:H12"/>
    <mergeCell ref="B26:C26"/>
    <mergeCell ref="AE17:AE21"/>
    <mergeCell ref="AO17:AP17"/>
    <mergeCell ref="D27:F27"/>
    <mergeCell ref="B25:C25"/>
    <mergeCell ref="H29:I29"/>
    <mergeCell ref="AA29:AE29"/>
    <mergeCell ref="AE9:AE14"/>
    <mergeCell ref="H24:I24"/>
    <mergeCell ref="H33:I33"/>
    <mergeCell ref="P16:AB16"/>
    <mergeCell ref="H26:I26"/>
    <mergeCell ref="AS29:AS30"/>
    <mergeCell ref="P18:S18"/>
    <mergeCell ref="AI11:AN11"/>
    <mergeCell ref="AA28:AE28"/>
    <mergeCell ref="S29:V29"/>
    <mergeCell ref="B31:C31"/>
    <mergeCell ref="U23:X23"/>
    <mergeCell ref="Z17:AB17"/>
    <mergeCell ref="AP3:AR4"/>
    <mergeCell ref="D28:F28"/>
    <mergeCell ref="B21:J22"/>
    <mergeCell ref="AA30:AE30"/>
    <mergeCell ref="AM26:AP26"/>
    <mergeCell ref="D30:F30"/>
    <mergeCell ref="Z20:AB20"/>
    <mergeCell ref="AM29:AP29"/>
    <mergeCell ref="D29:F29"/>
    <mergeCell ref="AS24:AU24"/>
    <mergeCell ref="AS16:AT16"/>
    <mergeCell ref="R30:U30"/>
    <mergeCell ref="M11:M24"/>
    <mergeCell ref="S7:V7"/>
    <mergeCell ref="Z5:AD5"/>
    <mergeCell ref="B24:C24"/>
  </mergeCells>
  <phoneticPr fontId="3"/>
  <dataValidations count="3">
    <dataValidation type="custom" allowBlank="1" showInputMessage="1" showErrorMessage="1" error="入力は少数第1位までにして下さい。" sqref="W7:X7 AU13:AU14" xr:uid="{00000000-0002-0000-0C00-000000000000}">
      <formula1>W7=ROUND(W7,1)</formula1>
    </dataValidation>
    <dataValidation type="custom" allowBlank="1" showInputMessage="1" showErrorMessage="1" sqref="H24:H33" xr:uid="{00000000-0002-0000-0C00-000001000000}">
      <formula1>H24=ROUND(H24,1)</formula1>
    </dataValidation>
    <dataValidation type="custom" allowBlank="1" showInputMessage="1" showErrorMessage="1" error="入力は少数第1位までにしてください。" sqref="D24:F33 F15:H15 P12:S12 P15:S15 P18:S18 P21:S21 P24:S24 R33:U33 AA28:AE30 AH9:AM9 AH12:AM12 AH15:AM15 AL30:AO30 AO21 AS27:AU27 AS31:AU31 AU16:AU18" xr:uid="{00000000-0002-0000-0C00-000002000000}">
      <formula1>D9=ROUND(D9,1)</formula1>
    </dataValidation>
  </dataValidations>
  <pageMargins left="0.59055118110236227" right="0.59055118110236227" top="0.62992125984251968" bottom="0.39370078740157483" header="0.51181102362204722" footer="0"/>
  <pageSetup paperSize="9" scale="68" orientation="landscape"/>
  <legacyDrawing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B1:BJ76"/>
  <sheetViews>
    <sheetView showGridLines="0" zoomScaleNormal="100" workbookViewId="0">
      <selection activeCell="AA29" sqref="AA29:AE29"/>
    </sheetView>
  </sheetViews>
  <sheetFormatPr defaultColWidth="9" defaultRowHeight="12" x14ac:dyDescent="0.15"/>
  <cols>
    <col min="1" max="2" width="2.875" style="40" customWidth="1"/>
    <col min="3" max="3" width="18.375" style="40" customWidth="1"/>
    <col min="4" max="5" width="4.375" style="40" customWidth="1"/>
    <col min="6" max="6" width="3.875" style="40" customWidth="1"/>
    <col min="7" max="7" width="2.375" style="40" customWidth="1"/>
    <col min="8" max="8" width="10.375" style="40" customWidth="1"/>
    <col min="9" max="9" width="2.375" style="40" customWidth="1"/>
    <col min="10" max="11" width="2.5" style="40" customWidth="1"/>
    <col min="12" max="15" width="2.875" style="40" customWidth="1"/>
    <col min="16" max="16" width="3" style="40" customWidth="1"/>
    <col min="17" max="19" width="4.875" style="40" customWidth="1"/>
    <col min="20" max="22" width="2.875" style="40" customWidth="1"/>
    <col min="23" max="24" width="2.5" style="40" customWidth="1"/>
    <col min="25" max="25" width="2.875" style="40" customWidth="1"/>
    <col min="26" max="26" width="7.875" style="40" customWidth="1"/>
    <col min="27" max="27" width="4.875" style="40" customWidth="1"/>
    <col min="28" max="28" width="2" style="40" customWidth="1"/>
    <col min="29" max="30" width="2.375" style="40" customWidth="1"/>
    <col min="31" max="31" width="3.125" style="40" customWidth="1"/>
    <col min="32" max="33" width="2.375" style="40" customWidth="1"/>
    <col min="34" max="34" width="2.875" style="40" customWidth="1"/>
    <col min="35" max="35" width="7.875" style="40" customWidth="1"/>
    <col min="36" max="37" width="4.375" style="40" customWidth="1"/>
    <col min="38" max="38" width="3.375" style="40" customWidth="1"/>
    <col min="39" max="40" width="2.875" style="40" customWidth="1"/>
    <col min="41" max="41" width="10.875" style="40" customWidth="1"/>
    <col min="42" max="42" width="2.875" style="40" customWidth="1"/>
    <col min="43" max="44" width="2.5" style="40" customWidth="1"/>
    <col min="45" max="45" width="2.875" style="40" customWidth="1"/>
    <col min="46" max="46" width="7.875" style="40" customWidth="1"/>
    <col min="47" max="47" width="11.875" style="40" customWidth="1"/>
    <col min="48" max="48" width="1.875" style="40" customWidth="1"/>
    <col min="49" max="49" width="5.375" style="40" customWidth="1"/>
    <col min="50" max="58" width="9" style="40" customWidth="1"/>
    <col min="59" max="59" width="16.125" style="40" customWidth="1"/>
    <col min="60" max="60" width="9" style="40" customWidth="1"/>
    <col min="61" max="16384" width="9" style="40"/>
  </cols>
  <sheetData>
    <row r="1" spans="2:49" ht="27" customHeight="1" x14ac:dyDescent="0.15">
      <c r="F1" s="39"/>
      <c r="S1" s="82" t="s">
        <v>174</v>
      </c>
      <c r="T1" s="82" t="s">
        <v>175</v>
      </c>
    </row>
    <row r="2" spans="2:49" ht="12" customHeight="1" thickBot="1" x14ac:dyDescent="0.2">
      <c r="B2" s="451" t="s">
        <v>32</v>
      </c>
      <c r="C2" s="449"/>
      <c r="D2" s="449"/>
      <c r="E2" s="449"/>
      <c r="F2" s="449"/>
      <c r="G2" s="449"/>
      <c r="H2" s="449"/>
      <c r="Y2" s="104"/>
      <c r="AU2" s="115"/>
      <c r="AV2" s="113"/>
      <c r="AW2" s="382"/>
    </row>
    <row r="3" spans="2:49" ht="13.35" customHeight="1" x14ac:dyDescent="0.15">
      <c r="B3" s="449"/>
      <c r="C3" s="449"/>
      <c r="D3" s="449"/>
      <c r="E3" s="449"/>
      <c r="F3" s="449"/>
      <c r="G3" s="449"/>
      <c r="H3" s="449"/>
      <c r="Y3" s="104"/>
      <c r="Z3" s="41"/>
      <c r="AA3" s="41"/>
      <c r="AB3" s="448"/>
      <c r="AC3" s="449"/>
      <c r="AD3" s="449"/>
      <c r="AE3" s="87"/>
      <c r="AF3" s="105"/>
      <c r="AG3" s="105"/>
      <c r="AH3" s="105"/>
      <c r="AI3" s="105"/>
      <c r="AJ3" s="105"/>
      <c r="AK3" s="105"/>
      <c r="AL3" s="105"/>
      <c r="AM3" s="105"/>
      <c r="AN3" s="105"/>
      <c r="AO3" s="105"/>
      <c r="AP3" s="476" t="s">
        <v>176</v>
      </c>
      <c r="AQ3" s="477"/>
      <c r="AR3" s="478"/>
      <c r="AS3" s="443" t="s">
        <v>27</v>
      </c>
      <c r="AT3" s="444"/>
      <c r="AU3" s="114" t="s">
        <v>28</v>
      </c>
      <c r="AV3" s="105"/>
      <c r="AW3" s="382"/>
    </row>
    <row r="4" spans="2:49" ht="13.7" customHeight="1" thickBot="1" x14ac:dyDescent="0.2">
      <c r="C4" s="104"/>
      <c r="F4" s="104"/>
      <c r="G4" s="104"/>
      <c r="H4" s="104"/>
      <c r="I4" s="104"/>
      <c r="J4" s="104"/>
      <c r="K4" s="104"/>
      <c r="L4" s="104"/>
      <c r="M4" s="104"/>
      <c r="N4" s="104"/>
      <c r="O4" s="104"/>
      <c r="P4" s="104"/>
      <c r="Q4" s="104"/>
      <c r="R4" s="104"/>
      <c r="S4" s="104"/>
      <c r="T4" s="104"/>
      <c r="U4" s="104"/>
      <c r="V4" s="104"/>
      <c r="W4" s="104"/>
      <c r="X4" s="104"/>
      <c r="Y4" s="104"/>
      <c r="Z4" s="41"/>
      <c r="AA4" s="41"/>
      <c r="AB4" s="106"/>
      <c r="AC4" s="106"/>
      <c r="AD4" s="106"/>
      <c r="AE4" s="87"/>
      <c r="AF4" s="105"/>
      <c r="AG4" s="105"/>
      <c r="AH4" s="105"/>
      <c r="AI4" s="105"/>
      <c r="AJ4" s="105"/>
      <c r="AK4" s="105"/>
      <c r="AL4" s="105"/>
      <c r="AM4" s="105"/>
      <c r="AN4" s="105"/>
      <c r="AO4" s="105"/>
      <c r="AP4" s="479"/>
      <c r="AQ4" s="480"/>
      <c r="AR4" s="481"/>
      <c r="AS4" s="452" t="str">
        <f>+表紙!N28</f>
        <v>○</v>
      </c>
      <c r="AT4" s="453"/>
      <c r="AU4" s="261">
        <f>+表紙!O28</f>
        <v>0</v>
      </c>
      <c r="AV4" s="105"/>
      <c r="AW4" s="382"/>
    </row>
    <row r="5" spans="2:49" ht="15" customHeight="1" x14ac:dyDescent="0.15">
      <c r="B5" s="145" t="s">
        <v>177</v>
      </c>
      <c r="C5" s="145"/>
      <c r="F5" s="145"/>
      <c r="G5" s="103"/>
      <c r="H5" s="103"/>
      <c r="I5" s="103"/>
      <c r="J5" s="103"/>
      <c r="K5" s="103"/>
      <c r="L5" s="103"/>
      <c r="M5" s="41"/>
      <c r="N5" s="41"/>
      <c r="O5" s="41"/>
      <c r="P5" s="41"/>
      <c r="Q5" s="41"/>
      <c r="R5" s="41"/>
      <c r="S5" s="41"/>
      <c r="T5" s="41"/>
      <c r="U5" s="41"/>
      <c r="V5" s="41"/>
      <c r="W5" s="41"/>
      <c r="X5" s="41"/>
      <c r="Y5" s="41"/>
      <c r="Z5" s="471" t="s">
        <v>178</v>
      </c>
      <c r="AA5" s="449"/>
      <c r="AB5" s="449"/>
      <c r="AC5" s="449"/>
      <c r="AD5" s="449"/>
      <c r="AE5" s="87" t="s">
        <v>179</v>
      </c>
      <c r="AF5" s="487" t="str">
        <f>+表紙!F47</f>
        <v>株式会社ハマーズ</v>
      </c>
      <c r="AG5" s="449"/>
      <c r="AH5" s="449"/>
      <c r="AI5" s="449"/>
      <c r="AJ5" s="449"/>
      <c r="AK5" s="449"/>
      <c r="AL5" s="449"/>
      <c r="AM5" s="449"/>
      <c r="AN5" s="449"/>
      <c r="AO5" s="449"/>
      <c r="AP5" s="449"/>
      <c r="AQ5" s="449"/>
      <c r="AR5" s="449"/>
      <c r="AS5" s="449"/>
      <c r="AT5" s="449"/>
      <c r="AU5" s="449"/>
      <c r="AV5" s="230"/>
      <c r="AW5" s="382"/>
    </row>
    <row r="6" spans="2:49" ht="24.75" customHeight="1" thickBot="1" x14ac:dyDescent="0.2">
      <c r="B6" s="287" t="s">
        <v>180</v>
      </c>
      <c r="C6" s="128"/>
      <c r="F6" s="128"/>
      <c r="G6" s="128"/>
      <c r="H6" s="128"/>
      <c r="I6" s="128"/>
      <c r="J6" s="128"/>
      <c r="K6" s="128"/>
      <c r="L6" s="128"/>
      <c r="M6" s="128"/>
      <c r="N6" s="128"/>
      <c r="O6" s="128"/>
      <c r="P6" s="128"/>
      <c r="Q6" s="128"/>
      <c r="R6" s="128"/>
      <c r="S6" s="128"/>
      <c r="T6" s="128"/>
      <c r="U6" s="128"/>
      <c r="V6" s="128"/>
      <c r="W6" s="128"/>
      <c r="X6" s="128"/>
      <c r="Y6" s="128"/>
      <c r="AC6" s="41"/>
      <c r="AD6" s="41"/>
      <c r="AE6" s="41"/>
      <c r="AF6" s="41"/>
      <c r="AG6" s="41"/>
      <c r="AH6" s="41"/>
      <c r="AI6" s="41"/>
      <c r="AJ6" s="41"/>
      <c r="AK6" s="41"/>
      <c r="AL6" s="41"/>
      <c r="AM6" s="41"/>
      <c r="AN6" s="41"/>
      <c r="AO6" s="41"/>
      <c r="AP6" s="41"/>
      <c r="AQ6" s="41"/>
      <c r="AR6" s="41"/>
      <c r="AS6" s="41"/>
      <c r="AT6" s="41"/>
      <c r="AU6" s="41"/>
      <c r="AV6" s="41"/>
      <c r="AW6" s="382"/>
    </row>
    <row r="7" spans="2:49" ht="28.35" customHeight="1" thickBot="1" x14ac:dyDescent="0.2">
      <c r="B7" s="485" t="s">
        <v>181</v>
      </c>
      <c r="C7" s="486"/>
      <c r="D7" s="445" t="s">
        <v>283</v>
      </c>
      <c r="E7" s="446"/>
      <c r="F7" s="446"/>
      <c r="G7" s="446"/>
      <c r="H7" s="446"/>
      <c r="I7" s="447"/>
      <c r="J7" s="136"/>
      <c r="S7" s="470"/>
      <c r="T7" s="449"/>
      <c r="U7" s="449"/>
      <c r="V7" s="449"/>
      <c r="W7" s="134"/>
      <c r="X7" s="134"/>
      <c r="Y7" s="129"/>
      <c r="AB7"/>
      <c r="AC7"/>
      <c r="AD7"/>
      <c r="AE7"/>
      <c r="AF7" s="90"/>
      <c r="AG7" s="90"/>
      <c r="AH7" s="90"/>
      <c r="AI7" s="90"/>
      <c r="AJ7" s="90"/>
      <c r="AK7" s="90"/>
      <c r="AL7" s="90"/>
      <c r="AM7" s="90"/>
      <c r="AN7" s="90"/>
      <c r="AS7"/>
      <c r="AT7"/>
      <c r="AU7"/>
      <c r="AV7"/>
      <c r="AW7" s="382"/>
    </row>
    <row r="8" spans="2:49" ht="28.35" customHeight="1" thickTop="1" thickBot="1" x14ac:dyDescent="0.2">
      <c r="B8" s="42" t="s">
        <v>183</v>
      </c>
      <c r="C8" s="483" t="s">
        <v>184</v>
      </c>
      <c r="D8" s="449"/>
      <c r="E8" s="449"/>
      <c r="F8" s="449"/>
      <c r="G8" s="449"/>
      <c r="H8" s="449"/>
      <c r="I8" s="449"/>
      <c r="J8" s="449"/>
      <c r="K8" s="449"/>
      <c r="L8" s="124"/>
      <c r="M8" s="124"/>
      <c r="N8" s="124"/>
      <c r="O8" s="124"/>
      <c r="P8" s="124"/>
      <c r="Q8" s="124"/>
      <c r="R8" s="124"/>
      <c r="S8" s="124"/>
      <c r="T8" s="124"/>
      <c r="U8" s="124"/>
      <c r="V8" s="124"/>
      <c r="W8" s="125"/>
      <c r="X8" s="125"/>
      <c r="Y8" s="125"/>
      <c r="Z8" s="90"/>
      <c r="AA8" s="90"/>
      <c r="AB8" s="90"/>
      <c r="AC8" s="90"/>
      <c r="AD8" s="90"/>
      <c r="AE8" s="90"/>
      <c r="AG8" s="48"/>
      <c r="AH8" s="44" t="s">
        <v>185</v>
      </c>
      <c r="AI8" s="438" t="s">
        <v>186</v>
      </c>
      <c r="AJ8" s="439"/>
      <c r="AK8" s="439"/>
      <c r="AL8" s="439"/>
      <c r="AM8" s="439"/>
      <c r="AN8" s="440"/>
      <c r="AS8"/>
      <c r="AT8"/>
      <c r="AU8"/>
      <c r="AV8"/>
      <c r="AW8" s="382"/>
    </row>
    <row r="9" spans="2:49" ht="24.75" customHeight="1" thickTop="1" thickBot="1" x14ac:dyDescent="0.2">
      <c r="B9" s="176" t="s">
        <v>187</v>
      </c>
      <c r="F9" s="488" t="s">
        <v>188</v>
      </c>
      <c r="G9" s="489"/>
      <c r="H9" s="489"/>
      <c r="I9" s="490"/>
      <c r="J9" s="124"/>
      <c r="K9" s="124"/>
      <c r="L9" s="124"/>
      <c r="M9" s="124"/>
      <c r="N9" s="124"/>
      <c r="O9" s="124"/>
      <c r="P9" s="124"/>
      <c r="Q9" s="124"/>
      <c r="R9" s="124"/>
      <c r="S9" s="124"/>
      <c r="T9" s="124"/>
      <c r="U9" s="124"/>
      <c r="V9" s="124"/>
      <c r="W9" s="125"/>
      <c r="X9" s="125"/>
      <c r="Y9" s="125"/>
      <c r="Z9" s="90"/>
      <c r="AA9" s="90"/>
      <c r="AB9" s="90"/>
      <c r="AC9" s="90"/>
      <c r="AD9" s="90"/>
      <c r="AE9" s="504" t="s">
        <v>189</v>
      </c>
      <c r="AF9" s="54"/>
      <c r="AH9" s="441"/>
      <c r="AI9" s="442"/>
      <c r="AJ9" s="442"/>
      <c r="AK9" s="442"/>
      <c r="AL9" s="442"/>
      <c r="AM9" s="442"/>
      <c r="AN9" s="51" t="s">
        <v>72</v>
      </c>
      <c r="AS9"/>
      <c r="AT9"/>
      <c r="AU9"/>
      <c r="AV9"/>
      <c r="AW9" s="382"/>
    </row>
    <row r="10" spans="2:49" ht="24.75" customHeight="1" thickTop="1" thickBot="1" x14ac:dyDescent="0.2">
      <c r="F10" s="91"/>
      <c r="G10" s="124"/>
      <c r="H10" s="124"/>
      <c r="I10" s="124"/>
      <c r="J10" s="124"/>
      <c r="K10" s="124"/>
      <c r="L10" s="124"/>
      <c r="M10" s="124"/>
      <c r="N10" s="124"/>
      <c r="O10" s="124"/>
      <c r="P10" s="124"/>
      <c r="Q10" s="124"/>
      <c r="R10" s="124"/>
      <c r="S10" s="124"/>
      <c r="T10" s="124"/>
      <c r="U10" s="124"/>
      <c r="V10" s="124"/>
      <c r="W10" s="125"/>
      <c r="X10" s="125"/>
      <c r="Y10" s="125"/>
      <c r="Z10" s="90"/>
      <c r="AA10" s="90"/>
      <c r="AB10" s="90"/>
      <c r="AE10" s="473"/>
      <c r="AF10" s="54"/>
      <c r="AS10"/>
      <c r="AT10"/>
      <c r="AU10"/>
      <c r="AV10"/>
      <c r="AW10" s="382"/>
    </row>
    <row r="11" spans="2:49" ht="27" customHeight="1" thickTop="1" thickBot="1" x14ac:dyDescent="0.2">
      <c r="C11" s="153" t="s">
        <v>190</v>
      </c>
      <c r="F11" s="44" t="s">
        <v>47</v>
      </c>
      <c r="G11" s="438" t="s">
        <v>191</v>
      </c>
      <c r="H11" s="439"/>
      <c r="I11" s="440"/>
      <c r="J11" s="45"/>
      <c r="K11" s="46"/>
      <c r="L11" s="47"/>
      <c r="M11" s="472" t="s">
        <v>192</v>
      </c>
      <c r="N11" s="47"/>
      <c r="O11" s="48"/>
      <c r="P11" s="44" t="s">
        <v>50</v>
      </c>
      <c r="Q11" s="493" t="s">
        <v>193</v>
      </c>
      <c r="R11" s="439"/>
      <c r="S11" s="439"/>
      <c r="T11" s="440"/>
      <c r="U11" s="178"/>
      <c r="V11" s="62"/>
      <c r="Y11"/>
      <c r="Z11"/>
      <c r="AA11"/>
      <c r="AB11"/>
      <c r="AD11" s="59"/>
      <c r="AE11" s="473"/>
      <c r="AF11" s="138"/>
      <c r="AG11" s="48"/>
      <c r="AH11" s="44" t="s">
        <v>194</v>
      </c>
      <c r="AI11" s="438" t="s">
        <v>195</v>
      </c>
      <c r="AJ11" s="439"/>
      <c r="AK11" s="439"/>
      <c r="AL11" s="439"/>
      <c r="AM11" s="439"/>
      <c r="AN11" s="440"/>
      <c r="AS11"/>
      <c r="AT11"/>
      <c r="AU11"/>
      <c r="AV11"/>
      <c r="AW11" s="382"/>
    </row>
    <row r="12" spans="2:49" ht="24.75" customHeight="1" thickTop="1" thickBot="1" x14ac:dyDescent="0.2">
      <c r="F12" s="459">
        <f>+ROUND(P12,1)+ROUND(P15,1)+ROUND(P18,1)+ROUND(P24,1)+P27-ROUND(F15,1)</f>
        <v>2.194083</v>
      </c>
      <c r="G12" s="460"/>
      <c r="H12" s="460"/>
      <c r="I12" s="51" t="s">
        <v>72</v>
      </c>
      <c r="K12" s="52"/>
      <c r="M12" s="473"/>
      <c r="N12" s="53"/>
      <c r="P12" s="441"/>
      <c r="Q12" s="442"/>
      <c r="R12" s="442"/>
      <c r="S12" s="442"/>
      <c r="T12" s="51" t="s">
        <v>72</v>
      </c>
      <c r="Y12"/>
      <c r="Z12"/>
      <c r="AA12"/>
      <c r="AB12"/>
      <c r="AC12" s="54"/>
      <c r="AE12" s="473"/>
      <c r="AG12" s="131"/>
      <c r="AH12" s="441"/>
      <c r="AI12" s="442"/>
      <c r="AJ12" s="442"/>
      <c r="AK12" s="442"/>
      <c r="AL12" s="442"/>
      <c r="AM12" s="442"/>
      <c r="AN12" s="51" t="s">
        <v>72</v>
      </c>
      <c r="AS12"/>
      <c r="AT12"/>
      <c r="AU12"/>
      <c r="AV12"/>
      <c r="AW12" s="382"/>
    </row>
    <row r="13" spans="2:49" ht="24.75" customHeight="1" thickTop="1" thickBot="1" x14ac:dyDescent="0.2">
      <c r="K13" s="55"/>
      <c r="M13" s="473"/>
      <c r="N13" s="54"/>
      <c r="Y13"/>
      <c r="Z13"/>
      <c r="AA13"/>
      <c r="AB13"/>
      <c r="AC13" s="54"/>
      <c r="AE13" s="473"/>
      <c r="AG13" s="136"/>
      <c r="AH13" s="134"/>
      <c r="AI13" s="135"/>
      <c r="AJ13" s="135"/>
      <c r="AK13" s="135"/>
      <c r="AL13" s="135"/>
      <c r="AS13" s="133"/>
      <c r="AT13" s="133"/>
      <c r="AU13" s="134"/>
      <c r="AW13" s="382"/>
    </row>
    <row r="14" spans="2:49" ht="27" customHeight="1" thickTop="1" thickBot="1" x14ac:dyDescent="0.2">
      <c r="F14" s="50" t="s">
        <v>196</v>
      </c>
      <c r="G14" s="468" t="s">
        <v>197</v>
      </c>
      <c r="H14" s="436"/>
      <c r="I14" s="437"/>
      <c r="J14" s="57"/>
      <c r="K14" s="58"/>
      <c r="M14" s="473"/>
      <c r="N14" s="54"/>
      <c r="O14" s="47"/>
      <c r="P14" s="44" t="s">
        <v>64</v>
      </c>
      <c r="Q14" s="494" t="s">
        <v>198</v>
      </c>
      <c r="R14" s="439"/>
      <c r="S14" s="439"/>
      <c r="T14" s="440"/>
      <c r="U14" s="178"/>
      <c r="V14" s="62"/>
      <c r="Y14"/>
      <c r="Z14"/>
      <c r="AA14"/>
      <c r="AB14"/>
      <c r="AC14" s="54"/>
      <c r="AE14" s="474"/>
      <c r="AG14" s="137"/>
      <c r="AH14" s="50" t="s">
        <v>199</v>
      </c>
      <c r="AI14" s="464" t="s">
        <v>200</v>
      </c>
      <c r="AJ14" s="465"/>
      <c r="AK14" s="465"/>
      <c r="AL14" s="465"/>
      <c r="AM14" s="465"/>
      <c r="AN14" s="466"/>
      <c r="AO14"/>
      <c r="AS14" s="133"/>
      <c r="AT14" s="133"/>
      <c r="AU14" s="134"/>
      <c r="AW14" s="382"/>
    </row>
    <row r="15" spans="2:49" ht="24.75" customHeight="1" thickBot="1" x14ac:dyDescent="0.2">
      <c r="F15" s="484"/>
      <c r="G15" s="455"/>
      <c r="H15" s="455"/>
      <c r="I15" s="43" t="s">
        <v>72</v>
      </c>
      <c r="K15" s="54"/>
      <c r="M15" s="473"/>
      <c r="N15" s="54"/>
      <c r="P15" s="441"/>
      <c r="Q15" s="442"/>
      <c r="R15" s="442"/>
      <c r="S15" s="442"/>
      <c r="T15" s="51" t="s">
        <v>72</v>
      </c>
      <c r="Y15"/>
      <c r="Z15"/>
      <c r="AA15"/>
      <c r="AB15"/>
      <c r="AC15" s="54"/>
      <c r="AH15" s="454"/>
      <c r="AI15" s="455"/>
      <c r="AJ15" s="455"/>
      <c r="AK15" s="455"/>
      <c r="AL15" s="455"/>
      <c r="AM15" s="455"/>
      <c r="AN15" s="43" t="s">
        <v>72</v>
      </c>
      <c r="AO15"/>
      <c r="AS15" s="60" t="s">
        <v>201</v>
      </c>
      <c r="AT15" s="61"/>
      <c r="AW15" s="382"/>
    </row>
    <row r="16" spans="2:49" ht="24.75" customHeight="1" thickTop="1" thickBot="1" x14ac:dyDescent="0.2">
      <c r="K16" s="54"/>
      <c r="M16" s="473"/>
      <c r="N16" s="54"/>
      <c r="P16" s="507" t="str">
        <f>+IF(Y18=0,"",IF(Y18-P18=Y18,"エラー！：⑥残さ物量があるのに、④自ら中間処理した量がゼロになっています",""))</f>
        <v/>
      </c>
      <c r="Q16" s="449"/>
      <c r="R16" s="449"/>
      <c r="S16" s="449"/>
      <c r="T16" s="449"/>
      <c r="U16" s="449"/>
      <c r="V16" s="449"/>
      <c r="W16" s="449"/>
      <c r="X16" s="449"/>
      <c r="Y16" s="449"/>
      <c r="Z16" s="449"/>
      <c r="AA16" s="449"/>
      <c r="AB16" s="449"/>
      <c r="AC16" s="54"/>
      <c r="AE16" s="174"/>
      <c r="AP16" s="49"/>
      <c r="AS16" s="508" t="s">
        <v>240</v>
      </c>
      <c r="AT16" s="437"/>
      <c r="AU16" s="92"/>
      <c r="AV16" s="43" t="s">
        <v>72</v>
      </c>
      <c r="AW16" s="382"/>
    </row>
    <row r="17" spans="2:49" ht="27" customHeight="1" thickTop="1" thickBot="1" x14ac:dyDescent="0.2">
      <c r="K17" s="54"/>
      <c r="M17" s="473"/>
      <c r="N17" s="54"/>
      <c r="O17" s="47"/>
      <c r="P17" s="44" t="s">
        <v>203</v>
      </c>
      <c r="Q17" s="438" t="s">
        <v>204</v>
      </c>
      <c r="R17" s="439"/>
      <c r="S17" s="439"/>
      <c r="T17" s="440"/>
      <c r="U17" s="517"/>
      <c r="V17" s="480"/>
      <c r="W17" s="480"/>
      <c r="X17" s="480"/>
      <c r="Y17" s="130" t="s">
        <v>205</v>
      </c>
      <c r="Z17" s="438" t="s">
        <v>206</v>
      </c>
      <c r="AA17" s="439"/>
      <c r="AB17" s="440"/>
      <c r="AC17" s="140"/>
      <c r="AD17" s="137"/>
      <c r="AE17" s="472" t="s">
        <v>207</v>
      </c>
      <c r="AF17" s="47"/>
      <c r="AG17" s="47"/>
      <c r="AH17" s="234" t="s">
        <v>208</v>
      </c>
      <c r="AI17" s="468" t="s">
        <v>209</v>
      </c>
      <c r="AJ17" s="436"/>
      <c r="AK17" s="436"/>
      <c r="AL17" s="437"/>
      <c r="AM17" s="47"/>
      <c r="AN17" s="242"/>
      <c r="AO17" s="491" t="s">
        <v>210</v>
      </c>
      <c r="AP17" s="437"/>
      <c r="AQ17" s="244"/>
      <c r="AS17" s="508" t="s">
        <v>211</v>
      </c>
      <c r="AT17" s="437"/>
      <c r="AU17" s="92"/>
      <c r="AV17" s="43" t="s">
        <v>72</v>
      </c>
      <c r="AW17" s="382"/>
    </row>
    <row r="18" spans="2:49" ht="24.75" customHeight="1" thickBot="1" x14ac:dyDescent="0.2">
      <c r="K18" s="54"/>
      <c r="M18" s="473"/>
      <c r="N18" s="54"/>
      <c r="P18" s="441"/>
      <c r="Q18" s="442"/>
      <c r="R18" s="442"/>
      <c r="S18" s="442"/>
      <c r="T18" s="51" t="s">
        <v>72</v>
      </c>
      <c r="U18"/>
      <c r="V18" s="235"/>
      <c r="W18"/>
      <c r="X18" s="182"/>
      <c r="Y18" s="459">
        <f>+ROUND(AH9,1)+ROUND(AH12,1)+ROUND(AH15,1)+AH18</f>
        <v>0</v>
      </c>
      <c r="Z18" s="460"/>
      <c r="AA18" s="460"/>
      <c r="AB18" s="51" t="s">
        <v>72</v>
      </c>
      <c r="AC18" s="181"/>
      <c r="AD18" s="181"/>
      <c r="AE18" s="473"/>
      <c r="AH18" s="456">
        <f>+ROUND(AO18,1)+ROUND(AO21,1)</f>
        <v>0</v>
      </c>
      <c r="AI18" s="436"/>
      <c r="AJ18" s="436"/>
      <c r="AK18" s="436"/>
      <c r="AL18" s="43" t="s">
        <v>72</v>
      </c>
      <c r="AM18" s="53"/>
      <c r="AO18" s="260">
        <f>+ROUND(AU16,1)+ROUND(AU17,1)+ROUND(AU18,1)</f>
        <v>0</v>
      </c>
      <c r="AP18" s="43" t="s">
        <v>72</v>
      </c>
      <c r="AS18" s="508" t="s">
        <v>212</v>
      </c>
      <c r="AT18" s="437"/>
      <c r="AU18" s="92"/>
      <c r="AV18" s="43" t="s">
        <v>72</v>
      </c>
      <c r="AW18" s="382"/>
    </row>
    <row r="19" spans="2:49" ht="24.75" customHeight="1" thickTop="1" thickBot="1" x14ac:dyDescent="0.2">
      <c r="K19" s="54"/>
      <c r="M19" s="473"/>
      <c r="N19" s="54"/>
      <c r="P19" s="126"/>
      <c r="Q19" s="253"/>
      <c r="R19" s="185"/>
      <c r="S19" s="126"/>
      <c r="T19" s="126"/>
      <c r="U19" s="127"/>
      <c r="V19" s="236"/>
      <c r="W19" s="127"/>
      <c r="X19" s="127"/>
      <c r="Y19" s="127"/>
      <c r="Z19" s="127"/>
      <c r="AA19" s="127"/>
      <c r="AB19" s="127"/>
      <c r="AE19" s="473"/>
      <c r="AI19" s="54"/>
      <c r="AM19" s="54"/>
      <c r="AS19"/>
      <c r="AT19"/>
      <c r="AU19"/>
      <c r="AV19"/>
      <c r="AW19" s="524" t="s">
        <v>213</v>
      </c>
    </row>
    <row r="20" spans="2:49" ht="27" customHeight="1" thickTop="1" thickBot="1" x14ac:dyDescent="0.2">
      <c r="K20" s="54"/>
      <c r="M20" s="473"/>
      <c r="N20" s="54"/>
      <c r="P20" s="44" t="s">
        <v>214</v>
      </c>
      <c r="Q20" s="438" t="s">
        <v>215</v>
      </c>
      <c r="R20" s="439"/>
      <c r="S20" s="439"/>
      <c r="T20" s="440"/>
      <c r="U20" s="126"/>
      <c r="V20" s="237"/>
      <c r="W20" s="240"/>
      <c r="X20" s="241"/>
      <c r="Y20" s="130" t="s">
        <v>216</v>
      </c>
      <c r="Z20" s="438" t="s">
        <v>217</v>
      </c>
      <c r="AA20" s="439"/>
      <c r="AB20" s="440"/>
      <c r="AE20" s="473"/>
      <c r="AI20" s="54"/>
      <c r="AL20" s="106"/>
      <c r="AM20" s="54"/>
      <c r="AN20" s="243"/>
      <c r="AO20" s="491" t="s">
        <v>218</v>
      </c>
      <c r="AP20" s="437"/>
      <c r="AQ20" s="179"/>
      <c r="AS20" s="56"/>
      <c r="AT20" s="56"/>
      <c r="AW20" s="449"/>
    </row>
    <row r="21" spans="2:49" ht="25.35" customHeight="1" thickBot="1" x14ac:dyDescent="0.2">
      <c r="B21" s="482" t="s">
        <v>219</v>
      </c>
      <c r="C21" s="449"/>
      <c r="D21" s="449"/>
      <c r="E21" s="449"/>
      <c r="F21" s="449"/>
      <c r="G21" s="449"/>
      <c r="H21" s="449"/>
      <c r="I21" s="449"/>
      <c r="J21" s="449"/>
      <c r="K21" s="54"/>
      <c r="M21" s="473"/>
      <c r="N21" s="54"/>
      <c r="P21" s="441"/>
      <c r="Q21" s="442"/>
      <c r="R21" s="442"/>
      <c r="S21" s="442"/>
      <c r="T21" s="51" t="s">
        <v>72</v>
      </c>
      <c r="U21" s="126"/>
      <c r="V21" s="126"/>
      <c r="W21" s="126"/>
      <c r="X21" s="126"/>
      <c r="Y21" s="459">
        <f>+P18-Y18</f>
        <v>0</v>
      </c>
      <c r="Z21" s="460"/>
      <c r="AA21" s="460"/>
      <c r="AB21" s="51" t="s">
        <v>72</v>
      </c>
      <c r="AC21" s="127"/>
      <c r="AE21" s="474"/>
      <c r="AI21" s="54"/>
      <c r="AN21" s="106"/>
      <c r="AO21" s="92"/>
      <c r="AP21" s="43" t="s">
        <v>72</v>
      </c>
      <c r="AQ21" s="179"/>
      <c r="AS21"/>
      <c r="AT21"/>
      <c r="AU21"/>
      <c r="AV21"/>
      <c r="AW21" s="382"/>
    </row>
    <row r="22" spans="2:49" ht="25.5" customHeight="1" thickTop="1" thickBot="1" x14ac:dyDescent="0.2">
      <c r="B22" s="480"/>
      <c r="C22" s="480"/>
      <c r="D22" s="480"/>
      <c r="E22" s="480"/>
      <c r="F22" s="480"/>
      <c r="G22" s="480"/>
      <c r="H22" s="480"/>
      <c r="I22" s="480"/>
      <c r="J22" s="480"/>
      <c r="K22" s="54"/>
      <c r="M22" s="473"/>
      <c r="N22" s="54"/>
      <c r="P22" s="532" t="str">
        <f>+IF(P21=0,"",IF(P18&lt;P21,"エラー !：④の内数である⑤の量が④を超えています",""))</f>
        <v/>
      </c>
      <c r="Q22" s="449"/>
      <c r="R22" s="449"/>
      <c r="S22" s="449"/>
      <c r="T22" s="449"/>
      <c r="U22" s="449"/>
      <c r="V22" s="449"/>
      <c r="W22" s="127"/>
      <c r="X22" s="127"/>
      <c r="Y22" s="127"/>
      <c r="Z22" s="127"/>
      <c r="AA22" s="127"/>
      <c r="AB22" s="127"/>
      <c r="AE22" s="174"/>
      <c r="AI22" s="54"/>
      <c r="AW22" s="382"/>
    </row>
    <row r="23" spans="2:49" ht="27" customHeight="1" thickTop="1" thickBot="1" x14ac:dyDescent="0.2">
      <c r="B23" s="516" t="s">
        <v>220</v>
      </c>
      <c r="C23" s="444"/>
      <c r="D23" s="530" t="s">
        <v>221</v>
      </c>
      <c r="E23" s="520"/>
      <c r="F23" s="520"/>
      <c r="G23" s="444"/>
      <c r="H23" s="516" t="s">
        <v>222</v>
      </c>
      <c r="I23" s="520"/>
      <c r="J23" s="444"/>
      <c r="K23" s="54"/>
      <c r="M23" s="473"/>
      <c r="N23" s="54"/>
      <c r="O23" s="47"/>
      <c r="P23" s="50" t="s">
        <v>223</v>
      </c>
      <c r="Q23" s="468" t="s">
        <v>224</v>
      </c>
      <c r="R23" s="436"/>
      <c r="S23" s="436"/>
      <c r="T23" s="437"/>
      <c r="U23" s="521"/>
      <c r="V23" s="449"/>
      <c r="W23" s="449"/>
      <c r="X23" s="449"/>
      <c r="AE23"/>
      <c r="AF23"/>
      <c r="AG23"/>
      <c r="AH23"/>
      <c r="AI23" s="245"/>
      <c r="AJ23"/>
      <c r="AN23" s="142"/>
      <c r="AR23" s="48"/>
      <c r="AS23" s="130" t="s">
        <v>225</v>
      </c>
      <c r="AT23" s="438" t="s">
        <v>226</v>
      </c>
      <c r="AU23" s="439"/>
      <c r="AV23" s="440"/>
      <c r="AW23" s="382"/>
    </row>
    <row r="24" spans="2:49" ht="27" customHeight="1" thickBot="1" x14ac:dyDescent="0.2">
      <c r="B24" s="457" t="s">
        <v>227</v>
      </c>
      <c r="C24" s="458"/>
      <c r="D24" s="469">
        <v>0</v>
      </c>
      <c r="E24" s="455"/>
      <c r="F24" s="455"/>
      <c r="G24" s="183" t="s">
        <v>228</v>
      </c>
      <c r="H24" s="467">
        <f>+F12</f>
        <v>2.194083</v>
      </c>
      <c r="I24" s="436"/>
      <c r="J24" s="183" t="s">
        <v>228</v>
      </c>
      <c r="K24" s="54"/>
      <c r="M24" s="474"/>
      <c r="P24" s="454"/>
      <c r="Q24" s="455"/>
      <c r="R24" s="455"/>
      <c r="S24" s="455"/>
      <c r="T24" s="43" t="s">
        <v>72</v>
      </c>
      <c r="U24"/>
      <c r="V24"/>
      <c r="W24"/>
      <c r="X24"/>
      <c r="AE24"/>
      <c r="AF24"/>
      <c r="AG24"/>
      <c r="AH24"/>
      <c r="AI24" s="245"/>
      <c r="AJ24"/>
      <c r="AL24" s="135"/>
      <c r="AQ24" s="54"/>
      <c r="AR24" s="139"/>
      <c r="AS24" s="459">
        <f>+ROUND(AU16,1)+ROUND(AA28,1)</f>
        <v>2.2000000000000002</v>
      </c>
      <c r="AT24" s="460"/>
      <c r="AU24" s="460"/>
      <c r="AV24" s="51" t="s">
        <v>72</v>
      </c>
      <c r="AW24" s="382"/>
    </row>
    <row r="25" spans="2:49" ht="27" customHeight="1" thickBot="1" x14ac:dyDescent="0.2">
      <c r="B25" s="457" t="s">
        <v>229</v>
      </c>
      <c r="C25" s="458"/>
      <c r="D25" s="469">
        <v>0</v>
      </c>
      <c r="E25" s="455"/>
      <c r="F25" s="455"/>
      <c r="G25" s="183" t="s">
        <v>228</v>
      </c>
      <c r="H25" s="467">
        <f>+P12+AH9</f>
        <v>0</v>
      </c>
      <c r="I25" s="436"/>
      <c r="J25" s="183" t="s">
        <v>228</v>
      </c>
      <c r="K25" s="54"/>
      <c r="AE25" s="141"/>
      <c r="AI25" s="54"/>
      <c r="AL25" s="175"/>
      <c r="AM25" s="175"/>
      <c r="AN25" s="175"/>
      <c r="AQ25" s="255"/>
      <c r="AR25" s="67"/>
      <c r="AW25" s="382"/>
    </row>
    <row r="26" spans="2:49" ht="27" customHeight="1" thickTop="1" thickBot="1" x14ac:dyDescent="0.2">
      <c r="B26" s="457" t="s">
        <v>230</v>
      </c>
      <c r="C26" s="458"/>
      <c r="D26" s="469">
        <v>0</v>
      </c>
      <c r="E26" s="455"/>
      <c r="F26" s="455"/>
      <c r="G26" s="183" t="s">
        <v>228</v>
      </c>
      <c r="H26" s="467">
        <f>+P21</f>
        <v>0</v>
      </c>
      <c r="I26" s="436"/>
      <c r="J26" s="183" t="s">
        <v>228</v>
      </c>
      <c r="K26" s="54"/>
      <c r="L26" s="137"/>
      <c r="M26" s="472" t="s">
        <v>231</v>
      </c>
      <c r="N26" s="47"/>
      <c r="O26" s="47"/>
      <c r="P26" s="234" t="s">
        <v>232</v>
      </c>
      <c r="Q26" s="468" t="s">
        <v>233</v>
      </c>
      <c r="R26" s="436"/>
      <c r="S26" s="436"/>
      <c r="T26" s="437"/>
      <c r="U26" s="47"/>
      <c r="V26" s="47"/>
      <c r="W26" s="47"/>
      <c r="X26" s="47"/>
      <c r="Y26" s="47"/>
      <c r="Z26" s="47"/>
      <c r="AA26" s="47"/>
      <c r="AB26" s="47"/>
      <c r="AC26" s="47"/>
      <c r="AD26" s="47"/>
      <c r="AE26" s="47"/>
      <c r="AF26" s="47"/>
      <c r="AG26" s="47"/>
      <c r="AH26" s="47"/>
      <c r="AI26" s="59"/>
      <c r="AJ26" s="47"/>
      <c r="AK26" s="48"/>
      <c r="AL26" s="130" t="s">
        <v>234</v>
      </c>
      <c r="AM26" s="438" t="s">
        <v>235</v>
      </c>
      <c r="AN26" s="439"/>
      <c r="AO26" s="439"/>
      <c r="AP26" s="440"/>
      <c r="AQ26" s="257"/>
      <c r="AR26" s="258"/>
      <c r="AS26" s="130" t="s">
        <v>236</v>
      </c>
      <c r="AT26" s="438" t="s">
        <v>237</v>
      </c>
      <c r="AU26" s="439"/>
      <c r="AV26" s="440"/>
      <c r="AW26" s="382"/>
    </row>
    <row r="27" spans="2:49" ht="27" customHeight="1" thickBot="1" x14ac:dyDescent="0.2">
      <c r="B27" s="457" t="s">
        <v>238</v>
      </c>
      <c r="C27" s="458"/>
      <c r="D27" s="469">
        <v>0</v>
      </c>
      <c r="E27" s="455"/>
      <c r="F27" s="455"/>
      <c r="G27" s="183" t="s">
        <v>228</v>
      </c>
      <c r="H27" s="467">
        <f>+Y21</f>
        <v>0</v>
      </c>
      <c r="I27" s="436"/>
      <c r="J27" s="183" t="s">
        <v>228</v>
      </c>
      <c r="M27" s="473"/>
      <c r="P27" s="495">
        <v>2.194083</v>
      </c>
      <c r="Q27" s="436"/>
      <c r="R27" s="436"/>
      <c r="S27" s="436"/>
      <c r="T27" s="43" t="s">
        <v>72</v>
      </c>
      <c r="U27" s="62"/>
      <c r="V27" s="62"/>
      <c r="Y27" s="60" t="s">
        <v>201</v>
      </c>
      <c r="Z27" s="63"/>
      <c r="AL27" s="459">
        <f>+AH18+P27</f>
        <v>2.194083</v>
      </c>
      <c r="AM27" s="460"/>
      <c r="AN27" s="460"/>
      <c r="AO27" s="460"/>
      <c r="AP27" s="51" t="s">
        <v>72</v>
      </c>
      <c r="AQ27" s="255"/>
      <c r="AR27" s="67"/>
      <c r="AS27" s="441"/>
      <c r="AT27" s="442"/>
      <c r="AU27" s="442"/>
      <c r="AV27" s="51" t="s">
        <v>72</v>
      </c>
      <c r="AW27" s="382"/>
    </row>
    <row r="28" spans="2:49" ht="27" customHeight="1" thickTop="1" thickBot="1" x14ac:dyDescent="0.2">
      <c r="B28" s="492" t="s">
        <v>239</v>
      </c>
      <c r="C28" s="458"/>
      <c r="D28" s="469">
        <v>0</v>
      </c>
      <c r="E28" s="455"/>
      <c r="F28" s="455"/>
      <c r="G28" s="183" t="s">
        <v>228</v>
      </c>
      <c r="H28" s="467">
        <f>+P15+AH12</f>
        <v>0</v>
      </c>
      <c r="I28" s="436"/>
      <c r="J28" s="183" t="s">
        <v>228</v>
      </c>
      <c r="M28" s="473"/>
      <c r="P28" s="54"/>
      <c r="Y28" s="450" t="s">
        <v>240</v>
      </c>
      <c r="Z28" s="436"/>
      <c r="AA28" s="454">
        <v>2.2000000000000002</v>
      </c>
      <c r="AB28" s="455"/>
      <c r="AC28" s="455"/>
      <c r="AD28" s="455"/>
      <c r="AE28" s="455"/>
      <c r="AF28" s="43" t="s">
        <v>72</v>
      </c>
      <c r="AN28" s="254"/>
      <c r="AQ28" s="255"/>
      <c r="AR28" s="67"/>
      <c r="AS28" s="380" t="str">
        <f>+IF(AS27=0,"",IF(AL27&lt;(AS24+AS27+AS31),"エラー !：⑩の内数である（⑫+⑬＋⑭）の量が⑩を超えています",""))</f>
        <v/>
      </c>
      <c r="AT28" s="378"/>
      <c r="AU28" s="378"/>
      <c r="AV28" s="378"/>
      <c r="AW28" s="382"/>
    </row>
    <row r="29" spans="2:49" ht="27" customHeight="1" thickTop="1" thickBot="1" x14ac:dyDescent="0.2">
      <c r="B29" s="457" t="s">
        <v>241</v>
      </c>
      <c r="C29" s="458"/>
      <c r="D29" s="469">
        <v>0</v>
      </c>
      <c r="E29" s="455"/>
      <c r="F29" s="455"/>
      <c r="G29" s="183" t="s">
        <v>228</v>
      </c>
      <c r="H29" s="467">
        <f>+AL27</f>
        <v>2.194083</v>
      </c>
      <c r="I29" s="436"/>
      <c r="J29" s="183" t="s">
        <v>228</v>
      </c>
      <c r="M29" s="473"/>
      <c r="P29" s="54"/>
      <c r="Q29" s="137"/>
      <c r="R29" s="50" t="s">
        <v>242</v>
      </c>
      <c r="S29" s="468" t="s">
        <v>243</v>
      </c>
      <c r="T29" s="436"/>
      <c r="U29" s="436"/>
      <c r="V29" s="437"/>
      <c r="W29" s="47"/>
      <c r="X29" s="64"/>
      <c r="Y29" s="450" t="s">
        <v>244</v>
      </c>
      <c r="Z29" s="436"/>
      <c r="AA29" s="454"/>
      <c r="AB29" s="455"/>
      <c r="AC29" s="455"/>
      <c r="AD29" s="455"/>
      <c r="AE29" s="455"/>
      <c r="AF29" s="43" t="s">
        <v>72</v>
      </c>
      <c r="AL29" s="130" t="s">
        <v>245</v>
      </c>
      <c r="AM29" s="438" t="s">
        <v>246</v>
      </c>
      <c r="AN29" s="439"/>
      <c r="AO29" s="439"/>
      <c r="AP29" s="440"/>
      <c r="AQ29" s="256"/>
      <c r="AR29" s="259"/>
      <c r="AS29" s="509" t="s">
        <v>247</v>
      </c>
      <c r="AT29" s="438" t="s">
        <v>248</v>
      </c>
      <c r="AU29" s="500"/>
      <c r="AV29" s="501"/>
      <c r="AW29" s="382"/>
    </row>
    <row r="30" spans="2:49" ht="27" customHeight="1" thickBot="1" x14ac:dyDescent="0.2">
      <c r="B30" s="457" t="s">
        <v>249</v>
      </c>
      <c r="C30" s="458"/>
      <c r="D30" s="469">
        <v>0</v>
      </c>
      <c r="E30" s="455"/>
      <c r="F30" s="455"/>
      <c r="G30" s="183" t="s">
        <v>228</v>
      </c>
      <c r="H30" s="467">
        <f>+AL30</f>
        <v>1.487833</v>
      </c>
      <c r="I30" s="436"/>
      <c r="J30" s="183" t="s">
        <v>228</v>
      </c>
      <c r="M30" s="473"/>
      <c r="P30" s="54"/>
      <c r="R30" s="456">
        <f>+ROUND(AA28,1)+ROUND(AA29,1)+ROUND(AA30,1)</f>
        <v>2.2000000000000002</v>
      </c>
      <c r="S30" s="436"/>
      <c r="T30" s="436"/>
      <c r="U30" s="436"/>
      <c r="V30" s="43" t="s">
        <v>72</v>
      </c>
      <c r="Y30" s="450" t="s">
        <v>212</v>
      </c>
      <c r="Z30" s="436"/>
      <c r="AA30" s="454"/>
      <c r="AB30" s="455"/>
      <c r="AC30" s="455"/>
      <c r="AD30" s="455"/>
      <c r="AE30" s="455"/>
      <c r="AF30" s="43" t="s">
        <v>72</v>
      </c>
      <c r="AL30" s="531">
        <v>1.487833</v>
      </c>
      <c r="AM30" s="442"/>
      <c r="AN30" s="442"/>
      <c r="AO30" s="442"/>
      <c r="AP30" s="51" t="s">
        <v>72</v>
      </c>
      <c r="AS30" s="510"/>
      <c r="AT30" s="502"/>
      <c r="AU30" s="502"/>
      <c r="AV30" s="503"/>
      <c r="AW30" s="382"/>
    </row>
    <row r="31" spans="2:49" ht="27" customHeight="1" thickTop="1" thickBot="1" x14ac:dyDescent="0.2">
      <c r="B31" s="457" t="s">
        <v>250</v>
      </c>
      <c r="C31" s="458"/>
      <c r="D31" s="469">
        <v>0</v>
      </c>
      <c r="E31" s="455"/>
      <c r="F31" s="455"/>
      <c r="G31" s="183" t="s">
        <v>228</v>
      </c>
      <c r="H31" s="467">
        <f>+AS24</f>
        <v>2.2000000000000002</v>
      </c>
      <c r="I31" s="436"/>
      <c r="J31" s="183" t="s">
        <v>228</v>
      </c>
      <c r="M31" s="473"/>
      <c r="P31" s="54"/>
      <c r="Y31"/>
      <c r="Z31"/>
      <c r="AA31" s="65" t="s">
        <v>251</v>
      </c>
      <c r="AK31" s="67"/>
      <c r="AL31" s="507" t="str">
        <f>+IF(AL30=0,"",IF(AL27&lt;AL30,"エラー !：⑩の内数である⑪の量が⑩を超えています",""))</f>
        <v/>
      </c>
      <c r="AM31" s="449"/>
      <c r="AN31" s="449"/>
      <c r="AO31" s="449"/>
      <c r="AP31" s="449"/>
      <c r="AQ31" s="449"/>
      <c r="AS31" s="514"/>
      <c r="AT31" s="515"/>
      <c r="AU31" s="515"/>
      <c r="AV31" s="152" t="s">
        <v>72</v>
      </c>
      <c r="AW31" s="382"/>
    </row>
    <row r="32" spans="2:49" ht="27" customHeight="1" thickTop="1" thickBot="1" x14ac:dyDescent="0.2">
      <c r="B32" s="457" t="s">
        <v>252</v>
      </c>
      <c r="C32" s="458"/>
      <c r="D32" s="469">
        <v>0</v>
      </c>
      <c r="E32" s="455"/>
      <c r="F32" s="455"/>
      <c r="G32" s="183" t="s">
        <v>228</v>
      </c>
      <c r="H32" s="467">
        <f>+AS27</f>
        <v>0</v>
      </c>
      <c r="I32" s="436"/>
      <c r="J32" s="183" t="s">
        <v>228</v>
      </c>
      <c r="M32" s="473"/>
      <c r="P32" s="54"/>
      <c r="Q32" s="137"/>
      <c r="R32" s="50" t="s">
        <v>253</v>
      </c>
      <c r="S32" s="468" t="s">
        <v>254</v>
      </c>
      <c r="T32" s="436"/>
      <c r="U32" s="436"/>
      <c r="V32" s="437"/>
      <c r="Y32"/>
      <c r="Z32"/>
      <c r="AA32" s="527" t="s">
        <v>255</v>
      </c>
      <c r="AB32" s="462"/>
      <c r="AC32" s="462"/>
      <c r="AD32" s="462"/>
      <c r="AE32" s="462"/>
      <c r="AF32" s="461" t="s">
        <v>256</v>
      </c>
      <c r="AG32" s="462"/>
      <c r="AH32" s="462"/>
      <c r="AI32" s="462"/>
      <c r="AJ32" s="462"/>
      <c r="AK32" s="462"/>
      <c r="AL32" s="496" t="s">
        <v>257</v>
      </c>
      <c r="AM32" s="462"/>
      <c r="AN32" s="462"/>
      <c r="AO32" s="497"/>
      <c r="AP32" s="177"/>
      <c r="AS32" s="381" t="str">
        <f>+IF(AS31=0,"",IF(AL27&lt;(AS24+AS27+AS31),"エラー !：⑩の内数である（⑫+⑬＋⑭）の量が⑩を超えています",""))</f>
        <v/>
      </c>
      <c r="AT32" s="379"/>
      <c r="AU32" s="379"/>
      <c r="AV32" s="379"/>
      <c r="AW32" s="382"/>
    </row>
    <row r="33" spans="2:62" ht="27" customHeight="1" thickBot="1" x14ac:dyDescent="0.2">
      <c r="B33" s="475" t="s">
        <v>258</v>
      </c>
      <c r="C33" s="453"/>
      <c r="D33" s="511">
        <v>0</v>
      </c>
      <c r="E33" s="512"/>
      <c r="F33" s="512"/>
      <c r="G33" s="184" t="s">
        <v>228</v>
      </c>
      <c r="H33" s="505">
        <f>+AS31</f>
        <v>0</v>
      </c>
      <c r="I33" s="506"/>
      <c r="J33" s="184" t="s">
        <v>228</v>
      </c>
      <c r="M33" s="474"/>
      <c r="R33" s="454"/>
      <c r="S33" s="455"/>
      <c r="T33" s="455"/>
      <c r="U33" s="455"/>
      <c r="V33" s="43" t="s">
        <v>72</v>
      </c>
      <c r="Y33"/>
      <c r="Z33"/>
      <c r="AA33" s="528"/>
      <c r="AB33" s="449"/>
      <c r="AC33" s="449"/>
      <c r="AD33" s="449"/>
      <c r="AE33" s="449"/>
      <c r="AF33" s="449"/>
      <c r="AG33" s="449"/>
      <c r="AH33" s="449"/>
      <c r="AI33" s="449"/>
      <c r="AJ33" s="449"/>
      <c r="AK33" s="449"/>
      <c r="AL33" s="449"/>
      <c r="AM33" s="449"/>
      <c r="AN33" s="449"/>
      <c r="AO33" s="498"/>
      <c r="AP33" s="177"/>
      <c r="AW33" s="382"/>
    </row>
    <row r="34" spans="2:62" ht="24" customHeight="1" x14ac:dyDescent="0.15">
      <c r="C34" s="246" t="str">
        <f>+IF(D30=0,"",IF(D29&lt;D30,"エラー !：上の表は、⑩の内数である⑪の量が⑩を超えています",""))</f>
        <v/>
      </c>
      <c r="AA34" s="529"/>
      <c r="AB34" s="463"/>
      <c r="AC34" s="463"/>
      <c r="AD34" s="463"/>
      <c r="AE34" s="463"/>
      <c r="AF34" s="463"/>
      <c r="AG34" s="463"/>
      <c r="AH34" s="463"/>
      <c r="AI34" s="463"/>
      <c r="AJ34" s="463"/>
      <c r="AK34" s="463"/>
      <c r="AL34" s="463"/>
      <c r="AM34" s="463"/>
      <c r="AN34" s="463"/>
      <c r="AO34" s="499"/>
      <c r="AP34" s="177"/>
      <c r="AW34" s="382"/>
    </row>
    <row r="35" spans="2:62" ht="15" customHeight="1" x14ac:dyDescent="0.15">
      <c r="C35" s="247" t="str">
        <f>+IF(D31=0,"",IF(D29&lt;D31,"エラー !：上の表は、⑩の内数である⑫の量が⑩を超えています",""))</f>
        <v/>
      </c>
      <c r="AF35" s="62"/>
      <c r="AG35" s="62"/>
      <c r="AH35" s="62"/>
      <c r="AI35" s="62"/>
      <c r="AJ35" s="62"/>
      <c r="AK35" s="62"/>
    </row>
    <row r="36" spans="2:62" ht="15" customHeight="1" x14ac:dyDescent="0.15">
      <c r="C36" s="247" t="str">
        <f>+IF(D32=0,"",IF(D29&lt;D32,"エラー !：上の表は、⑩の内数である⑬の量が⑩を超えています",""))</f>
        <v/>
      </c>
      <c r="AF36" s="62"/>
      <c r="AG36" s="62"/>
      <c r="AH36" s="62"/>
      <c r="AI36" s="62"/>
      <c r="AJ36" s="62"/>
      <c r="AK36" s="62"/>
      <c r="AL36" s="62"/>
      <c r="AM36" s="143"/>
      <c r="AN36" s="143"/>
      <c r="AO36" s="67"/>
      <c r="AW36" s="66"/>
    </row>
    <row r="37" spans="2:62" ht="15" customHeight="1" x14ac:dyDescent="0.15">
      <c r="C37" s="247" t="str">
        <f>+IF(D33=0,"",IF(D29&lt;D33,"エラー !：上の表は、⑩の内数である⑭の量が⑩を超えています",""))</f>
        <v/>
      </c>
      <c r="J37" s="66"/>
      <c r="K37" s="66"/>
      <c r="R37" s="66"/>
      <c r="S37" s="66"/>
      <c r="T37" s="66"/>
      <c r="AL37" s="62"/>
      <c r="AM37" s="67"/>
      <c r="AN37" s="67"/>
      <c r="AO37" s="67"/>
      <c r="AU37" s="62"/>
      <c r="AV37" s="62"/>
      <c r="AW37" s="66"/>
    </row>
    <row r="38" spans="2:62" ht="13.35" customHeight="1" x14ac:dyDescent="0.15">
      <c r="J38" s="66"/>
      <c r="K38" s="66"/>
      <c r="R38" s="66"/>
      <c r="S38" s="66"/>
      <c r="T38" s="66"/>
      <c r="AL38" s="62"/>
      <c r="AM38" s="67"/>
      <c r="AN38" s="67"/>
      <c r="AO38" s="67"/>
      <c r="AS38" s="67"/>
      <c r="AT38" s="143"/>
      <c r="AU38" s="62"/>
      <c r="AV38" s="62"/>
      <c r="AW38" s="66"/>
    </row>
    <row r="39" spans="2:62" ht="13.35" customHeight="1" x14ac:dyDescent="0.15">
      <c r="J39" s="66"/>
      <c r="K39" s="66"/>
      <c r="R39" s="66"/>
      <c r="S39" s="66"/>
      <c r="T39" s="66"/>
      <c r="AL39" s="62"/>
      <c r="AM39" s="67"/>
      <c r="AN39" s="67"/>
      <c r="AO39" s="67"/>
      <c r="AS39" s="67"/>
      <c r="AT39" s="62"/>
      <c r="AU39" s="62"/>
      <c r="AV39" s="62"/>
      <c r="AW39" s="66"/>
    </row>
    <row r="40" spans="2:62" ht="13.35" customHeight="1" x14ac:dyDescent="0.15">
      <c r="J40" s="66"/>
      <c r="K40" s="66"/>
      <c r="R40" s="66"/>
      <c r="S40" s="66"/>
      <c r="T40" s="66"/>
      <c r="AL40" s="62"/>
      <c r="AM40" s="67"/>
      <c r="AN40" s="67"/>
      <c r="AO40" s="67"/>
      <c r="AS40" s="67"/>
      <c r="AT40" s="62"/>
      <c r="AU40" s="62"/>
      <c r="AV40" s="62"/>
      <c r="AW40" s="66"/>
    </row>
    <row r="41" spans="2:62" ht="13.35" customHeight="1" x14ac:dyDescent="0.15">
      <c r="J41" s="66"/>
      <c r="K41" s="66"/>
      <c r="R41" s="66"/>
      <c r="S41" s="66"/>
      <c r="T41" s="66"/>
      <c r="AS41" s="67"/>
      <c r="AT41" s="62"/>
      <c r="AU41" s="62"/>
      <c r="AV41" s="62"/>
      <c r="AW41" s="66"/>
    </row>
    <row r="42" spans="2:62" ht="13.35" customHeight="1" x14ac:dyDescent="0.15">
      <c r="I42" s="66"/>
      <c r="J42" s="66"/>
      <c r="K42" s="66"/>
      <c r="R42" s="66"/>
      <c r="S42" s="66"/>
      <c r="T42" s="66"/>
      <c r="AS42" s="67"/>
      <c r="AT42" s="62"/>
    </row>
    <row r="43" spans="2:62" x14ac:dyDescent="0.15">
      <c r="I43" s="66"/>
      <c r="J43" s="66"/>
      <c r="K43" s="66"/>
      <c r="R43" s="66"/>
      <c r="S43" s="66"/>
      <c r="T43" s="66"/>
      <c r="AW43" s="66"/>
    </row>
    <row r="44" spans="2:62" x14ac:dyDescent="0.15">
      <c r="I44" s="66"/>
      <c r="J44" s="66"/>
      <c r="K44" s="66"/>
      <c r="R44" s="66"/>
      <c r="S44" s="66"/>
      <c r="T44" s="66"/>
      <c r="AW44" s="66"/>
    </row>
    <row r="45" spans="2:62" x14ac:dyDescent="0.15">
      <c r="I45" s="66"/>
      <c r="J45" s="66"/>
      <c r="K45" s="66"/>
      <c r="R45" s="66"/>
      <c r="S45" s="66"/>
      <c r="T45" s="66"/>
    </row>
    <row r="46" spans="2:62" x14ac:dyDescent="0.15">
      <c r="I46" s="66"/>
      <c r="J46" s="66"/>
      <c r="K46" s="66"/>
      <c r="R46" s="66"/>
      <c r="S46" s="66"/>
      <c r="T46" s="66"/>
    </row>
    <row r="47" spans="2:62" ht="13.35" customHeight="1" x14ac:dyDescent="0.15">
      <c r="I47" s="66"/>
      <c r="J47" s="66"/>
      <c r="K47" s="66"/>
      <c r="R47" s="66"/>
      <c r="S47" s="66"/>
      <c r="T47" s="66"/>
      <c r="BH47" s="67"/>
      <c r="BI47" s="67"/>
      <c r="BJ47" s="65"/>
    </row>
    <row r="48" spans="2:62" x14ac:dyDescent="0.15">
      <c r="I48" s="66"/>
      <c r="J48" s="66"/>
      <c r="K48" s="66"/>
      <c r="R48" s="66"/>
      <c r="S48" s="66"/>
      <c r="T48" s="66"/>
      <c r="BH48" s="65"/>
    </row>
    <row r="49" spans="7:62" x14ac:dyDescent="0.15">
      <c r="G49" s="66"/>
      <c r="H49" s="66"/>
      <c r="I49" s="66"/>
      <c r="J49" s="66"/>
      <c r="K49" s="66"/>
      <c r="R49" s="66"/>
      <c r="S49" s="66"/>
      <c r="T49" s="66"/>
      <c r="BE49" s="65"/>
      <c r="BF49" s="65"/>
      <c r="BG49" s="65"/>
      <c r="BH49" s="65"/>
    </row>
    <row r="50" spans="7:62" x14ac:dyDescent="0.15">
      <c r="G50" s="66"/>
      <c r="H50" s="66"/>
      <c r="I50" s="66"/>
      <c r="J50" s="66"/>
      <c r="K50" s="66"/>
      <c r="R50" s="66"/>
      <c r="S50" s="66"/>
      <c r="T50" s="66"/>
      <c r="BE50" s="65"/>
      <c r="BF50" s="65"/>
      <c r="BG50" s="65"/>
      <c r="BH50" s="65"/>
    </row>
    <row r="51" spans="7:62" x14ac:dyDescent="0.15">
      <c r="G51" s="66"/>
      <c r="H51" s="66"/>
      <c r="I51" s="66"/>
      <c r="J51" s="66"/>
      <c r="K51" s="66"/>
      <c r="R51" s="66"/>
      <c r="S51" s="66"/>
      <c r="T51" s="66"/>
      <c r="BE51" s="65"/>
      <c r="BF51" s="65"/>
      <c r="BG51" s="65"/>
      <c r="BH51" s="65"/>
    </row>
    <row r="52" spans="7:62" x14ac:dyDescent="0.15">
      <c r="G52" s="66"/>
      <c r="H52" s="66"/>
      <c r="I52" s="66"/>
      <c r="J52" s="66"/>
      <c r="K52" s="66"/>
      <c r="R52" s="66"/>
      <c r="S52" s="66"/>
      <c r="T52" s="66"/>
      <c r="BE52" s="65"/>
      <c r="BF52" s="65"/>
      <c r="BG52" s="65"/>
      <c r="BH52" s="65"/>
    </row>
    <row r="53" spans="7:62" x14ac:dyDescent="0.15">
      <c r="G53" s="66"/>
      <c r="H53" s="66"/>
      <c r="I53" s="66"/>
      <c r="J53" s="66"/>
      <c r="K53" s="66"/>
      <c r="R53" s="66"/>
      <c r="S53" s="66"/>
      <c r="T53" s="66"/>
      <c r="BE53" s="65"/>
      <c r="BG53" s="65"/>
      <c r="BH53" s="65"/>
      <c r="BI53" s="65"/>
      <c r="BJ53" s="65"/>
    </row>
    <row r="54" spans="7:62" x14ac:dyDescent="0.15">
      <c r="G54" s="66"/>
      <c r="H54" s="66"/>
      <c r="I54" s="66"/>
      <c r="J54" s="66"/>
      <c r="K54" s="66"/>
      <c r="R54" s="66"/>
      <c r="S54" s="66"/>
      <c r="T54" s="66"/>
      <c r="BD54" s="65"/>
      <c r="BE54" s="68"/>
      <c r="BG54" s="65"/>
      <c r="BH54" s="65"/>
      <c r="BI54" s="65"/>
      <c r="BJ54" s="65"/>
    </row>
    <row r="55" spans="7:62" x14ac:dyDescent="0.15">
      <c r="G55" s="66"/>
      <c r="H55" s="66"/>
      <c r="I55" s="66"/>
      <c r="J55" s="66"/>
      <c r="K55" s="66"/>
      <c r="R55" s="66"/>
      <c r="S55" s="66"/>
      <c r="T55" s="66"/>
      <c r="BD55" s="65"/>
      <c r="BE55" s="68"/>
      <c r="BG55" s="65"/>
      <c r="BH55" s="65"/>
      <c r="BI55" s="65"/>
      <c r="BJ55" s="65"/>
    </row>
    <row r="56" spans="7:62" x14ac:dyDescent="0.15">
      <c r="G56" s="66"/>
      <c r="H56" s="66"/>
      <c r="I56" s="66"/>
      <c r="J56" s="66"/>
      <c r="K56" s="66"/>
      <c r="R56" s="66"/>
      <c r="S56" s="66"/>
      <c r="T56" s="66"/>
      <c r="BD56" s="65"/>
      <c r="BE56" s="68"/>
      <c r="BG56" s="65"/>
      <c r="BH56" s="65"/>
      <c r="BI56" s="65"/>
      <c r="BJ56" s="65"/>
    </row>
    <row r="57" spans="7:62" x14ac:dyDescent="0.15">
      <c r="G57" s="66"/>
      <c r="H57" s="66"/>
      <c r="I57" s="66"/>
      <c r="BD57" s="65"/>
      <c r="BE57" s="68"/>
      <c r="BG57" s="65"/>
      <c r="BH57" s="65"/>
      <c r="BI57" s="65"/>
      <c r="BJ57" s="65"/>
    </row>
    <row r="58" spans="7:62" ht="13.35" customHeight="1" x14ac:dyDescent="0.15">
      <c r="G58" s="66"/>
      <c r="H58" s="66"/>
      <c r="I58" s="66"/>
      <c r="L58" s="66"/>
      <c r="M58" s="69"/>
      <c r="N58" s="66"/>
      <c r="O58" s="66"/>
      <c r="BD58" s="65"/>
      <c r="BE58" s="68"/>
      <c r="BG58" s="65"/>
      <c r="BH58" s="65"/>
      <c r="BI58" s="65"/>
      <c r="BJ58" s="65"/>
    </row>
    <row r="59" spans="7:62" x14ac:dyDescent="0.15">
      <c r="G59" s="66"/>
      <c r="H59" s="66"/>
      <c r="I59" s="66"/>
      <c r="BD59" s="65"/>
      <c r="BE59" s="68"/>
      <c r="BG59" s="65"/>
      <c r="BH59" s="65"/>
      <c r="BI59" s="65"/>
      <c r="BJ59" s="65"/>
    </row>
    <row r="60" spans="7:62" x14ac:dyDescent="0.15">
      <c r="G60" s="66"/>
      <c r="H60" s="66"/>
      <c r="I60" s="66"/>
      <c r="BD60" s="65"/>
      <c r="BE60" s="68"/>
      <c r="BG60" s="65"/>
      <c r="BH60" s="65"/>
      <c r="BI60" s="65"/>
      <c r="BJ60" s="65"/>
    </row>
    <row r="61" spans="7:62" x14ac:dyDescent="0.15">
      <c r="G61" s="66"/>
      <c r="H61" s="66"/>
      <c r="I61" s="66"/>
      <c r="BD61" s="65"/>
      <c r="BE61" s="68"/>
      <c r="BG61" s="65"/>
      <c r="BH61" s="65"/>
      <c r="BI61" s="65"/>
      <c r="BJ61" s="65"/>
    </row>
    <row r="62" spans="7:62" x14ac:dyDescent="0.15">
      <c r="BD62" s="65"/>
      <c r="BE62" s="68"/>
      <c r="BG62" s="65"/>
      <c r="BH62" s="65"/>
      <c r="BI62" s="65"/>
      <c r="BJ62" s="65"/>
    </row>
    <row r="63" spans="7:62" x14ac:dyDescent="0.15">
      <c r="BD63" s="65"/>
      <c r="BE63" s="68"/>
      <c r="BG63" s="65"/>
      <c r="BH63" s="65"/>
      <c r="BI63" s="65"/>
      <c r="BJ63" s="65"/>
    </row>
    <row r="64" spans="7:62" x14ac:dyDescent="0.15">
      <c r="BD64" s="65"/>
      <c r="BE64" s="68"/>
      <c r="BG64" s="65"/>
      <c r="BH64" s="65"/>
      <c r="BI64" s="65"/>
      <c r="BJ64" s="65"/>
    </row>
    <row r="65" spans="12:62" x14ac:dyDescent="0.15">
      <c r="BD65" s="65"/>
      <c r="BE65" s="68"/>
      <c r="BG65" s="65"/>
      <c r="BH65" s="65"/>
      <c r="BI65" s="65"/>
      <c r="BJ65" s="65"/>
    </row>
    <row r="66" spans="12:62" x14ac:dyDescent="0.15">
      <c r="BD66" s="65"/>
      <c r="BE66" s="68"/>
      <c r="BG66" s="65"/>
      <c r="BH66" s="65"/>
      <c r="BI66" s="65"/>
      <c r="BJ66" s="65"/>
    </row>
    <row r="67" spans="12:62" x14ac:dyDescent="0.15">
      <c r="BD67" s="65"/>
      <c r="BE67" s="68"/>
      <c r="BG67" s="65"/>
      <c r="BH67" s="65"/>
      <c r="BI67" s="65"/>
      <c r="BJ67" s="65"/>
    </row>
    <row r="69" spans="12:62" ht="13.35" customHeight="1" x14ac:dyDescent="0.15">
      <c r="L69" s="66"/>
      <c r="M69" s="69"/>
      <c r="N69" s="66"/>
      <c r="O69" s="66"/>
    </row>
    <row r="70" spans="12:62" ht="13.35" customHeight="1" x14ac:dyDescent="0.15">
      <c r="L70" s="66"/>
      <c r="M70" s="69"/>
      <c r="N70" s="66"/>
      <c r="O70" s="66"/>
    </row>
    <row r="71" spans="12:62" ht="13.35" customHeight="1" x14ac:dyDescent="0.15">
      <c r="L71" s="66"/>
      <c r="M71" s="69"/>
      <c r="N71" s="66"/>
      <c r="O71" s="66"/>
    </row>
    <row r="72" spans="12:62" ht="13.35" customHeight="1" x14ac:dyDescent="0.15">
      <c r="L72" s="66"/>
      <c r="M72" s="69"/>
      <c r="N72" s="66"/>
      <c r="O72" s="66"/>
    </row>
    <row r="73" spans="12:62" ht="13.35" customHeight="1" x14ac:dyDescent="0.15">
      <c r="L73" s="66"/>
      <c r="M73" s="69"/>
      <c r="N73" s="66"/>
      <c r="O73" s="66"/>
    </row>
    <row r="74" spans="12:62" ht="13.35" customHeight="1" x14ac:dyDescent="0.15">
      <c r="L74" s="66"/>
      <c r="M74" s="69"/>
      <c r="N74" s="66"/>
      <c r="O74" s="66"/>
    </row>
    <row r="75" spans="12:62" ht="13.35" customHeight="1" x14ac:dyDescent="0.15">
      <c r="L75" s="66"/>
      <c r="M75" s="69"/>
      <c r="N75" s="66"/>
      <c r="O75" s="66"/>
    </row>
    <row r="76" spans="12:62" ht="13.35" customHeight="1" x14ac:dyDescent="0.15">
      <c r="L76" s="66"/>
      <c r="M76" s="69"/>
      <c r="N76" s="66"/>
      <c r="O76" s="66"/>
    </row>
  </sheetData>
  <sheetProtection algorithmName="SHA-512" hashValue="6F0UkQe30OQDsz4hfQNsO91TWWIuHHmeKNwKX2xZtMimRry2YLQmso9pnvnrUSfm+n8llLWcfrZa6PB7UGmE5g==" saltValue="NRawbQSY2fv057KxmNTiYA==" spinCount="100000" sheet="1" objects="1" scenarios="1"/>
  <mergeCells count="113">
    <mergeCell ref="AW19:AW20"/>
    <mergeCell ref="P12:S12"/>
    <mergeCell ref="AA32:AE34"/>
    <mergeCell ref="B2:H3"/>
    <mergeCell ref="S32:V32"/>
    <mergeCell ref="D23:G23"/>
    <mergeCell ref="AI17:AL17"/>
    <mergeCell ref="B23:C23"/>
    <mergeCell ref="AL30:AO30"/>
    <mergeCell ref="Y18:AA18"/>
    <mergeCell ref="D24:F24"/>
    <mergeCell ref="AS17:AT17"/>
    <mergeCell ref="H32:I32"/>
    <mergeCell ref="H23:J23"/>
    <mergeCell ref="P22:V22"/>
    <mergeCell ref="U17:X17"/>
    <mergeCell ref="D26:F26"/>
    <mergeCell ref="AI8:AN8"/>
    <mergeCell ref="P21:S21"/>
    <mergeCell ref="H27:I27"/>
    <mergeCell ref="G11:I11"/>
    <mergeCell ref="AT29:AV30"/>
    <mergeCell ref="AH12:AM12"/>
    <mergeCell ref="AS3:AT3"/>
    <mergeCell ref="AB3:AD3"/>
    <mergeCell ref="AI14:AN14"/>
    <mergeCell ref="H28:I28"/>
    <mergeCell ref="Q23:T23"/>
    <mergeCell ref="D31:F31"/>
    <mergeCell ref="F15:H15"/>
    <mergeCell ref="B7:C7"/>
    <mergeCell ref="AF5:AU5"/>
    <mergeCell ref="F9:I9"/>
    <mergeCell ref="AS27:AU27"/>
    <mergeCell ref="H31:I31"/>
    <mergeCell ref="AH9:AM9"/>
    <mergeCell ref="P15:S15"/>
    <mergeCell ref="Y30:Z30"/>
    <mergeCell ref="Y29:Z29"/>
    <mergeCell ref="AT26:AV26"/>
    <mergeCell ref="AO20:AP20"/>
    <mergeCell ref="B28:C28"/>
    <mergeCell ref="Y28:Z28"/>
    <mergeCell ref="AL31:AQ31"/>
    <mergeCell ref="Q20:T20"/>
    <mergeCell ref="Q14:T14"/>
    <mergeCell ref="P27:S27"/>
    <mergeCell ref="B30:C30"/>
    <mergeCell ref="AT23:AV23"/>
    <mergeCell ref="Q17:T17"/>
    <mergeCell ref="Q11:T11"/>
    <mergeCell ref="B27:C27"/>
    <mergeCell ref="P24:S24"/>
    <mergeCell ref="D7:I7"/>
    <mergeCell ref="AS4:AT4"/>
    <mergeCell ref="R33:U33"/>
    <mergeCell ref="H25:I25"/>
    <mergeCell ref="G14:I14"/>
    <mergeCell ref="AH15:AM15"/>
    <mergeCell ref="C8:K8"/>
    <mergeCell ref="D25:F25"/>
    <mergeCell ref="AH18:AK18"/>
    <mergeCell ref="B29:C29"/>
    <mergeCell ref="AL27:AO27"/>
    <mergeCell ref="AF32:AK34"/>
    <mergeCell ref="D32:F32"/>
    <mergeCell ref="D33:F33"/>
    <mergeCell ref="AL32:AO34"/>
    <mergeCell ref="AS31:AU31"/>
    <mergeCell ref="AS18:AT18"/>
    <mergeCell ref="Y21:AA21"/>
    <mergeCell ref="H30:I30"/>
    <mergeCell ref="Q26:T26"/>
    <mergeCell ref="B33:C33"/>
    <mergeCell ref="M26:M33"/>
    <mergeCell ref="B32:C32"/>
    <mergeCell ref="F12:H12"/>
    <mergeCell ref="B26:C26"/>
    <mergeCell ref="AE17:AE21"/>
    <mergeCell ref="AO17:AP17"/>
    <mergeCell ref="D27:F27"/>
    <mergeCell ref="B25:C25"/>
    <mergeCell ref="H29:I29"/>
    <mergeCell ref="AA29:AE29"/>
    <mergeCell ref="AE9:AE14"/>
    <mergeCell ref="H24:I24"/>
    <mergeCell ref="H33:I33"/>
    <mergeCell ref="P16:AB16"/>
    <mergeCell ref="H26:I26"/>
    <mergeCell ref="AS29:AS30"/>
    <mergeCell ref="P18:S18"/>
    <mergeCell ref="AI11:AN11"/>
    <mergeCell ref="AA28:AE28"/>
    <mergeCell ref="S29:V29"/>
    <mergeCell ref="B31:C31"/>
    <mergeCell ref="U23:X23"/>
    <mergeCell ref="Z17:AB17"/>
    <mergeCell ref="AP3:AR4"/>
    <mergeCell ref="D28:F28"/>
    <mergeCell ref="B21:J22"/>
    <mergeCell ref="AA30:AE30"/>
    <mergeCell ref="AM26:AP26"/>
    <mergeCell ref="D30:F30"/>
    <mergeCell ref="Z20:AB20"/>
    <mergeCell ref="AM29:AP29"/>
    <mergeCell ref="D29:F29"/>
    <mergeCell ref="AS24:AU24"/>
    <mergeCell ref="AS16:AT16"/>
    <mergeCell ref="R30:U30"/>
    <mergeCell ref="M11:M24"/>
    <mergeCell ref="S7:V7"/>
    <mergeCell ref="Z5:AD5"/>
    <mergeCell ref="B24:C24"/>
  </mergeCells>
  <phoneticPr fontId="3"/>
  <dataValidations count="3">
    <dataValidation type="custom" allowBlank="1" showInputMessage="1" showErrorMessage="1" error="入力は少数第1位までにして下さい。" sqref="W7:X7 AU13:AU14" xr:uid="{00000000-0002-0000-0D00-000000000000}">
      <formula1>W7=ROUND(W7,1)</formula1>
    </dataValidation>
    <dataValidation type="custom" allowBlank="1" showInputMessage="1" showErrorMessage="1" sqref="H24:H33" xr:uid="{00000000-0002-0000-0D00-000001000000}">
      <formula1>H24=ROUND(H24,1)</formula1>
    </dataValidation>
    <dataValidation type="custom" allowBlank="1" showInputMessage="1" showErrorMessage="1" error="入力は少数第1位までにしてください。" sqref="D24:F33 F15:H15 P12:S12 P15:S15 P18:S18 P21:S21 P24:S24 R33:U33 AA28:AE30 AH9:AM9 AH12:AM12 AH15:AM15 AL30:AO30 AO21 AS27:AU27 AS31:AU31 AU16:AU18" xr:uid="{00000000-0002-0000-0D00-000002000000}">
      <formula1>D9=ROUND(D9,1)</formula1>
    </dataValidation>
  </dataValidations>
  <pageMargins left="0.59055118110236227" right="0.59055118110236227" top="0.62992125984251968" bottom="0.39370078740157483" header="0.51181102362204722" footer="0"/>
  <pageSetup paperSize="9" scale="68" orientation="landscape"/>
  <legacyDrawing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B1:BJ76"/>
  <sheetViews>
    <sheetView showGridLines="0" topLeftCell="A22" zoomScaleNormal="100" workbookViewId="0">
      <selection activeCell="AL27" sqref="AL27:AO27"/>
    </sheetView>
  </sheetViews>
  <sheetFormatPr defaultColWidth="9" defaultRowHeight="12" x14ac:dyDescent="0.15"/>
  <cols>
    <col min="1" max="2" width="2.875" style="40" customWidth="1"/>
    <col min="3" max="3" width="18.375" style="40" customWidth="1"/>
    <col min="4" max="5" width="4.375" style="40" customWidth="1"/>
    <col min="6" max="6" width="3.875" style="40" customWidth="1"/>
    <col min="7" max="7" width="2.375" style="40" customWidth="1"/>
    <col min="8" max="8" width="10.375" style="40" customWidth="1"/>
    <col min="9" max="9" width="2.375" style="40" customWidth="1"/>
    <col min="10" max="11" width="2.5" style="40" customWidth="1"/>
    <col min="12" max="15" width="2.875" style="40" customWidth="1"/>
    <col min="16" max="16" width="3" style="40" customWidth="1"/>
    <col min="17" max="19" width="4.875" style="40" customWidth="1"/>
    <col min="20" max="22" width="2.875" style="40" customWidth="1"/>
    <col min="23" max="24" width="2.5" style="40" customWidth="1"/>
    <col min="25" max="25" width="2.875" style="40" customWidth="1"/>
    <col min="26" max="26" width="7.875" style="40" customWidth="1"/>
    <col min="27" max="27" width="4.875" style="40" customWidth="1"/>
    <col min="28" max="28" width="2" style="40" customWidth="1"/>
    <col min="29" max="30" width="2.375" style="40" customWidth="1"/>
    <col min="31" max="31" width="3.125" style="40" customWidth="1"/>
    <col min="32" max="33" width="2.375" style="40" customWidth="1"/>
    <col min="34" max="34" width="2.875" style="40" customWidth="1"/>
    <col min="35" max="35" width="7.875" style="40" customWidth="1"/>
    <col min="36" max="37" width="4.375" style="40" customWidth="1"/>
    <col min="38" max="38" width="3.375" style="40" customWidth="1"/>
    <col min="39" max="40" width="2.875" style="40" customWidth="1"/>
    <col min="41" max="41" width="10.875" style="40" customWidth="1"/>
    <col min="42" max="42" width="2.875" style="40" customWidth="1"/>
    <col min="43" max="44" width="2.5" style="40" customWidth="1"/>
    <col min="45" max="45" width="2.875" style="40" customWidth="1"/>
    <col min="46" max="46" width="7.875" style="40" customWidth="1"/>
    <col min="47" max="47" width="11.875" style="40" customWidth="1"/>
    <col min="48" max="48" width="1.875" style="40" customWidth="1"/>
    <col min="49" max="49" width="5.375" style="40" customWidth="1"/>
    <col min="50" max="58" width="9" style="40" customWidth="1"/>
    <col min="59" max="59" width="16.125" style="40" customWidth="1"/>
    <col min="60" max="60" width="9" style="40" customWidth="1"/>
    <col min="61" max="16384" width="9" style="40"/>
  </cols>
  <sheetData>
    <row r="1" spans="2:49" ht="27" customHeight="1" x14ac:dyDescent="0.15">
      <c r="F1" s="39"/>
      <c r="S1" s="82" t="s">
        <v>174</v>
      </c>
      <c r="T1" s="82" t="s">
        <v>175</v>
      </c>
    </row>
    <row r="2" spans="2:49" ht="12" customHeight="1" thickBot="1" x14ac:dyDescent="0.2">
      <c r="B2" s="451" t="s">
        <v>32</v>
      </c>
      <c r="C2" s="449"/>
      <c r="D2" s="449"/>
      <c r="E2" s="449"/>
      <c r="F2" s="449"/>
      <c r="G2" s="449"/>
      <c r="H2" s="449"/>
      <c r="Y2" s="104"/>
      <c r="AU2" s="115"/>
      <c r="AV2" s="113"/>
      <c r="AW2" s="382"/>
    </row>
    <row r="3" spans="2:49" ht="13.35" customHeight="1" x14ac:dyDescent="0.15">
      <c r="B3" s="449"/>
      <c r="C3" s="449"/>
      <c r="D3" s="449"/>
      <c r="E3" s="449"/>
      <c r="F3" s="449"/>
      <c r="G3" s="449"/>
      <c r="H3" s="449"/>
      <c r="Y3" s="104"/>
      <c r="Z3" s="41"/>
      <c r="AA3" s="41"/>
      <c r="AB3" s="448"/>
      <c r="AC3" s="449"/>
      <c r="AD3" s="449"/>
      <c r="AE3" s="87"/>
      <c r="AF3" s="105"/>
      <c r="AG3" s="105"/>
      <c r="AH3" s="105"/>
      <c r="AI3" s="105"/>
      <c r="AJ3" s="105"/>
      <c r="AK3" s="105"/>
      <c r="AL3" s="105"/>
      <c r="AM3" s="105"/>
      <c r="AN3" s="105"/>
      <c r="AO3" s="105"/>
      <c r="AP3" s="476" t="s">
        <v>176</v>
      </c>
      <c r="AQ3" s="477"/>
      <c r="AR3" s="478"/>
      <c r="AS3" s="443" t="s">
        <v>27</v>
      </c>
      <c r="AT3" s="444"/>
      <c r="AU3" s="114" t="s">
        <v>28</v>
      </c>
      <c r="AV3" s="105"/>
      <c r="AW3" s="382"/>
    </row>
    <row r="4" spans="2:49" ht="13.7" customHeight="1" thickBot="1" x14ac:dyDescent="0.2">
      <c r="C4" s="104"/>
      <c r="F4" s="104"/>
      <c r="G4" s="104"/>
      <c r="H4" s="104"/>
      <c r="I4" s="104"/>
      <c r="J4" s="104"/>
      <c r="K4" s="104"/>
      <c r="L4" s="104"/>
      <c r="M4" s="104"/>
      <c r="N4" s="104"/>
      <c r="O4" s="104"/>
      <c r="P4" s="104"/>
      <c r="Q4" s="104"/>
      <c r="R4" s="104"/>
      <c r="S4" s="104"/>
      <c r="T4" s="104"/>
      <c r="U4" s="104"/>
      <c r="V4" s="104"/>
      <c r="W4" s="104"/>
      <c r="X4" s="104"/>
      <c r="Y4" s="104"/>
      <c r="Z4" s="41"/>
      <c r="AA4" s="41"/>
      <c r="AB4" s="106"/>
      <c r="AC4" s="106"/>
      <c r="AD4" s="106"/>
      <c r="AE4" s="87"/>
      <c r="AF4" s="105"/>
      <c r="AG4" s="105"/>
      <c r="AH4" s="105"/>
      <c r="AI4" s="105"/>
      <c r="AJ4" s="105"/>
      <c r="AK4" s="105"/>
      <c r="AL4" s="105"/>
      <c r="AM4" s="105"/>
      <c r="AN4" s="105"/>
      <c r="AO4" s="105"/>
      <c r="AP4" s="479"/>
      <c r="AQ4" s="480"/>
      <c r="AR4" s="481"/>
      <c r="AS4" s="452" t="str">
        <f>+表紙!N28</f>
        <v>○</v>
      </c>
      <c r="AT4" s="453"/>
      <c r="AU4" s="261">
        <f>+表紙!O28</f>
        <v>0</v>
      </c>
      <c r="AV4" s="105"/>
      <c r="AW4" s="382"/>
    </row>
    <row r="5" spans="2:49" ht="15" customHeight="1" x14ac:dyDescent="0.15">
      <c r="B5" s="145" t="s">
        <v>177</v>
      </c>
      <c r="C5" s="145"/>
      <c r="F5" s="145"/>
      <c r="G5" s="103"/>
      <c r="H5" s="103"/>
      <c r="I5" s="103"/>
      <c r="J5" s="103"/>
      <c r="K5" s="103"/>
      <c r="L5" s="103"/>
      <c r="M5" s="41"/>
      <c r="N5" s="41"/>
      <c r="O5" s="41"/>
      <c r="P5" s="41"/>
      <c r="Q5" s="41"/>
      <c r="R5" s="41"/>
      <c r="S5" s="41"/>
      <c r="T5" s="41"/>
      <c r="U5" s="41"/>
      <c r="V5" s="41"/>
      <c r="W5" s="41"/>
      <c r="X5" s="41"/>
      <c r="Y5" s="41"/>
      <c r="Z5" s="471" t="s">
        <v>178</v>
      </c>
      <c r="AA5" s="449"/>
      <c r="AB5" s="449"/>
      <c r="AC5" s="449"/>
      <c r="AD5" s="449"/>
      <c r="AE5" s="87" t="s">
        <v>179</v>
      </c>
      <c r="AF5" s="487" t="str">
        <f>+表紙!F47</f>
        <v>株式会社ハマーズ</v>
      </c>
      <c r="AG5" s="449"/>
      <c r="AH5" s="449"/>
      <c r="AI5" s="449"/>
      <c r="AJ5" s="449"/>
      <c r="AK5" s="449"/>
      <c r="AL5" s="449"/>
      <c r="AM5" s="449"/>
      <c r="AN5" s="449"/>
      <c r="AO5" s="449"/>
      <c r="AP5" s="449"/>
      <c r="AQ5" s="449"/>
      <c r="AR5" s="449"/>
      <c r="AS5" s="449"/>
      <c r="AT5" s="449"/>
      <c r="AU5" s="449"/>
      <c r="AV5" s="230"/>
      <c r="AW5" s="382"/>
    </row>
    <row r="6" spans="2:49" ht="24.75" customHeight="1" thickBot="1" x14ac:dyDescent="0.2">
      <c r="B6" s="287" t="s">
        <v>180</v>
      </c>
      <c r="C6" s="128"/>
      <c r="F6" s="128"/>
      <c r="G6" s="128"/>
      <c r="H6" s="128"/>
      <c r="I6" s="128"/>
      <c r="J6" s="128"/>
      <c r="K6" s="128"/>
      <c r="L6" s="128"/>
      <c r="M6" s="128"/>
      <c r="N6" s="128"/>
      <c r="O6" s="128"/>
      <c r="P6" s="128"/>
      <c r="Q6" s="128"/>
      <c r="R6" s="128"/>
      <c r="S6" s="128"/>
      <c r="T6" s="128"/>
      <c r="U6" s="128"/>
      <c r="V6" s="128"/>
      <c r="W6" s="128"/>
      <c r="X6" s="128"/>
      <c r="Y6" s="128"/>
      <c r="AC6" s="41"/>
      <c r="AD6" s="41"/>
      <c r="AE6" s="41"/>
      <c r="AF6" s="41"/>
      <c r="AG6" s="41"/>
      <c r="AH6" s="41"/>
      <c r="AI6" s="41"/>
      <c r="AJ6" s="41"/>
      <c r="AK6" s="41"/>
      <c r="AL6" s="41"/>
      <c r="AM6" s="41"/>
      <c r="AN6" s="41"/>
      <c r="AO6" s="41"/>
      <c r="AP6" s="41"/>
      <c r="AQ6" s="41"/>
      <c r="AR6" s="41"/>
      <c r="AS6" s="41"/>
      <c r="AT6" s="41"/>
      <c r="AU6" s="41"/>
      <c r="AV6" s="41"/>
      <c r="AW6" s="382"/>
    </row>
    <row r="7" spans="2:49" ht="28.35" customHeight="1" thickBot="1" x14ac:dyDescent="0.2">
      <c r="B7" s="485" t="s">
        <v>181</v>
      </c>
      <c r="C7" s="486"/>
      <c r="D7" s="445" t="s">
        <v>284</v>
      </c>
      <c r="E7" s="446"/>
      <c r="F7" s="446"/>
      <c r="G7" s="446"/>
      <c r="H7" s="446"/>
      <c r="I7" s="447"/>
      <c r="J7" s="136"/>
      <c r="S7" s="470"/>
      <c r="T7" s="449"/>
      <c r="U7" s="449"/>
      <c r="V7" s="449"/>
      <c r="W7" s="134"/>
      <c r="X7" s="134"/>
      <c r="Y7" s="129"/>
      <c r="AB7"/>
      <c r="AC7"/>
      <c r="AD7"/>
      <c r="AE7"/>
      <c r="AF7" s="90"/>
      <c r="AG7" s="90"/>
      <c r="AH7" s="90"/>
      <c r="AI7" s="90"/>
      <c r="AJ7" s="90"/>
      <c r="AK7" s="90"/>
      <c r="AL7" s="90"/>
      <c r="AM7" s="90"/>
      <c r="AN7" s="90"/>
      <c r="AS7"/>
      <c r="AT7"/>
      <c r="AU7"/>
      <c r="AV7"/>
      <c r="AW7" s="382"/>
    </row>
    <row r="8" spans="2:49" ht="28.35" customHeight="1" thickTop="1" thickBot="1" x14ac:dyDescent="0.2">
      <c r="B8" s="42" t="s">
        <v>183</v>
      </c>
      <c r="C8" s="483" t="s">
        <v>184</v>
      </c>
      <c r="D8" s="449"/>
      <c r="E8" s="449"/>
      <c r="F8" s="449"/>
      <c r="G8" s="449"/>
      <c r="H8" s="449"/>
      <c r="I8" s="449"/>
      <c r="J8" s="449"/>
      <c r="K8" s="449"/>
      <c r="L8" s="124"/>
      <c r="M8" s="124"/>
      <c r="N8" s="124"/>
      <c r="O8" s="124"/>
      <c r="P8" s="124"/>
      <c r="Q8" s="124"/>
      <c r="R8" s="124"/>
      <c r="S8" s="124"/>
      <c r="T8" s="124"/>
      <c r="U8" s="124"/>
      <c r="V8" s="124"/>
      <c r="W8" s="125"/>
      <c r="X8" s="125"/>
      <c r="Y8" s="125"/>
      <c r="Z8" s="90"/>
      <c r="AA8" s="90"/>
      <c r="AB8" s="90"/>
      <c r="AC8" s="90"/>
      <c r="AD8" s="90"/>
      <c r="AE8" s="90"/>
      <c r="AG8" s="48"/>
      <c r="AH8" s="44" t="s">
        <v>185</v>
      </c>
      <c r="AI8" s="438" t="s">
        <v>186</v>
      </c>
      <c r="AJ8" s="439"/>
      <c r="AK8" s="439"/>
      <c r="AL8" s="439"/>
      <c r="AM8" s="439"/>
      <c r="AN8" s="440"/>
      <c r="AS8"/>
      <c r="AT8"/>
      <c r="AU8"/>
      <c r="AV8"/>
      <c r="AW8" s="382"/>
    </row>
    <row r="9" spans="2:49" ht="24.75" customHeight="1" thickTop="1" thickBot="1" x14ac:dyDescent="0.2">
      <c r="B9" s="176" t="s">
        <v>187</v>
      </c>
      <c r="F9" s="488" t="s">
        <v>188</v>
      </c>
      <c r="G9" s="489"/>
      <c r="H9" s="489"/>
      <c r="I9" s="490"/>
      <c r="J9" s="124"/>
      <c r="K9" s="124"/>
      <c r="L9" s="124"/>
      <c r="M9" s="124"/>
      <c r="N9" s="124"/>
      <c r="O9" s="124"/>
      <c r="P9" s="124"/>
      <c r="Q9" s="124"/>
      <c r="R9" s="124"/>
      <c r="S9" s="124"/>
      <c r="T9" s="124"/>
      <c r="U9" s="124"/>
      <c r="V9" s="124"/>
      <c r="W9" s="125"/>
      <c r="X9" s="125"/>
      <c r="Y9" s="125"/>
      <c r="Z9" s="90"/>
      <c r="AA9" s="90"/>
      <c r="AB9" s="90"/>
      <c r="AC9" s="90"/>
      <c r="AD9" s="90"/>
      <c r="AE9" s="504" t="s">
        <v>189</v>
      </c>
      <c r="AF9" s="54"/>
      <c r="AH9" s="441"/>
      <c r="AI9" s="442"/>
      <c r="AJ9" s="442"/>
      <c r="AK9" s="442"/>
      <c r="AL9" s="442"/>
      <c r="AM9" s="442"/>
      <c r="AN9" s="51" t="s">
        <v>72</v>
      </c>
      <c r="AS9"/>
      <c r="AT9"/>
      <c r="AU9"/>
      <c r="AV9"/>
      <c r="AW9" s="382"/>
    </row>
    <row r="10" spans="2:49" ht="24.75" customHeight="1" thickTop="1" thickBot="1" x14ac:dyDescent="0.2">
      <c r="F10" s="91"/>
      <c r="G10" s="124"/>
      <c r="H10" s="124"/>
      <c r="I10" s="124"/>
      <c r="J10" s="124"/>
      <c r="K10" s="124"/>
      <c r="L10" s="124"/>
      <c r="M10" s="124"/>
      <c r="N10" s="124"/>
      <c r="O10" s="124"/>
      <c r="P10" s="124"/>
      <c r="Q10" s="124"/>
      <c r="R10" s="124"/>
      <c r="S10" s="124"/>
      <c r="T10" s="124"/>
      <c r="U10" s="124"/>
      <c r="V10" s="124"/>
      <c r="W10" s="125"/>
      <c r="X10" s="125"/>
      <c r="Y10" s="125"/>
      <c r="Z10" s="90"/>
      <c r="AA10" s="90"/>
      <c r="AB10" s="90"/>
      <c r="AE10" s="473"/>
      <c r="AF10" s="54"/>
      <c r="AS10"/>
      <c r="AT10"/>
      <c r="AU10"/>
      <c r="AV10"/>
      <c r="AW10" s="382"/>
    </row>
    <row r="11" spans="2:49" ht="27" customHeight="1" thickTop="1" thickBot="1" x14ac:dyDescent="0.2">
      <c r="C11" s="153" t="s">
        <v>190</v>
      </c>
      <c r="F11" s="44" t="s">
        <v>47</v>
      </c>
      <c r="G11" s="438" t="s">
        <v>191</v>
      </c>
      <c r="H11" s="439"/>
      <c r="I11" s="440"/>
      <c r="J11" s="45"/>
      <c r="K11" s="46"/>
      <c r="L11" s="47"/>
      <c r="M11" s="472" t="s">
        <v>192</v>
      </c>
      <c r="N11" s="47"/>
      <c r="O11" s="48"/>
      <c r="P11" s="44" t="s">
        <v>50</v>
      </c>
      <c r="Q11" s="493" t="s">
        <v>193</v>
      </c>
      <c r="R11" s="439"/>
      <c r="S11" s="439"/>
      <c r="T11" s="440"/>
      <c r="U11" s="178"/>
      <c r="V11" s="62"/>
      <c r="Y11"/>
      <c r="Z11"/>
      <c r="AA11"/>
      <c r="AB11"/>
      <c r="AD11" s="59"/>
      <c r="AE11" s="473"/>
      <c r="AF11" s="138"/>
      <c r="AG11" s="48"/>
      <c r="AH11" s="44" t="s">
        <v>194</v>
      </c>
      <c r="AI11" s="438" t="s">
        <v>195</v>
      </c>
      <c r="AJ11" s="439"/>
      <c r="AK11" s="439"/>
      <c r="AL11" s="439"/>
      <c r="AM11" s="439"/>
      <c r="AN11" s="440"/>
      <c r="AS11"/>
      <c r="AT11"/>
      <c r="AU11"/>
      <c r="AV11"/>
      <c r="AW11" s="382"/>
    </row>
    <row r="12" spans="2:49" ht="24.75" customHeight="1" thickTop="1" thickBot="1" x14ac:dyDescent="0.2">
      <c r="F12" s="459">
        <f>+ROUND(P12,1)+ROUND(P15,1)+ROUND(P18,1)+ROUND(P24,1)+P27-ROUND(F15,1)</f>
        <v>9422.0779989999992</v>
      </c>
      <c r="G12" s="460"/>
      <c r="H12" s="460"/>
      <c r="I12" s="51" t="s">
        <v>72</v>
      </c>
      <c r="K12" s="52"/>
      <c r="M12" s="473"/>
      <c r="N12" s="53"/>
      <c r="P12" s="441"/>
      <c r="Q12" s="442"/>
      <c r="R12" s="442"/>
      <c r="S12" s="442"/>
      <c r="T12" s="51" t="s">
        <v>72</v>
      </c>
      <c r="Y12"/>
      <c r="Z12"/>
      <c r="AA12"/>
      <c r="AB12"/>
      <c r="AC12" s="54"/>
      <c r="AE12" s="473"/>
      <c r="AG12" s="131"/>
      <c r="AH12" s="441"/>
      <c r="AI12" s="442"/>
      <c r="AJ12" s="442"/>
      <c r="AK12" s="442"/>
      <c r="AL12" s="442"/>
      <c r="AM12" s="442"/>
      <c r="AN12" s="51" t="s">
        <v>72</v>
      </c>
      <c r="AS12"/>
      <c r="AT12"/>
      <c r="AU12"/>
      <c r="AV12"/>
      <c r="AW12" s="382"/>
    </row>
    <row r="13" spans="2:49" ht="24.75" customHeight="1" thickTop="1" thickBot="1" x14ac:dyDescent="0.2">
      <c r="K13" s="55"/>
      <c r="M13" s="473"/>
      <c r="N13" s="54"/>
      <c r="Y13"/>
      <c r="Z13"/>
      <c r="AA13"/>
      <c r="AB13"/>
      <c r="AC13" s="54"/>
      <c r="AE13" s="473"/>
      <c r="AG13" s="136"/>
      <c r="AH13" s="134"/>
      <c r="AI13" s="135"/>
      <c r="AJ13" s="135"/>
      <c r="AK13" s="135"/>
      <c r="AL13" s="135"/>
      <c r="AS13" s="133"/>
      <c r="AT13" s="133"/>
      <c r="AU13" s="134"/>
      <c r="AW13" s="382"/>
    </row>
    <row r="14" spans="2:49" ht="27" customHeight="1" thickTop="1" thickBot="1" x14ac:dyDescent="0.2">
      <c r="F14" s="50" t="s">
        <v>196</v>
      </c>
      <c r="G14" s="468" t="s">
        <v>197</v>
      </c>
      <c r="H14" s="436"/>
      <c r="I14" s="437"/>
      <c r="J14" s="57"/>
      <c r="K14" s="58"/>
      <c r="M14" s="473"/>
      <c r="N14" s="54"/>
      <c r="O14" s="47"/>
      <c r="P14" s="44" t="s">
        <v>64</v>
      </c>
      <c r="Q14" s="494" t="s">
        <v>198</v>
      </c>
      <c r="R14" s="439"/>
      <c r="S14" s="439"/>
      <c r="T14" s="440"/>
      <c r="U14" s="178"/>
      <c r="V14" s="62"/>
      <c r="Y14"/>
      <c r="Z14"/>
      <c r="AA14"/>
      <c r="AB14"/>
      <c r="AC14" s="54"/>
      <c r="AE14" s="474"/>
      <c r="AG14" s="137"/>
      <c r="AH14" s="50" t="s">
        <v>199</v>
      </c>
      <c r="AI14" s="464" t="s">
        <v>200</v>
      </c>
      <c r="AJ14" s="465"/>
      <c r="AK14" s="465"/>
      <c r="AL14" s="465"/>
      <c r="AM14" s="465"/>
      <c r="AN14" s="466"/>
      <c r="AO14"/>
      <c r="AS14" s="133"/>
      <c r="AT14" s="133"/>
      <c r="AU14" s="134"/>
      <c r="AW14" s="382"/>
    </row>
    <row r="15" spans="2:49" ht="24.75" customHeight="1" thickBot="1" x14ac:dyDescent="0.2">
      <c r="F15" s="484"/>
      <c r="G15" s="455"/>
      <c r="H15" s="455"/>
      <c r="I15" s="43" t="s">
        <v>72</v>
      </c>
      <c r="K15" s="54"/>
      <c r="M15" s="473"/>
      <c r="N15" s="54"/>
      <c r="P15" s="441"/>
      <c r="Q15" s="442"/>
      <c r="R15" s="442"/>
      <c r="S15" s="442"/>
      <c r="T15" s="51" t="s">
        <v>72</v>
      </c>
      <c r="Y15"/>
      <c r="Z15"/>
      <c r="AA15"/>
      <c r="AB15"/>
      <c r="AC15" s="54"/>
      <c r="AH15" s="454"/>
      <c r="AI15" s="455"/>
      <c r="AJ15" s="455"/>
      <c r="AK15" s="455"/>
      <c r="AL15" s="455"/>
      <c r="AM15" s="455"/>
      <c r="AN15" s="43" t="s">
        <v>72</v>
      </c>
      <c r="AO15"/>
      <c r="AS15" s="60" t="s">
        <v>201</v>
      </c>
      <c r="AT15" s="61"/>
      <c r="AW15" s="382"/>
    </row>
    <row r="16" spans="2:49" ht="24.75" customHeight="1" thickTop="1" thickBot="1" x14ac:dyDescent="0.2">
      <c r="K16" s="54"/>
      <c r="M16" s="473"/>
      <c r="N16" s="54"/>
      <c r="P16" s="507" t="str">
        <f>+IF(Y18=0,"",IF(Y18-P18=Y18,"エラー！：⑥残さ物量があるのに、④自ら中間処理した量がゼロになっています",""))</f>
        <v/>
      </c>
      <c r="Q16" s="449"/>
      <c r="R16" s="449"/>
      <c r="S16" s="449"/>
      <c r="T16" s="449"/>
      <c r="U16" s="449"/>
      <c r="V16" s="449"/>
      <c r="W16" s="449"/>
      <c r="X16" s="449"/>
      <c r="Y16" s="449"/>
      <c r="Z16" s="449"/>
      <c r="AA16" s="449"/>
      <c r="AB16" s="449"/>
      <c r="AC16" s="54"/>
      <c r="AE16" s="174"/>
      <c r="AP16" s="49"/>
      <c r="AS16" s="508" t="s">
        <v>240</v>
      </c>
      <c r="AT16" s="437"/>
      <c r="AU16" s="92"/>
      <c r="AV16" s="43" t="s">
        <v>72</v>
      </c>
      <c r="AW16" s="382"/>
    </row>
    <row r="17" spans="2:49" ht="27" customHeight="1" thickTop="1" thickBot="1" x14ac:dyDescent="0.2">
      <c r="K17" s="54"/>
      <c r="M17" s="473"/>
      <c r="N17" s="54"/>
      <c r="O17" s="47"/>
      <c r="P17" s="44" t="s">
        <v>203</v>
      </c>
      <c r="Q17" s="438" t="s">
        <v>204</v>
      </c>
      <c r="R17" s="439"/>
      <c r="S17" s="439"/>
      <c r="T17" s="440"/>
      <c r="U17" s="517"/>
      <c r="V17" s="480"/>
      <c r="W17" s="480"/>
      <c r="X17" s="480"/>
      <c r="Y17" s="130" t="s">
        <v>205</v>
      </c>
      <c r="Z17" s="438" t="s">
        <v>206</v>
      </c>
      <c r="AA17" s="439"/>
      <c r="AB17" s="440"/>
      <c r="AC17" s="140"/>
      <c r="AD17" s="137"/>
      <c r="AE17" s="472" t="s">
        <v>207</v>
      </c>
      <c r="AF17" s="47"/>
      <c r="AG17" s="47"/>
      <c r="AH17" s="234" t="s">
        <v>208</v>
      </c>
      <c r="AI17" s="468" t="s">
        <v>209</v>
      </c>
      <c r="AJ17" s="436"/>
      <c r="AK17" s="436"/>
      <c r="AL17" s="437"/>
      <c r="AM17" s="47"/>
      <c r="AN17" s="242"/>
      <c r="AO17" s="491" t="s">
        <v>210</v>
      </c>
      <c r="AP17" s="437"/>
      <c r="AQ17" s="244"/>
      <c r="AS17" s="508" t="s">
        <v>211</v>
      </c>
      <c r="AT17" s="437"/>
      <c r="AU17" s="92"/>
      <c r="AV17" s="43" t="s">
        <v>72</v>
      </c>
      <c r="AW17" s="382"/>
    </row>
    <row r="18" spans="2:49" ht="24.75" customHeight="1" thickBot="1" x14ac:dyDescent="0.2">
      <c r="K18" s="54"/>
      <c r="M18" s="473"/>
      <c r="N18" s="54"/>
      <c r="P18" s="441"/>
      <c r="Q18" s="442"/>
      <c r="R18" s="442"/>
      <c r="S18" s="442"/>
      <c r="T18" s="51" t="s">
        <v>72</v>
      </c>
      <c r="U18"/>
      <c r="V18" s="235"/>
      <c r="W18"/>
      <c r="X18" s="182"/>
      <c r="Y18" s="459">
        <f>+ROUND(AH9,1)+ROUND(AH12,1)+ROUND(AH15,1)+AH18</f>
        <v>0</v>
      </c>
      <c r="Z18" s="460"/>
      <c r="AA18" s="460"/>
      <c r="AB18" s="51" t="s">
        <v>72</v>
      </c>
      <c r="AC18" s="181"/>
      <c r="AD18" s="181"/>
      <c r="AE18" s="473"/>
      <c r="AH18" s="456">
        <f>+ROUND(AO18,1)+ROUND(AO21,1)</f>
        <v>0</v>
      </c>
      <c r="AI18" s="436"/>
      <c r="AJ18" s="436"/>
      <c r="AK18" s="436"/>
      <c r="AL18" s="43" t="s">
        <v>72</v>
      </c>
      <c r="AM18" s="53"/>
      <c r="AO18" s="260">
        <f>+ROUND(AU16,1)+ROUND(AU17,1)+ROUND(AU18,1)</f>
        <v>0</v>
      </c>
      <c r="AP18" s="43" t="s">
        <v>72</v>
      </c>
      <c r="AS18" s="508" t="s">
        <v>212</v>
      </c>
      <c r="AT18" s="437"/>
      <c r="AU18" s="92"/>
      <c r="AV18" s="43" t="s">
        <v>72</v>
      </c>
      <c r="AW18" s="382"/>
    </row>
    <row r="19" spans="2:49" ht="24.75" customHeight="1" thickTop="1" thickBot="1" x14ac:dyDescent="0.2">
      <c r="K19" s="54"/>
      <c r="M19" s="473"/>
      <c r="N19" s="54"/>
      <c r="P19" s="126"/>
      <c r="Q19" s="253"/>
      <c r="R19" s="185"/>
      <c r="S19" s="126"/>
      <c r="T19" s="126"/>
      <c r="U19" s="127"/>
      <c r="V19" s="236"/>
      <c r="W19" s="127"/>
      <c r="X19" s="127"/>
      <c r="Y19" s="127"/>
      <c r="Z19" s="127"/>
      <c r="AA19" s="127"/>
      <c r="AB19" s="127"/>
      <c r="AE19" s="473"/>
      <c r="AI19" s="54"/>
      <c r="AM19" s="54"/>
      <c r="AS19"/>
      <c r="AT19"/>
      <c r="AU19"/>
      <c r="AV19"/>
      <c r="AW19" s="524" t="s">
        <v>213</v>
      </c>
    </row>
    <row r="20" spans="2:49" ht="27" customHeight="1" thickTop="1" thickBot="1" x14ac:dyDescent="0.2">
      <c r="K20" s="54"/>
      <c r="M20" s="473"/>
      <c r="N20" s="54"/>
      <c r="P20" s="44" t="s">
        <v>214</v>
      </c>
      <c r="Q20" s="438" t="s">
        <v>215</v>
      </c>
      <c r="R20" s="439"/>
      <c r="S20" s="439"/>
      <c r="T20" s="440"/>
      <c r="U20" s="126"/>
      <c r="V20" s="237"/>
      <c r="W20" s="240"/>
      <c r="X20" s="241"/>
      <c r="Y20" s="130" t="s">
        <v>216</v>
      </c>
      <c r="Z20" s="438" t="s">
        <v>217</v>
      </c>
      <c r="AA20" s="439"/>
      <c r="AB20" s="440"/>
      <c r="AE20" s="473"/>
      <c r="AI20" s="54"/>
      <c r="AL20" s="106"/>
      <c r="AM20" s="54"/>
      <c r="AN20" s="243"/>
      <c r="AO20" s="491" t="s">
        <v>218</v>
      </c>
      <c r="AP20" s="437"/>
      <c r="AQ20" s="179"/>
      <c r="AS20" s="56"/>
      <c r="AT20" s="56"/>
      <c r="AW20" s="449"/>
    </row>
    <row r="21" spans="2:49" ht="25.35" customHeight="1" thickBot="1" x14ac:dyDescent="0.2">
      <c r="B21" s="482" t="s">
        <v>219</v>
      </c>
      <c r="C21" s="449"/>
      <c r="D21" s="449"/>
      <c r="E21" s="449"/>
      <c r="F21" s="449"/>
      <c r="G21" s="449"/>
      <c r="H21" s="449"/>
      <c r="I21" s="449"/>
      <c r="J21" s="449"/>
      <c r="K21" s="54"/>
      <c r="M21" s="473"/>
      <c r="N21" s="54"/>
      <c r="P21" s="441"/>
      <c r="Q21" s="442"/>
      <c r="R21" s="442"/>
      <c r="S21" s="442"/>
      <c r="T21" s="51" t="s">
        <v>72</v>
      </c>
      <c r="U21" s="126"/>
      <c r="V21" s="126"/>
      <c r="W21" s="126"/>
      <c r="X21" s="126"/>
      <c r="Y21" s="459">
        <f>+P18-Y18</f>
        <v>0</v>
      </c>
      <c r="Z21" s="460"/>
      <c r="AA21" s="460"/>
      <c r="AB21" s="51" t="s">
        <v>72</v>
      </c>
      <c r="AC21" s="127"/>
      <c r="AE21" s="474"/>
      <c r="AI21" s="54"/>
      <c r="AN21" s="106"/>
      <c r="AO21" s="92"/>
      <c r="AP21" s="43" t="s">
        <v>72</v>
      </c>
      <c r="AQ21" s="179"/>
      <c r="AS21"/>
      <c r="AT21"/>
      <c r="AU21"/>
      <c r="AV21"/>
      <c r="AW21" s="382"/>
    </row>
    <row r="22" spans="2:49" ht="25.5" customHeight="1" thickTop="1" thickBot="1" x14ac:dyDescent="0.2">
      <c r="B22" s="480"/>
      <c r="C22" s="480"/>
      <c r="D22" s="480"/>
      <c r="E22" s="480"/>
      <c r="F22" s="480"/>
      <c r="G22" s="480"/>
      <c r="H22" s="480"/>
      <c r="I22" s="480"/>
      <c r="J22" s="480"/>
      <c r="K22" s="54"/>
      <c r="M22" s="473"/>
      <c r="N22" s="54"/>
      <c r="P22" s="532" t="str">
        <f>+IF(P21=0,"",IF(P18&lt;P21,"エラー !：④の内数である⑤の量が④を超えています",""))</f>
        <v/>
      </c>
      <c r="Q22" s="449"/>
      <c r="R22" s="449"/>
      <c r="S22" s="449"/>
      <c r="T22" s="449"/>
      <c r="U22" s="449"/>
      <c r="V22" s="449"/>
      <c r="W22" s="127"/>
      <c r="X22" s="127"/>
      <c r="Y22" s="127"/>
      <c r="Z22" s="127"/>
      <c r="AA22" s="127"/>
      <c r="AB22" s="127"/>
      <c r="AE22" s="174"/>
      <c r="AI22" s="54"/>
      <c r="AW22" s="382"/>
    </row>
    <row r="23" spans="2:49" ht="27" customHeight="1" thickTop="1" thickBot="1" x14ac:dyDescent="0.2">
      <c r="B23" s="516" t="s">
        <v>220</v>
      </c>
      <c r="C23" s="444"/>
      <c r="D23" s="530" t="s">
        <v>221</v>
      </c>
      <c r="E23" s="520"/>
      <c r="F23" s="520"/>
      <c r="G23" s="444"/>
      <c r="H23" s="516" t="s">
        <v>222</v>
      </c>
      <c r="I23" s="520"/>
      <c r="J23" s="444"/>
      <c r="K23" s="54"/>
      <c r="M23" s="473"/>
      <c r="N23" s="54"/>
      <c r="O23" s="47"/>
      <c r="P23" s="50" t="s">
        <v>223</v>
      </c>
      <c r="Q23" s="468" t="s">
        <v>224</v>
      </c>
      <c r="R23" s="436"/>
      <c r="S23" s="436"/>
      <c r="T23" s="437"/>
      <c r="U23" s="521"/>
      <c r="V23" s="449"/>
      <c r="W23" s="449"/>
      <c r="X23" s="449"/>
      <c r="AE23"/>
      <c r="AF23"/>
      <c r="AG23"/>
      <c r="AH23"/>
      <c r="AI23" s="245"/>
      <c r="AJ23"/>
      <c r="AN23" s="142"/>
      <c r="AR23" s="48"/>
      <c r="AS23" s="130" t="s">
        <v>225</v>
      </c>
      <c r="AT23" s="438" t="s">
        <v>226</v>
      </c>
      <c r="AU23" s="439"/>
      <c r="AV23" s="440"/>
      <c r="AW23" s="382"/>
    </row>
    <row r="24" spans="2:49" ht="27" customHeight="1" thickBot="1" x14ac:dyDescent="0.2">
      <c r="B24" s="457" t="s">
        <v>227</v>
      </c>
      <c r="C24" s="458"/>
      <c r="D24" s="469">
        <v>6108</v>
      </c>
      <c r="E24" s="455"/>
      <c r="F24" s="455"/>
      <c r="G24" s="183" t="s">
        <v>228</v>
      </c>
      <c r="H24" s="467">
        <f>+F12</f>
        <v>9422.0779989999992</v>
      </c>
      <c r="I24" s="436"/>
      <c r="J24" s="183" t="s">
        <v>228</v>
      </c>
      <c r="K24" s="54"/>
      <c r="M24" s="474"/>
      <c r="P24" s="454"/>
      <c r="Q24" s="455"/>
      <c r="R24" s="455"/>
      <c r="S24" s="455"/>
      <c r="T24" s="43" t="s">
        <v>72</v>
      </c>
      <c r="U24"/>
      <c r="V24"/>
      <c r="W24"/>
      <c r="X24"/>
      <c r="AE24"/>
      <c r="AF24"/>
      <c r="AG24"/>
      <c r="AH24"/>
      <c r="AI24" s="245"/>
      <c r="AJ24"/>
      <c r="AL24" s="135"/>
      <c r="AQ24" s="54"/>
      <c r="AR24" s="139"/>
      <c r="AS24" s="459">
        <f>+ROUND(AU16,1)+ROUND(AA28,1)</f>
        <v>9422</v>
      </c>
      <c r="AT24" s="460"/>
      <c r="AU24" s="460"/>
      <c r="AV24" s="51" t="s">
        <v>72</v>
      </c>
      <c r="AW24" s="382"/>
    </row>
    <row r="25" spans="2:49" ht="27" customHeight="1" thickBot="1" x14ac:dyDescent="0.2">
      <c r="B25" s="457" t="s">
        <v>229</v>
      </c>
      <c r="C25" s="458"/>
      <c r="D25" s="469">
        <v>0</v>
      </c>
      <c r="E25" s="455"/>
      <c r="F25" s="455"/>
      <c r="G25" s="183" t="s">
        <v>228</v>
      </c>
      <c r="H25" s="467">
        <f>+P12+AH9</f>
        <v>0</v>
      </c>
      <c r="I25" s="436"/>
      <c r="J25" s="183" t="s">
        <v>228</v>
      </c>
      <c r="K25" s="54"/>
      <c r="AE25" s="141"/>
      <c r="AI25" s="54"/>
      <c r="AL25" s="175"/>
      <c r="AM25" s="175"/>
      <c r="AN25" s="175"/>
      <c r="AQ25" s="255"/>
      <c r="AR25" s="67"/>
      <c r="AW25" s="382"/>
    </row>
    <row r="26" spans="2:49" ht="27" customHeight="1" thickTop="1" thickBot="1" x14ac:dyDescent="0.2">
      <c r="B26" s="457" t="s">
        <v>230</v>
      </c>
      <c r="C26" s="458"/>
      <c r="D26" s="469">
        <v>0</v>
      </c>
      <c r="E26" s="455"/>
      <c r="F26" s="455"/>
      <c r="G26" s="183" t="s">
        <v>228</v>
      </c>
      <c r="H26" s="467">
        <f>+P21</f>
        <v>0</v>
      </c>
      <c r="I26" s="436"/>
      <c r="J26" s="183" t="s">
        <v>228</v>
      </c>
      <c r="K26" s="54"/>
      <c r="L26" s="137"/>
      <c r="M26" s="472" t="s">
        <v>231</v>
      </c>
      <c r="N26" s="47"/>
      <c r="O26" s="47"/>
      <c r="P26" s="234" t="s">
        <v>232</v>
      </c>
      <c r="Q26" s="468" t="s">
        <v>233</v>
      </c>
      <c r="R26" s="436"/>
      <c r="S26" s="436"/>
      <c r="T26" s="437"/>
      <c r="U26" s="47"/>
      <c r="V26" s="47"/>
      <c r="W26" s="47"/>
      <c r="X26" s="47"/>
      <c r="Y26" s="47"/>
      <c r="Z26" s="47"/>
      <c r="AA26" s="47"/>
      <c r="AB26" s="47"/>
      <c r="AC26" s="47"/>
      <c r="AD26" s="47"/>
      <c r="AE26" s="47"/>
      <c r="AF26" s="47"/>
      <c r="AG26" s="47"/>
      <c r="AH26" s="47"/>
      <c r="AI26" s="59"/>
      <c r="AJ26" s="47"/>
      <c r="AK26" s="48"/>
      <c r="AL26" s="130" t="s">
        <v>234</v>
      </c>
      <c r="AM26" s="438" t="s">
        <v>235</v>
      </c>
      <c r="AN26" s="439"/>
      <c r="AO26" s="439"/>
      <c r="AP26" s="440"/>
      <c r="AQ26" s="257"/>
      <c r="AR26" s="258"/>
      <c r="AS26" s="130" t="s">
        <v>236</v>
      </c>
      <c r="AT26" s="438" t="s">
        <v>237</v>
      </c>
      <c r="AU26" s="439"/>
      <c r="AV26" s="440"/>
      <c r="AW26" s="382"/>
    </row>
    <row r="27" spans="2:49" ht="27" customHeight="1" thickBot="1" x14ac:dyDescent="0.2">
      <c r="B27" s="457" t="s">
        <v>238</v>
      </c>
      <c r="C27" s="458"/>
      <c r="D27" s="469">
        <v>0</v>
      </c>
      <c r="E27" s="455"/>
      <c r="F27" s="455"/>
      <c r="G27" s="183" t="s">
        <v>228</v>
      </c>
      <c r="H27" s="467">
        <f>+Y21</f>
        <v>0</v>
      </c>
      <c r="I27" s="436"/>
      <c r="J27" s="183" t="s">
        <v>228</v>
      </c>
      <c r="M27" s="473"/>
      <c r="P27" s="495">
        <v>9422.0779989999992</v>
      </c>
      <c r="Q27" s="436"/>
      <c r="R27" s="436"/>
      <c r="S27" s="436"/>
      <c r="T27" s="43" t="s">
        <v>72</v>
      </c>
      <c r="U27" s="62"/>
      <c r="V27" s="62"/>
      <c r="Y27" s="60" t="s">
        <v>201</v>
      </c>
      <c r="Z27" s="63"/>
      <c r="AL27" s="459">
        <f>+AH18+P27</f>
        <v>9422.0779989999992</v>
      </c>
      <c r="AM27" s="460"/>
      <c r="AN27" s="460"/>
      <c r="AO27" s="460"/>
      <c r="AP27" s="51" t="s">
        <v>72</v>
      </c>
      <c r="AQ27" s="255"/>
      <c r="AR27" s="67"/>
      <c r="AS27" s="441"/>
      <c r="AT27" s="442"/>
      <c r="AU27" s="442"/>
      <c r="AV27" s="51" t="s">
        <v>72</v>
      </c>
      <c r="AW27" s="382"/>
    </row>
    <row r="28" spans="2:49" ht="27" customHeight="1" thickTop="1" thickBot="1" x14ac:dyDescent="0.2">
      <c r="B28" s="492" t="s">
        <v>239</v>
      </c>
      <c r="C28" s="458"/>
      <c r="D28" s="469">
        <v>0</v>
      </c>
      <c r="E28" s="455"/>
      <c r="F28" s="455"/>
      <c r="G28" s="183" t="s">
        <v>228</v>
      </c>
      <c r="H28" s="467">
        <f>+P15+AH12</f>
        <v>0</v>
      </c>
      <c r="I28" s="436"/>
      <c r="J28" s="183" t="s">
        <v>228</v>
      </c>
      <c r="M28" s="473"/>
      <c r="P28" s="54"/>
      <c r="Y28" s="450" t="s">
        <v>240</v>
      </c>
      <c r="Z28" s="436"/>
      <c r="AA28" s="454">
        <v>9422</v>
      </c>
      <c r="AB28" s="455"/>
      <c r="AC28" s="455"/>
      <c r="AD28" s="455"/>
      <c r="AE28" s="455"/>
      <c r="AF28" s="43" t="s">
        <v>72</v>
      </c>
      <c r="AN28" s="254"/>
      <c r="AQ28" s="255"/>
      <c r="AR28" s="67"/>
      <c r="AS28" s="380" t="str">
        <f>+IF(AS27=0,"",IF(AL27&lt;(AS24+AS27+AS31),"エラー !：⑩の内数である（⑫+⑬＋⑭）の量が⑩を超えています",""))</f>
        <v/>
      </c>
      <c r="AT28" s="378"/>
      <c r="AU28" s="378"/>
      <c r="AV28" s="378"/>
      <c r="AW28" s="382"/>
    </row>
    <row r="29" spans="2:49" ht="27" customHeight="1" thickTop="1" thickBot="1" x14ac:dyDescent="0.2">
      <c r="B29" s="457" t="s">
        <v>241</v>
      </c>
      <c r="C29" s="458"/>
      <c r="D29" s="469">
        <v>6108</v>
      </c>
      <c r="E29" s="455"/>
      <c r="F29" s="455"/>
      <c r="G29" s="183" t="s">
        <v>228</v>
      </c>
      <c r="H29" s="467">
        <f>+AL27</f>
        <v>9422.0779989999992</v>
      </c>
      <c r="I29" s="436"/>
      <c r="J29" s="183" t="s">
        <v>228</v>
      </c>
      <c r="M29" s="473"/>
      <c r="P29" s="54"/>
      <c r="Q29" s="137"/>
      <c r="R29" s="50" t="s">
        <v>242</v>
      </c>
      <c r="S29" s="468" t="s">
        <v>243</v>
      </c>
      <c r="T29" s="436"/>
      <c r="U29" s="436"/>
      <c r="V29" s="437"/>
      <c r="W29" s="47"/>
      <c r="X29" s="64"/>
      <c r="Y29" s="450" t="s">
        <v>244</v>
      </c>
      <c r="Z29" s="436"/>
      <c r="AA29" s="454"/>
      <c r="AB29" s="455"/>
      <c r="AC29" s="455"/>
      <c r="AD29" s="455"/>
      <c r="AE29" s="455"/>
      <c r="AF29" s="43" t="s">
        <v>72</v>
      </c>
      <c r="AL29" s="130" t="s">
        <v>245</v>
      </c>
      <c r="AM29" s="438" t="s">
        <v>246</v>
      </c>
      <c r="AN29" s="439"/>
      <c r="AO29" s="439"/>
      <c r="AP29" s="440"/>
      <c r="AQ29" s="256"/>
      <c r="AR29" s="259"/>
      <c r="AS29" s="509" t="s">
        <v>247</v>
      </c>
      <c r="AT29" s="438" t="s">
        <v>248</v>
      </c>
      <c r="AU29" s="500"/>
      <c r="AV29" s="501"/>
      <c r="AW29" s="382"/>
    </row>
    <row r="30" spans="2:49" ht="27" customHeight="1" thickBot="1" x14ac:dyDescent="0.2">
      <c r="B30" s="457" t="s">
        <v>249</v>
      </c>
      <c r="C30" s="458"/>
      <c r="D30" s="469">
        <v>7</v>
      </c>
      <c r="E30" s="455"/>
      <c r="F30" s="455"/>
      <c r="G30" s="183" t="s">
        <v>228</v>
      </c>
      <c r="H30" s="467">
        <f>+AL30</f>
        <v>139.76</v>
      </c>
      <c r="I30" s="436"/>
      <c r="J30" s="183" t="s">
        <v>228</v>
      </c>
      <c r="M30" s="473"/>
      <c r="P30" s="54"/>
      <c r="R30" s="456">
        <f>+ROUND(AA28,1)+ROUND(AA29,1)+ROUND(AA30,1)</f>
        <v>9422</v>
      </c>
      <c r="S30" s="436"/>
      <c r="T30" s="436"/>
      <c r="U30" s="436"/>
      <c r="V30" s="43" t="s">
        <v>72</v>
      </c>
      <c r="Y30" s="450" t="s">
        <v>212</v>
      </c>
      <c r="Z30" s="436"/>
      <c r="AA30" s="454"/>
      <c r="AB30" s="455"/>
      <c r="AC30" s="455"/>
      <c r="AD30" s="455"/>
      <c r="AE30" s="455"/>
      <c r="AF30" s="43" t="s">
        <v>72</v>
      </c>
      <c r="AL30" s="531">
        <v>139.76</v>
      </c>
      <c r="AM30" s="442"/>
      <c r="AN30" s="442"/>
      <c r="AO30" s="442"/>
      <c r="AP30" s="51" t="s">
        <v>72</v>
      </c>
      <c r="AS30" s="510"/>
      <c r="AT30" s="502"/>
      <c r="AU30" s="502"/>
      <c r="AV30" s="503"/>
      <c r="AW30" s="382"/>
    </row>
    <row r="31" spans="2:49" ht="27" customHeight="1" thickTop="1" thickBot="1" x14ac:dyDescent="0.2">
      <c r="B31" s="457" t="s">
        <v>250</v>
      </c>
      <c r="C31" s="458"/>
      <c r="D31" s="469">
        <v>6108</v>
      </c>
      <c r="E31" s="455"/>
      <c r="F31" s="455"/>
      <c r="G31" s="183" t="s">
        <v>228</v>
      </c>
      <c r="H31" s="467">
        <f>+AS24</f>
        <v>9422</v>
      </c>
      <c r="I31" s="436"/>
      <c r="J31" s="183" t="s">
        <v>228</v>
      </c>
      <c r="M31" s="473"/>
      <c r="P31" s="54"/>
      <c r="Y31"/>
      <c r="Z31"/>
      <c r="AA31" s="65" t="s">
        <v>251</v>
      </c>
      <c r="AK31" s="67"/>
      <c r="AL31" s="507" t="str">
        <f>+IF(AL30=0,"",IF(AL27&lt;AL30,"エラー !：⑩の内数である⑪の量が⑩を超えています",""))</f>
        <v/>
      </c>
      <c r="AM31" s="449"/>
      <c r="AN31" s="449"/>
      <c r="AO31" s="449"/>
      <c r="AP31" s="449"/>
      <c r="AQ31" s="449"/>
      <c r="AS31" s="514"/>
      <c r="AT31" s="515"/>
      <c r="AU31" s="515"/>
      <c r="AV31" s="152" t="s">
        <v>72</v>
      </c>
      <c r="AW31" s="382"/>
    </row>
    <row r="32" spans="2:49" ht="27" customHeight="1" thickTop="1" thickBot="1" x14ac:dyDescent="0.2">
      <c r="B32" s="457" t="s">
        <v>252</v>
      </c>
      <c r="C32" s="458"/>
      <c r="D32" s="469">
        <v>0</v>
      </c>
      <c r="E32" s="455"/>
      <c r="F32" s="455"/>
      <c r="G32" s="183" t="s">
        <v>228</v>
      </c>
      <c r="H32" s="467">
        <f>+AS27</f>
        <v>0</v>
      </c>
      <c r="I32" s="436"/>
      <c r="J32" s="183" t="s">
        <v>228</v>
      </c>
      <c r="M32" s="473"/>
      <c r="P32" s="54"/>
      <c r="Q32" s="137"/>
      <c r="R32" s="50" t="s">
        <v>253</v>
      </c>
      <c r="S32" s="468" t="s">
        <v>254</v>
      </c>
      <c r="T32" s="436"/>
      <c r="U32" s="436"/>
      <c r="V32" s="437"/>
      <c r="Y32"/>
      <c r="Z32"/>
      <c r="AA32" s="527" t="s">
        <v>255</v>
      </c>
      <c r="AB32" s="462"/>
      <c r="AC32" s="462"/>
      <c r="AD32" s="462"/>
      <c r="AE32" s="462"/>
      <c r="AF32" s="461" t="s">
        <v>256</v>
      </c>
      <c r="AG32" s="462"/>
      <c r="AH32" s="462"/>
      <c r="AI32" s="462"/>
      <c r="AJ32" s="462"/>
      <c r="AK32" s="462"/>
      <c r="AL32" s="496" t="s">
        <v>257</v>
      </c>
      <c r="AM32" s="462"/>
      <c r="AN32" s="462"/>
      <c r="AO32" s="497"/>
      <c r="AP32" s="177"/>
      <c r="AS32" s="381" t="str">
        <f>+IF(AS31=0,"",IF(AL27&lt;(AS24+AS27+AS31),"エラー !：⑩の内数である（⑫+⑬＋⑭）の量が⑩を超えています",""))</f>
        <v/>
      </c>
      <c r="AT32" s="379"/>
      <c r="AU32" s="379"/>
      <c r="AV32" s="379"/>
      <c r="AW32" s="382"/>
    </row>
    <row r="33" spans="2:62" ht="27" customHeight="1" thickBot="1" x14ac:dyDescent="0.2">
      <c r="B33" s="475" t="s">
        <v>258</v>
      </c>
      <c r="C33" s="453"/>
      <c r="D33" s="511">
        <v>0</v>
      </c>
      <c r="E33" s="512"/>
      <c r="F33" s="512"/>
      <c r="G33" s="184" t="s">
        <v>228</v>
      </c>
      <c r="H33" s="505">
        <f>+AS31</f>
        <v>0</v>
      </c>
      <c r="I33" s="506"/>
      <c r="J33" s="184" t="s">
        <v>228</v>
      </c>
      <c r="M33" s="474"/>
      <c r="R33" s="454"/>
      <c r="S33" s="455"/>
      <c r="T33" s="455"/>
      <c r="U33" s="455"/>
      <c r="V33" s="43" t="s">
        <v>72</v>
      </c>
      <c r="Y33"/>
      <c r="Z33"/>
      <c r="AA33" s="528"/>
      <c r="AB33" s="449"/>
      <c r="AC33" s="449"/>
      <c r="AD33" s="449"/>
      <c r="AE33" s="449"/>
      <c r="AF33" s="449"/>
      <c r="AG33" s="449"/>
      <c r="AH33" s="449"/>
      <c r="AI33" s="449"/>
      <c r="AJ33" s="449"/>
      <c r="AK33" s="449"/>
      <c r="AL33" s="449"/>
      <c r="AM33" s="449"/>
      <c r="AN33" s="449"/>
      <c r="AO33" s="498"/>
      <c r="AP33" s="177"/>
      <c r="AW33" s="382"/>
    </row>
    <row r="34" spans="2:62" ht="24" customHeight="1" x14ac:dyDescent="0.15">
      <c r="C34" s="246" t="str">
        <f>+IF(D30=0,"",IF(D29&lt;D30,"エラー !：上の表は、⑩の内数である⑪の量が⑩を超えています",""))</f>
        <v/>
      </c>
      <c r="AA34" s="529"/>
      <c r="AB34" s="463"/>
      <c r="AC34" s="463"/>
      <c r="AD34" s="463"/>
      <c r="AE34" s="463"/>
      <c r="AF34" s="463"/>
      <c r="AG34" s="463"/>
      <c r="AH34" s="463"/>
      <c r="AI34" s="463"/>
      <c r="AJ34" s="463"/>
      <c r="AK34" s="463"/>
      <c r="AL34" s="463"/>
      <c r="AM34" s="463"/>
      <c r="AN34" s="463"/>
      <c r="AO34" s="499"/>
      <c r="AP34" s="177"/>
      <c r="AW34" s="382"/>
    </row>
    <row r="35" spans="2:62" ht="15" customHeight="1" x14ac:dyDescent="0.15">
      <c r="C35" s="247" t="str">
        <f>+IF(D31=0,"",IF(D29&lt;D31,"エラー !：上の表は、⑩の内数である⑫の量が⑩を超えています",""))</f>
        <v/>
      </c>
      <c r="AF35" s="62"/>
      <c r="AG35" s="62"/>
      <c r="AH35" s="62"/>
      <c r="AI35" s="62"/>
      <c r="AJ35" s="62"/>
      <c r="AK35" s="62"/>
    </row>
    <row r="36" spans="2:62" ht="15" customHeight="1" x14ac:dyDescent="0.15">
      <c r="C36" s="247" t="str">
        <f>+IF(D32=0,"",IF(D29&lt;D32,"エラー !：上の表は、⑩の内数である⑬の量が⑩を超えています",""))</f>
        <v/>
      </c>
      <c r="AF36" s="62"/>
      <c r="AG36" s="62"/>
      <c r="AH36" s="62"/>
      <c r="AI36" s="62"/>
      <c r="AJ36" s="62"/>
      <c r="AK36" s="62"/>
      <c r="AL36" s="62"/>
      <c r="AM36" s="143"/>
      <c r="AN36" s="143"/>
      <c r="AO36" s="67"/>
      <c r="AW36" s="66"/>
    </row>
    <row r="37" spans="2:62" ht="15" customHeight="1" x14ac:dyDescent="0.15">
      <c r="C37" s="247" t="str">
        <f>+IF(D33=0,"",IF(D29&lt;D33,"エラー !：上の表は、⑩の内数である⑭の量が⑩を超えています",""))</f>
        <v/>
      </c>
      <c r="J37" s="66"/>
      <c r="K37" s="66"/>
      <c r="R37" s="66"/>
      <c r="S37" s="66"/>
      <c r="T37" s="66"/>
      <c r="AL37" s="62"/>
      <c r="AM37" s="67"/>
      <c r="AN37" s="67"/>
      <c r="AO37" s="67"/>
      <c r="AU37" s="62"/>
      <c r="AV37" s="62"/>
      <c r="AW37" s="66"/>
    </row>
    <row r="38" spans="2:62" ht="13.35" customHeight="1" x14ac:dyDescent="0.15">
      <c r="J38" s="66"/>
      <c r="K38" s="66"/>
      <c r="R38" s="66"/>
      <c r="S38" s="66"/>
      <c r="T38" s="66"/>
      <c r="AL38" s="62"/>
      <c r="AM38" s="67"/>
      <c r="AN38" s="67"/>
      <c r="AO38" s="67"/>
      <c r="AS38" s="67"/>
      <c r="AT38" s="143"/>
      <c r="AU38" s="62"/>
      <c r="AV38" s="62"/>
      <c r="AW38" s="66"/>
    </row>
    <row r="39" spans="2:62" ht="13.35" customHeight="1" x14ac:dyDescent="0.15">
      <c r="J39" s="66"/>
      <c r="K39" s="66"/>
      <c r="R39" s="66"/>
      <c r="S39" s="66"/>
      <c r="T39" s="66"/>
      <c r="AL39" s="62"/>
      <c r="AM39" s="67"/>
      <c r="AN39" s="67"/>
      <c r="AO39" s="67"/>
      <c r="AS39" s="67"/>
      <c r="AT39" s="62"/>
      <c r="AU39" s="62"/>
      <c r="AV39" s="62"/>
      <c r="AW39" s="66"/>
    </row>
    <row r="40" spans="2:62" ht="13.35" customHeight="1" x14ac:dyDescent="0.15">
      <c r="J40" s="66"/>
      <c r="K40" s="66"/>
      <c r="R40" s="66"/>
      <c r="S40" s="66"/>
      <c r="T40" s="66"/>
      <c r="AL40" s="62"/>
      <c r="AM40" s="67"/>
      <c r="AN40" s="67"/>
      <c r="AO40" s="67"/>
      <c r="AS40" s="67"/>
      <c r="AT40" s="62"/>
      <c r="AU40" s="62"/>
      <c r="AV40" s="62"/>
      <c r="AW40" s="66"/>
    </row>
    <row r="41" spans="2:62" ht="13.35" customHeight="1" x14ac:dyDescent="0.15">
      <c r="J41" s="66"/>
      <c r="K41" s="66"/>
      <c r="R41" s="66"/>
      <c r="S41" s="66"/>
      <c r="T41" s="66"/>
      <c r="AS41" s="67"/>
      <c r="AT41" s="62"/>
      <c r="AU41" s="62"/>
      <c r="AV41" s="62"/>
      <c r="AW41" s="66"/>
    </row>
    <row r="42" spans="2:62" ht="13.35" customHeight="1" x14ac:dyDescent="0.15">
      <c r="I42" s="66"/>
      <c r="J42" s="66"/>
      <c r="K42" s="66"/>
      <c r="R42" s="66"/>
      <c r="S42" s="66"/>
      <c r="T42" s="66"/>
      <c r="AS42" s="67"/>
      <c r="AT42" s="62"/>
    </row>
    <row r="43" spans="2:62" x14ac:dyDescent="0.15">
      <c r="I43" s="66"/>
      <c r="J43" s="66"/>
      <c r="K43" s="66"/>
      <c r="R43" s="66"/>
      <c r="S43" s="66"/>
      <c r="T43" s="66"/>
      <c r="AW43" s="66"/>
    </row>
    <row r="44" spans="2:62" x14ac:dyDescent="0.15">
      <c r="I44" s="66"/>
      <c r="J44" s="66"/>
      <c r="K44" s="66"/>
      <c r="R44" s="66"/>
      <c r="S44" s="66"/>
      <c r="T44" s="66"/>
      <c r="AW44" s="66"/>
    </row>
    <row r="45" spans="2:62" x14ac:dyDescent="0.15">
      <c r="I45" s="66"/>
      <c r="J45" s="66"/>
      <c r="K45" s="66"/>
      <c r="R45" s="66"/>
      <c r="S45" s="66"/>
      <c r="T45" s="66"/>
    </row>
    <row r="46" spans="2:62" x14ac:dyDescent="0.15">
      <c r="I46" s="66"/>
      <c r="J46" s="66"/>
      <c r="K46" s="66"/>
      <c r="R46" s="66"/>
      <c r="S46" s="66"/>
      <c r="T46" s="66"/>
    </row>
    <row r="47" spans="2:62" ht="13.35" customHeight="1" x14ac:dyDescent="0.15">
      <c r="I47" s="66"/>
      <c r="J47" s="66"/>
      <c r="K47" s="66"/>
      <c r="R47" s="66"/>
      <c r="S47" s="66"/>
      <c r="T47" s="66"/>
      <c r="BH47" s="67"/>
      <c r="BI47" s="67"/>
      <c r="BJ47" s="65"/>
    </row>
    <row r="48" spans="2:62" x14ac:dyDescent="0.15">
      <c r="I48" s="66"/>
      <c r="J48" s="66"/>
      <c r="K48" s="66"/>
      <c r="R48" s="66"/>
      <c r="S48" s="66"/>
      <c r="T48" s="66"/>
      <c r="BH48" s="65"/>
    </row>
    <row r="49" spans="7:62" x14ac:dyDescent="0.15">
      <c r="G49" s="66"/>
      <c r="H49" s="66"/>
      <c r="I49" s="66"/>
      <c r="J49" s="66"/>
      <c r="K49" s="66"/>
      <c r="R49" s="66"/>
      <c r="S49" s="66"/>
      <c r="T49" s="66"/>
      <c r="BE49" s="65"/>
      <c r="BF49" s="65"/>
      <c r="BG49" s="65"/>
      <c r="BH49" s="65"/>
    </row>
    <row r="50" spans="7:62" x14ac:dyDescent="0.15">
      <c r="G50" s="66"/>
      <c r="H50" s="66"/>
      <c r="I50" s="66"/>
      <c r="J50" s="66"/>
      <c r="K50" s="66"/>
      <c r="R50" s="66"/>
      <c r="S50" s="66"/>
      <c r="T50" s="66"/>
      <c r="BE50" s="65"/>
      <c r="BF50" s="65"/>
      <c r="BG50" s="65"/>
      <c r="BH50" s="65"/>
    </row>
    <row r="51" spans="7:62" x14ac:dyDescent="0.15">
      <c r="G51" s="66"/>
      <c r="H51" s="66"/>
      <c r="I51" s="66"/>
      <c r="J51" s="66"/>
      <c r="K51" s="66"/>
      <c r="R51" s="66"/>
      <c r="S51" s="66"/>
      <c r="T51" s="66"/>
      <c r="BE51" s="65"/>
      <c r="BF51" s="65"/>
      <c r="BG51" s="65"/>
      <c r="BH51" s="65"/>
    </row>
    <row r="52" spans="7:62" x14ac:dyDescent="0.15">
      <c r="G52" s="66"/>
      <c r="H52" s="66"/>
      <c r="I52" s="66"/>
      <c r="J52" s="66"/>
      <c r="K52" s="66"/>
      <c r="R52" s="66"/>
      <c r="S52" s="66"/>
      <c r="T52" s="66"/>
      <c r="BE52" s="65"/>
      <c r="BF52" s="65"/>
      <c r="BG52" s="65"/>
      <c r="BH52" s="65"/>
    </row>
    <row r="53" spans="7:62" x14ac:dyDescent="0.15">
      <c r="G53" s="66"/>
      <c r="H53" s="66"/>
      <c r="I53" s="66"/>
      <c r="J53" s="66"/>
      <c r="K53" s="66"/>
      <c r="R53" s="66"/>
      <c r="S53" s="66"/>
      <c r="T53" s="66"/>
      <c r="BE53" s="65"/>
      <c r="BG53" s="65"/>
      <c r="BH53" s="65"/>
      <c r="BI53" s="65"/>
      <c r="BJ53" s="65"/>
    </row>
    <row r="54" spans="7:62" x14ac:dyDescent="0.15">
      <c r="G54" s="66"/>
      <c r="H54" s="66"/>
      <c r="I54" s="66"/>
      <c r="J54" s="66"/>
      <c r="K54" s="66"/>
      <c r="R54" s="66"/>
      <c r="S54" s="66"/>
      <c r="T54" s="66"/>
      <c r="BD54" s="65"/>
      <c r="BE54" s="68"/>
      <c r="BG54" s="65"/>
      <c r="BH54" s="65"/>
      <c r="BI54" s="65"/>
      <c r="BJ54" s="65"/>
    </row>
    <row r="55" spans="7:62" x14ac:dyDescent="0.15">
      <c r="G55" s="66"/>
      <c r="H55" s="66"/>
      <c r="I55" s="66"/>
      <c r="J55" s="66"/>
      <c r="K55" s="66"/>
      <c r="R55" s="66"/>
      <c r="S55" s="66"/>
      <c r="T55" s="66"/>
      <c r="BD55" s="65"/>
      <c r="BE55" s="68"/>
      <c r="BG55" s="65"/>
      <c r="BH55" s="65"/>
      <c r="BI55" s="65"/>
      <c r="BJ55" s="65"/>
    </row>
    <row r="56" spans="7:62" x14ac:dyDescent="0.15">
      <c r="G56" s="66"/>
      <c r="H56" s="66"/>
      <c r="I56" s="66"/>
      <c r="J56" s="66"/>
      <c r="K56" s="66"/>
      <c r="R56" s="66"/>
      <c r="S56" s="66"/>
      <c r="T56" s="66"/>
      <c r="BD56" s="65"/>
      <c r="BE56" s="68"/>
      <c r="BG56" s="65"/>
      <c r="BH56" s="65"/>
      <c r="BI56" s="65"/>
      <c r="BJ56" s="65"/>
    </row>
    <row r="57" spans="7:62" x14ac:dyDescent="0.15">
      <c r="G57" s="66"/>
      <c r="H57" s="66"/>
      <c r="I57" s="66"/>
      <c r="BD57" s="65"/>
      <c r="BE57" s="68"/>
      <c r="BG57" s="65"/>
      <c r="BH57" s="65"/>
      <c r="BI57" s="65"/>
      <c r="BJ57" s="65"/>
    </row>
    <row r="58" spans="7:62" ht="13.35" customHeight="1" x14ac:dyDescent="0.15">
      <c r="G58" s="66"/>
      <c r="H58" s="66"/>
      <c r="I58" s="66"/>
      <c r="L58" s="66"/>
      <c r="M58" s="69"/>
      <c r="N58" s="66"/>
      <c r="O58" s="66"/>
      <c r="BD58" s="65"/>
      <c r="BE58" s="68"/>
      <c r="BG58" s="65"/>
      <c r="BH58" s="65"/>
      <c r="BI58" s="65"/>
      <c r="BJ58" s="65"/>
    </row>
    <row r="59" spans="7:62" x14ac:dyDescent="0.15">
      <c r="G59" s="66"/>
      <c r="H59" s="66"/>
      <c r="I59" s="66"/>
      <c r="BD59" s="65"/>
      <c r="BE59" s="68"/>
      <c r="BG59" s="65"/>
      <c r="BH59" s="65"/>
      <c r="BI59" s="65"/>
      <c r="BJ59" s="65"/>
    </row>
    <row r="60" spans="7:62" x14ac:dyDescent="0.15">
      <c r="G60" s="66"/>
      <c r="H60" s="66"/>
      <c r="I60" s="66"/>
      <c r="BD60" s="65"/>
      <c r="BE60" s="68"/>
      <c r="BG60" s="65"/>
      <c r="BH60" s="65"/>
      <c r="BI60" s="65"/>
      <c r="BJ60" s="65"/>
    </row>
    <row r="61" spans="7:62" x14ac:dyDescent="0.15">
      <c r="G61" s="66"/>
      <c r="H61" s="66"/>
      <c r="I61" s="66"/>
      <c r="BD61" s="65"/>
      <c r="BE61" s="68"/>
      <c r="BG61" s="65"/>
      <c r="BH61" s="65"/>
      <c r="BI61" s="65"/>
      <c r="BJ61" s="65"/>
    </row>
    <row r="62" spans="7:62" x14ac:dyDescent="0.15">
      <c r="BD62" s="65"/>
      <c r="BE62" s="68"/>
      <c r="BG62" s="65"/>
      <c r="BH62" s="65"/>
      <c r="BI62" s="65"/>
      <c r="BJ62" s="65"/>
    </row>
    <row r="63" spans="7:62" x14ac:dyDescent="0.15">
      <c r="BD63" s="65"/>
      <c r="BE63" s="68"/>
      <c r="BG63" s="65"/>
      <c r="BH63" s="65"/>
      <c r="BI63" s="65"/>
      <c r="BJ63" s="65"/>
    </row>
    <row r="64" spans="7:62" x14ac:dyDescent="0.15">
      <c r="BD64" s="65"/>
      <c r="BE64" s="68"/>
      <c r="BG64" s="65"/>
      <c r="BH64" s="65"/>
      <c r="BI64" s="65"/>
      <c r="BJ64" s="65"/>
    </row>
    <row r="65" spans="12:62" x14ac:dyDescent="0.15">
      <c r="BD65" s="65"/>
      <c r="BE65" s="68"/>
      <c r="BG65" s="65"/>
      <c r="BH65" s="65"/>
      <c r="BI65" s="65"/>
      <c r="BJ65" s="65"/>
    </row>
    <row r="66" spans="12:62" x14ac:dyDescent="0.15">
      <c r="BD66" s="65"/>
      <c r="BE66" s="68"/>
      <c r="BG66" s="65"/>
      <c r="BH66" s="65"/>
      <c r="BI66" s="65"/>
      <c r="BJ66" s="65"/>
    </row>
    <row r="67" spans="12:62" x14ac:dyDescent="0.15">
      <c r="BD67" s="65"/>
      <c r="BE67" s="68"/>
      <c r="BG67" s="65"/>
      <c r="BH67" s="65"/>
      <c r="BI67" s="65"/>
      <c r="BJ67" s="65"/>
    </row>
    <row r="69" spans="12:62" ht="13.35" customHeight="1" x14ac:dyDescent="0.15">
      <c r="L69" s="66"/>
      <c r="M69" s="69"/>
      <c r="N69" s="66"/>
      <c r="O69" s="66"/>
    </row>
    <row r="70" spans="12:62" ht="13.35" customHeight="1" x14ac:dyDescent="0.15">
      <c r="L70" s="66"/>
      <c r="M70" s="69"/>
      <c r="N70" s="66"/>
      <c r="O70" s="66"/>
    </row>
    <row r="71" spans="12:62" ht="13.35" customHeight="1" x14ac:dyDescent="0.15">
      <c r="L71" s="66"/>
      <c r="M71" s="69"/>
      <c r="N71" s="66"/>
      <c r="O71" s="66"/>
    </row>
    <row r="72" spans="12:62" ht="13.35" customHeight="1" x14ac:dyDescent="0.15">
      <c r="L72" s="66"/>
      <c r="M72" s="69"/>
      <c r="N72" s="66"/>
      <c r="O72" s="66"/>
    </row>
    <row r="73" spans="12:62" ht="13.35" customHeight="1" x14ac:dyDescent="0.15">
      <c r="L73" s="66"/>
      <c r="M73" s="69"/>
      <c r="N73" s="66"/>
      <c r="O73" s="66"/>
    </row>
    <row r="74" spans="12:62" ht="13.35" customHeight="1" x14ac:dyDescent="0.15">
      <c r="L74" s="66"/>
      <c r="M74" s="69"/>
      <c r="N74" s="66"/>
      <c r="O74" s="66"/>
    </row>
    <row r="75" spans="12:62" ht="13.35" customHeight="1" x14ac:dyDescent="0.15">
      <c r="L75" s="66"/>
      <c r="M75" s="69"/>
      <c r="N75" s="66"/>
      <c r="O75" s="66"/>
    </row>
    <row r="76" spans="12:62" ht="13.35" customHeight="1" x14ac:dyDescent="0.15">
      <c r="L76" s="66"/>
      <c r="M76" s="69"/>
      <c r="N76" s="66"/>
      <c r="O76" s="66"/>
    </row>
  </sheetData>
  <sheetProtection algorithmName="SHA-512" hashValue="q21Q4TwE5kZBmWa8fCl4gxpLvaBUw0tqoN6bFhftUyqhSLJ/OHuV9W5tKDcrVffztLTA1CLbP232i1jcJlJ+Yw==" saltValue="RV9ZIc1w11x9P3S0J0Eosg==" spinCount="100000" sheet="1" objects="1" scenarios="1"/>
  <mergeCells count="113">
    <mergeCell ref="AW19:AW20"/>
    <mergeCell ref="P12:S12"/>
    <mergeCell ref="AA32:AE34"/>
    <mergeCell ref="B2:H3"/>
    <mergeCell ref="S32:V32"/>
    <mergeCell ref="D23:G23"/>
    <mergeCell ref="AI17:AL17"/>
    <mergeCell ref="B23:C23"/>
    <mergeCell ref="AL30:AO30"/>
    <mergeCell ref="Y18:AA18"/>
    <mergeCell ref="D24:F24"/>
    <mergeCell ref="AS17:AT17"/>
    <mergeCell ref="H32:I32"/>
    <mergeCell ref="H23:J23"/>
    <mergeCell ref="P22:V22"/>
    <mergeCell ref="P21:S21"/>
    <mergeCell ref="D26:F26"/>
    <mergeCell ref="U17:X17"/>
    <mergeCell ref="AI8:AN8"/>
    <mergeCell ref="H27:I27"/>
    <mergeCell ref="G11:I11"/>
    <mergeCell ref="AT29:AV30"/>
    <mergeCell ref="AH12:AM12"/>
    <mergeCell ref="AS3:AT3"/>
    <mergeCell ref="AB3:AD3"/>
    <mergeCell ref="AI14:AN14"/>
    <mergeCell ref="H28:I28"/>
    <mergeCell ref="Q23:T23"/>
    <mergeCell ref="D31:F31"/>
    <mergeCell ref="F15:H15"/>
    <mergeCell ref="B7:C7"/>
    <mergeCell ref="AF5:AU5"/>
    <mergeCell ref="F9:I9"/>
    <mergeCell ref="AS27:AU27"/>
    <mergeCell ref="H31:I31"/>
    <mergeCell ref="AH9:AM9"/>
    <mergeCell ref="P15:S15"/>
    <mergeCell ref="Y30:Z30"/>
    <mergeCell ref="Y29:Z29"/>
    <mergeCell ref="AT26:AV26"/>
    <mergeCell ref="AO20:AP20"/>
    <mergeCell ref="B28:C28"/>
    <mergeCell ref="Y28:Z28"/>
    <mergeCell ref="AL31:AQ31"/>
    <mergeCell ref="Q20:T20"/>
    <mergeCell ref="Q14:T14"/>
    <mergeCell ref="P27:S27"/>
    <mergeCell ref="B30:C30"/>
    <mergeCell ref="AT23:AV23"/>
    <mergeCell ref="Q17:T17"/>
    <mergeCell ref="Q11:T11"/>
    <mergeCell ref="B27:C27"/>
    <mergeCell ref="P24:S24"/>
    <mergeCell ref="D7:I7"/>
    <mergeCell ref="AS4:AT4"/>
    <mergeCell ref="R33:U33"/>
    <mergeCell ref="H25:I25"/>
    <mergeCell ref="G14:I14"/>
    <mergeCell ref="AH15:AM15"/>
    <mergeCell ref="C8:K8"/>
    <mergeCell ref="D25:F25"/>
    <mergeCell ref="AH18:AK18"/>
    <mergeCell ref="B29:C29"/>
    <mergeCell ref="AL27:AO27"/>
    <mergeCell ref="AF32:AK34"/>
    <mergeCell ref="D32:F32"/>
    <mergeCell ref="D33:F33"/>
    <mergeCell ref="AL32:AO34"/>
    <mergeCell ref="AS31:AU31"/>
    <mergeCell ref="AS18:AT18"/>
    <mergeCell ref="H30:I30"/>
    <mergeCell ref="Y21:AA21"/>
    <mergeCell ref="B33:C33"/>
    <mergeCell ref="M26:M33"/>
    <mergeCell ref="B32:C32"/>
    <mergeCell ref="F12:H12"/>
    <mergeCell ref="B26:C26"/>
    <mergeCell ref="AE17:AE21"/>
    <mergeCell ref="AO17:AP17"/>
    <mergeCell ref="D27:F27"/>
    <mergeCell ref="B25:C25"/>
    <mergeCell ref="AA29:AE29"/>
    <mergeCell ref="H29:I29"/>
    <mergeCell ref="AE9:AE14"/>
    <mergeCell ref="H24:I24"/>
    <mergeCell ref="H33:I33"/>
    <mergeCell ref="P16:AB16"/>
    <mergeCell ref="H26:I26"/>
    <mergeCell ref="P18:S18"/>
    <mergeCell ref="AS29:AS30"/>
    <mergeCell ref="AI11:AN11"/>
    <mergeCell ref="AA28:AE28"/>
    <mergeCell ref="S29:V29"/>
    <mergeCell ref="B31:C31"/>
    <mergeCell ref="U23:X23"/>
    <mergeCell ref="Z17:AB17"/>
    <mergeCell ref="AP3:AR4"/>
    <mergeCell ref="D28:F28"/>
    <mergeCell ref="AA30:AE30"/>
    <mergeCell ref="B21:J22"/>
    <mergeCell ref="AM26:AP26"/>
    <mergeCell ref="Z20:AB20"/>
    <mergeCell ref="D30:F30"/>
    <mergeCell ref="AM29:AP29"/>
    <mergeCell ref="D29:F29"/>
    <mergeCell ref="AS24:AU24"/>
    <mergeCell ref="AS16:AT16"/>
    <mergeCell ref="R30:U30"/>
    <mergeCell ref="M11:M24"/>
    <mergeCell ref="S7:V7"/>
    <mergeCell ref="Z5:AD5"/>
    <mergeCell ref="B24:C24"/>
    <mergeCell ref="Q26:T26"/>
  </mergeCells>
  <phoneticPr fontId="3"/>
  <dataValidations count="3">
    <dataValidation type="custom" allowBlank="1" showInputMessage="1" showErrorMessage="1" error="入力は少数第1位までにして下さい。" sqref="W7:X7 AU13:AU14" xr:uid="{00000000-0002-0000-0E00-000000000000}">
      <formula1>W7=ROUND(W7,1)</formula1>
    </dataValidation>
    <dataValidation type="custom" allowBlank="1" showInputMessage="1" showErrorMessage="1" sqref="H24:H33" xr:uid="{00000000-0002-0000-0E00-000001000000}">
      <formula1>H24=ROUND(H24,1)</formula1>
    </dataValidation>
    <dataValidation type="custom" allowBlank="1" showInputMessage="1" showErrorMessage="1" error="入力は少数第1位までにしてください。" sqref="D24:F33 F15:H15 P12:S12 P15:S15 P18:S18 P21:S21 P24:S24 R33:U33 AA28:AE30 AH9:AM9 AH12:AM12 AH15:AM15 AL30:AO30 AO21 AS27:AU27 AS31:AU31 AU16:AU18" xr:uid="{00000000-0002-0000-0E00-000002000000}">
      <formula1>D9=ROUND(D9,1)</formula1>
    </dataValidation>
  </dataValidations>
  <pageMargins left="0.59055118110236227" right="0.59055118110236227" top="0.62992125984251968" bottom="0.39370078740157483" header="0.51181102362204722" footer="0"/>
  <pageSetup paperSize="9" scale="68" orientation="landscape"/>
  <legacyDrawing r:id="rId1"/>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B1:BJ76"/>
  <sheetViews>
    <sheetView showGridLines="0" zoomScaleNormal="100" workbookViewId="0">
      <selection activeCell="B2" sqref="B2:H3"/>
    </sheetView>
  </sheetViews>
  <sheetFormatPr defaultColWidth="9" defaultRowHeight="12" x14ac:dyDescent="0.15"/>
  <cols>
    <col min="1" max="2" width="2.875" style="40" customWidth="1"/>
    <col min="3" max="3" width="18.375" style="40" customWidth="1"/>
    <col min="4" max="5" width="4.375" style="40" customWidth="1"/>
    <col min="6" max="6" width="3.875" style="40" customWidth="1"/>
    <col min="7" max="7" width="2.375" style="40" customWidth="1"/>
    <col min="8" max="8" width="10.375" style="40" customWidth="1"/>
    <col min="9" max="9" width="2.375" style="40" customWidth="1"/>
    <col min="10" max="11" width="2.5" style="40" customWidth="1"/>
    <col min="12" max="15" width="2.875" style="40" customWidth="1"/>
    <col min="16" max="16" width="3" style="40" customWidth="1"/>
    <col min="17" max="19" width="4.875" style="40" customWidth="1"/>
    <col min="20" max="22" width="2.875" style="40" customWidth="1"/>
    <col min="23" max="24" width="2.5" style="40" customWidth="1"/>
    <col min="25" max="25" width="2.875" style="40" customWidth="1"/>
    <col min="26" max="26" width="7.875" style="40" customWidth="1"/>
    <col min="27" max="27" width="4.875" style="40" customWidth="1"/>
    <col min="28" max="28" width="2" style="40" customWidth="1"/>
    <col min="29" max="30" width="2.375" style="40" customWidth="1"/>
    <col min="31" max="31" width="3.125" style="40" customWidth="1"/>
    <col min="32" max="33" width="2.375" style="40" customWidth="1"/>
    <col min="34" max="34" width="2.875" style="40" customWidth="1"/>
    <col min="35" max="35" width="7.875" style="40" customWidth="1"/>
    <col min="36" max="37" width="4.375" style="40" customWidth="1"/>
    <col min="38" max="38" width="3.375" style="40" customWidth="1"/>
    <col min="39" max="40" width="2.875" style="40" customWidth="1"/>
    <col min="41" max="41" width="10.875" style="40" customWidth="1"/>
    <col min="42" max="42" width="2.875" style="40" customWidth="1"/>
    <col min="43" max="44" width="2.5" style="40" customWidth="1"/>
    <col min="45" max="45" width="2.875" style="40" customWidth="1"/>
    <col min="46" max="46" width="7.875" style="40" customWidth="1"/>
    <col min="47" max="47" width="11.875" style="40" customWidth="1"/>
    <col min="48" max="48" width="1.875" style="40" customWidth="1"/>
    <col min="49" max="49" width="5.375" style="40" customWidth="1"/>
    <col min="50" max="58" width="9" style="40" customWidth="1"/>
    <col min="59" max="59" width="16.125" style="40" customWidth="1"/>
    <col min="60" max="60" width="9" style="40" customWidth="1"/>
    <col min="61" max="16384" width="9" style="40"/>
  </cols>
  <sheetData>
    <row r="1" spans="2:49" ht="27" customHeight="1" x14ac:dyDescent="0.15">
      <c r="F1" s="39"/>
      <c r="S1" s="82" t="s">
        <v>174</v>
      </c>
      <c r="T1" s="82" t="s">
        <v>175</v>
      </c>
    </row>
    <row r="2" spans="2:49" ht="12" customHeight="1" thickBot="1" x14ac:dyDescent="0.2">
      <c r="B2" s="451" t="s">
        <v>32</v>
      </c>
      <c r="C2" s="449"/>
      <c r="D2" s="449"/>
      <c r="E2" s="449"/>
      <c r="F2" s="449"/>
      <c r="G2" s="449"/>
      <c r="H2" s="449"/>
      <c r="Y2" s="104"/>
      <c r="AU2" s="115"/>
      <c r="AV2" s="113"/>
      <c r="AW2" s="382"/>
    </row>
    <row r="3" spans="2:49" ht="13.35" customHeight="1" x14ac:dyDescent="0.15">
      <c r="B3" s="449"/>
      <c r="C3" s="449"/>
      <c r="D3" s="449"/>
      <c r="E3" s="449"/>
      <c r="F3" s="449"/>
      <c r="G3" s="449"/>
      <c r="H3" s="449"/>
      <c r="Y3" s="104"/>
      <c r="Z3" s="41"/>
      <c r="AA3" s="41"/>
      <c r="AB3" s="448"/>
      <c r="AC3" s="449"/>
      <c r="AD3" s="449"/>
      <c r="AE3" s="87"/>
      <c r="AF3" s="105"/>
      <c r="AG3" s="105"/>
      <c r="AH3" s="105"/>
      <c r="AI3" s="105"/>
      <c r="AJ3" s="105"/>
      <c r="AK3" s="105"/>
      <c r="AL3" s="105"/>
      <c r="AM3" s="105"/>
      <c r="AN3" s="105"/>
      <c r="AO3" s="105"/>
      <c r="AP3" s="476" t="s">
        <v>176</v>
      </c>
      <c r="AQ3" s="477"/>
      <c r="AR3" s="478"/>
      <c r="AS3" s="443" t="s">
        <v>27</v>
      </c>
      <c r="AT3" s="444"/>
      <c r="AU3" s="114" t="s">
        <v>28</v>
      </c>
      <c r="AV3" s="105"/>
      <c r="AW3" s="382"/>
    </row>
    <row r="4" spans="2:49" ht="13.7" customHeight="1" thickBot="1" x14ac:dyDescent="0.2">
      <c r="C4" s="104"/>
      <c r="F4" s="104"/>
      <c r="G4" s="104"/>
      <c r="H4" s="104"/>
      <c r="I4" s="104"/>
      <c r="J4" s="104"/>
      <c r="K4" s="104"/>
      <c r="L4" s="104"/>
      <c r="M4" s="104"/>
      <c r="N4" s="104"/>
      <c r="O4" s="104"/>
      <c r="P4" s="104"/>
      <c r="Q4" s="104"/>
      <c r="R4" s="104"/>
      <c r="S4" s="104"/>
      <c r="T4" s="104"/>
      <c r="U4" s="104"/>
      <c r="V4" s="104"/>
      <c r="W4" s="104"/>
      <c r="X4" s="104"/>
      <c r="Y4" s="104"/>
      <c r="Z4" s="41"/>
      <c r="AA4" s="41"/>
      <c r="AB4" s="106"/>
      <c r="AC4" s="106"/>
      <c r="AD4" s="106"/>
      <c r="AE4" s="87"/>
      <c r="AF4" s="105"/>
      <c r="AG4" s="105"/>
      <c r="AH4" s="105"/>
      <c r="AI4" s="105"/>
      <c r="AJ4" s="105"/>
      <c r="AK4" s="105"/>
      <c r="AL4" s="105"/>
      <c r="AM4" s="105"/>
      <c r="AN4" s="105"/>
      <c r="AO4" s="105"/>
      <c r="AP4" s="479"/>
      <c r="AQ4" s="480"/>
      <c r="AR4" s="481"/>
      <c r="AS4" s="452" t="str">
        <f>+表紙!N28</f>
        <v>○</v>
      </c>
      <c r="AT4" s="453"/>
      <c r="AU4" s="261">
        <f>+表紙!O28</f>
        <v>0</v>
      </c>
      <c r="AV4" s="105"/>
      <c r="AW4" s="382"/>
    </row>
    <row r="5" spans="2:49" ht="15" customHeight="1" x14ac:dyDescent="0.15">
      <c r="B5" s="145" t="s">
        <v>177</v>
      </c>
      <c r="C5" s="145"/>
      <c r="F5" s="145"/>
      <c r="G5" s="103"/>
      <c r="H5" s="103"/>
      <c r="I5" s="103"/>
      <c r="J5" s="103"/>
      <c r="K5" s="103"/>
      <c r="L5" s="103"/>
      <c r="M5" s="41"/>
      <c r="N5" s="41"/>
      <c r="O5" s="41"/>
      <c r="P5" s="41"/>
      <c r="Q5" s="41"/>
      <c r="R5" s="41"/>
      <c r="S5" s="41"/>
      <c r="T5" s="41"/>
      <c r="U5" s="41"/>
      <c r="V5" s="41"/>
      <c r="W5" s="41"/>
      <c r="X5" s="41"/>
      <c r="Y5" s="41"/>
      <c r="Z5" s="471" t="s">
        <v>178</v>
      </c>
      <c r="AA5" s="449"/>
      <c r="AB5" s="449"/>
      <c r="AC5" s="449"/>
      <c r="AD5" s="449"/>
      <c r="AE5" s="87" t="s">
        <v>179</v>
      </c>
      <c r="AF5" s="487" t="str">
        <f>+表紙!F47</f>
        <v>株式会社ハマーズ</v>
      </c>
      <c r="AG5" s="449"/>
      <c r="AH5" s="449"/>
      <c r="AI5" s="449"/>
      <c r="AJ5" s="449"/>
      <c r="AK5" s="449"/>
      <c r="AL5" s="449"/>
      <c r="AM5" s="449"/>
      <c r="AN5" s="449"/>
      <c r="AO5" s="449"/>
      <c r="AP5" s="449"/>
      <c r="AQ5" s="449"/>
      <c r="AR5" s="449"/>
      <c r="AS5" s="449"/>
      <c r="AT5" s="449"/>
      <c r="AU5" s="449"/>
      <c r="AV5" s="230"/>
      <c r="AW5" s="382"/>
    </row>
    <row r="6" spans="2:49" ht="24.75" customHeight="1" thickBot="1" x14ac:dyDescent="0.2">
      <c r="B6" s="287" t="s">
        <v>180</v>
      </c>
      <c r="C6" s="128"/>
      <c r="F6" s="128"/>
      <c r="G6" s="128"/>
      <c r="H6" s="128"/>
      <c r="I6" s="128"/>
      <c r="J6" s="128"/>
      <c r="K6" s="128"/>
      <c r="L6" s="128"/>
      <c r="M6" s="128"/>
      <c r="N6" s="128"/>
      <c r="O6" s="128"/>
      <c r="P6" s="128"/>
      <c r="Q6" s="128"/>
      <c r="R6" s="128"/>
      <c r="S6" s="128"/>
      <c r="T6" s="128"/>
      <c r="U6" s="128"/>
      <c r="V6" s="128"/>
      <c r="W6" s="128"/>
      <c r="X6" s="128"/>
      <c r="Y6" s="128"/>
      <c r="AC6" s="41"/>
      <c r="AD6" s="41"/>
      <c r="AE6" s="41"/>
      <c r="AF6" s="41"/>
      <c r="AG6" s="41"/>
      <c r="AH6" s="41"/>
      <c r="AI6" s="41"/>
      <c r="AJ6" s="41"/>
      <c r="AK6" s="41"/>
      <c r="AL6" s="41"/>
      <c r="AM6" s="41"/>
      <c r="AN6" s="41"/>
      <c r="AO6" s="41"/>
      <c r="AP6" s="41"/>
      <c r="AQ6" s="41"/>
      <c r="AR6" s="41"/>
      <c r="AS6" s="41"/>
      <c r="AT6" s="41"/>
      <c r="AU6" s="41"/>
      <c r="AV6" s="41"/>
      <c r="AW6" s="382"/>
    </row>
    <row r="7" spans="2:49" ht="28.35" customHeight="1" thickBot="1" x14ac:dyDescent="0.2">
      <c r="B7" s="485" t="s">
        <v>181</v>
      </c>
      <c r="C7" s="486"/>
      <c r="D7" s="445" t="s">
        <v>285</v>
      </c>
      <c r="E7" s="446"/>
      <c r="F7" s="446"/>
      <c r="G7" s="446"/>
      <c r="H7" s="446"/>
      <c r="I7" s="447"/>
      <c r="J7" s="136"/>
      <c r="S7" s="470"/>
      <c r="T7" s="449"/>
      <c r="U7" s="449"/>
      <c r="V7" s="449"/>
      <c r="W7" s="134"/>
      <c r="X7" s="134"/>
      <c r="Y7" s="129"/>
      <c r="AB7"/>
      <c r="AC7"/>
      <c r="AD7"/>
      <c r="AE7"/>
      <c r="AF7" s="90"/>
      <c r="AG7" s="90"/>
      <c r="AH7" s="90"/>
      <c r="AI7" s="90"/>
      <c r="AJ7" s="90"/>
      <c r="AK7" s="90"/>
      <c r="AL7" s="90"/>
      <c r="AM7" s="90"/>
      <c r="AN7" s="90"/>
      <c r="AS7"/>
      <c r="AT7"/>
      <c r="AU7"/>
      <c r="AV7"/>
      <c r="AW7" s="382"/>
    </row>
    <row r="8" spans="2:49" ht="28.35" customHeight="1" thickTop="1" thickBot="1" x14ac:dyDescent="0.2">
      <c r="B8" s="42" t="s">
        <v>183</v>
      </c>
      <c r="C8" s="483" t="s">
        <v>184</v>
      </c>
      <c r="D8" s="449"/>
      <c r="E8" s="449"/>
      <c r="F8" s="449"/>
      <c r="G8" s="449"/>
      <c r="H8" s="449"/>
      <c r="I8" s="449"/>
      <c r="J8" s="449"/>
      <c r="K8" s="449"/>
      <c r="L8" s="124"/>
      <c r="M8" s="124"/>
      <c r="N8" s="124"/>
      <c r="O8" s="124"/>
      <c r="P8" s="124"/>
      <c r="Q8" s="124"/>
      <c r="R8" s="124"/>
      <c r="S8" s="124"/>
      <c r="T8" s="124"/>
      <c r="U8" s="124"/>
      <c r="V8" s="124"/>
      <c r="W8" s="125"/>
      <c r="X8" s="125"/>
      <c r="Y8" s="125"/>
      <c r="Z8" s="90"/>
      <c r="AA8" s="90"/>
      <c r="AB8" s="90"/>
      <c r="AC8" s="90"/>
      <c r="AD8" s="90"/>
      <c r="AE8" s="90"/>
      <c r="AG8" s="48"/>
      <c r="AH8" s="44" t="s">
        <v>185</v>
      </c>
      <c r="AI8" s="438" t="s">
        <v>186</v>
      </c>
      <c r="AJ8" s="439"/>
      <c r="AK8" s="439"/>
      <c r="AL8" s="439"/>
      <c r="AM8" s="439"/>
      <c r="AN8" s="440"/>
      <c r="AS8"/>
      <c r="AT8"/>
      <c r="AU8"/>
      <c r="AV8"/>
      <c r="AW8" s="382"/>
    </row>
    <row r="9" spans="2:49" ht="24.75" customHeight="1" thickTop="1" thickBot="1" x14ac:dyDescent="0.2">
      <c r="B9" s="176" t="s">
        <v>187</v>
      </c>
      <c r="F9" s="488" t="s">
        <v>188</v>
      </c>
      <c r="G9" s="489"/>
      <c r="H9" s="489"/>
      <c r="I9" s="490"/>
      <c r="J9" s="124"/>
      <c r="K9" s="124"/>
      <c r="L9" s="124"/>
      <c r="M9" s="124"/>
      <c r="N9" s="124"/>
      <c r="O9" s="124"/>
      <c r="P9" s="124"/>
      <c r="Q9" s="124"/>
      <c r="R9" s="124"/>
      <c r="S9" s="124"/>
      <c r="T9" s="124"/>
      <c r="U9" s="124"/>
      <c r="V9" s="124"/>
      <c r="W9" s="125"/>
      <c r="X9" s="125"/>
      <c r="Y9" s="125"/>
      <c r="Z9" s="90"/>
      <c r="AA9" s="90"/>
      <c r="AB9" s="90"/>
      <c r="AC9" s="90"/>
      <c r="AD9" s="90"/>
      <c r="AE9" s="504" t="s">
        <v>189</v>
      </c>
      <c r="AF9" s="54"/>
      <c r="AH9" s="441"/>
      <c r="AI9" s="442"/>
      <c r="AJ9" s="442"/>
      <c r="AK9" s="442"/>
      <c r="AL9" s="442"/>
      <c r="AM9" s="442"/>
      <c r="AN9" s="51" t="s">
        <v>72</v>
      </c>
      <c r="AS9"/>
      <c r="AT9"/>
      <c r="AU9"/>
      <c r="AV9"/>
      <c r="AW9" s="382"/>
    </row>
    <row r="10" spans="2:49" ht="24.75" customHeight="1" thickTop="1" thickBot="1" x14ac:dyDescent="0.2">
      <c r="F10" s="91"/>
      <c r="G10" s="124"/>
      <c r="H10" s="124"/>
      <c r="I10" s="124"/>
      <c r="J10" s="124"/>
      <c r="K10" s="124"/>
      <c r="L10" s="124"/>
      <c r="M10" s="124"/>
      <c r="N10" s="124"/>
      <c r="O10" s="124"/>
      <c r="P10" s="124"/>
      <c r="Q10" s="124"/>
      <c r="R10" s="124"/>
      <c r="S10" s="124"/>
      <c r="T10" s="124"/>
      <c r="U10" s="124"/>
      <c r="V10" s="124"/>
      <c r="W10" s="125"/>
      <c r="X10" s="125"/>
      <c r="Y10" s="125"/>
      <c r="Z10" s="90"/>
      <c r="AA10" s="90"/>
      <c r="AB10" s="90"/>
      <c r="AE10" s="473"/>
      <c r="AF10" s="54"/>
      <c r="AS10"/>
      <c r="AT10"/>
      <c r="AU10"/>
      <c r="AV10"/>
      <c r="AW10" s="382"/>
    </row>
    <row r="11" spans="2:49" ht="27" customHeight="1" thickTop="1" thickBot="1" x14ac:dyDescent="0.2">
      <c r="C11" s="153" t="s">
        <v>190</v>
      </c>
      <c r="F11" s="44" t="s">
        <v>47</v>
      </c>
      <c r="G11" s="438" t="s">
        <v>191</v>
      </c>
      <c r="H11" s="439"/>
      <c r="I11" s="440"/>
      <c r="J11" s="45"/>
      <c r="K11" s="46"/>
      <c r="L11" s="47"/>
      <c r="M11" s="472" t="s">
        <v>192</v>
      </c>
      <c r="N11" s="47"/>
      <c r="O11" s="48"/>
      <c r="P11" s="44" t="s">
        <v>50</v>
      </c>
      <c r="Q11" s="493" t="s">
        <v>193</v>
      </c>
      <c r="R11" s="439"/>
      <c r="S11" s="439"/>
      <c r="T11" s="440"/>
      <c r="U11" s="178"/>
      <c r="V11" s="62"/>
      <c r="Y11"/>
      <c r="Z11"/>
      <c r="AA11"/>
      <c r="AB11"/>
      <c r="AD11" s="59"/>
      <c r="AE11" s="473"/>
      <c r="AF11" s="138"/>
      <c r="AG11" s="48"/>
      <c r="AH11" s="44" t="s">
        <v>194</v>
      </c>
      <c r="AI11" s="438" t="s">
        <v>195</v>
      </c>
      <c r="AJ11" s="439"/>
      <c r="AK11" s="439"/>
      <c r="AL11" s="439"/>
      <c r="AM11" s="439"/>
      <c r="AN11" s="440"/>
      <c r="AS11"/>
      <c r="AT11"/>
      <c r="AU11"/>
      <c r="AV11"/>
      <c r="AW11" s="382"/>
    </row>
    <row r="12" spans="2:49" ht="24.75" customHeight="1" thickTop="1" thickBot="1" x14ac:dyDescent="0.2">
      <c r="F12" s="459">
        <f>+ROUND(P12,1)+ROUND(P15,1)+ROUND(P18,1)+ROUND(P24,1)+P27-ROUND(F15,1)</f>
        <v>0</v>
      </c>
      <c r="G12" s="460"/>
      <c r="H12" s="460"/>
      <c r="I12" s="51" t="s">
        <v>72</v>
      </c>
      <c r="K12" s="52"/>
      <c r="M12" s="473"/>
      <c r="N12" s="53"/>
      <c r="P12" s="441"/>
      <c r="Q12" s="442"/>
      <c r="R12" s="442"/>
      <c r="S12" s="442"/>
      <c r="T12" s="51" t="s">
        <v>72</v>
      </c>
      <c r="Y12"/>
      <c r="Z12"/>
      <c r="AA12"/>
      <c r="AB12"/>
      <c r="AC12" s="54"/>
      <c r="AE12" s="473"/>
      <c r="AG12" s="131"/>
      <c r="AH12" s="441"/>
      <c r="AI12" s="442"/>
      <c r="AJ12" s="442"/>
      <c r="AK12" s="442"/>
      <c r="AL12" s="442"/>
      <c r="AM12" s="442"/>
      <c r="AN12" s="51" t="s">
        <v>72</v>
      </c>
      <c r="AS12"/>
      <c r="AT12"/>
      <c r="AU12"/>
      <c r="AV12"/>
      <c r="AW12" s="382"/>
    </row>
    <row r="13" spans="2:49" ht="24.75" customHeight="1" thickTop="1" thickBot="1" x14ac:dyDescent="0.2">
      <c r="K13" s="55"/>
      <c r="M13" s="473"/>
      <c r="N13" s="54"/>
      <c r="Y13"/>
      <c r="Z13"/>
      <c r="AA13"/>
      <c r="AB13"/>
      <c r="AC13" s="54"/>
      <c r="AE13" s="473"/>
      <c r="AG13" s="136"/>
      <c r="AH13" s="134"/>
      <c r="AI13" s="135"/>
      <c r="AJ13" s="135"/>
      <c r="AK13" s="135"/>
      <c r="AL13" s="135"/>
      <c r="AS13" s="133"/>
      <c r="AT13" s="133"/>
      <c r="AU13" s="134"/>
      <c r="AW13" s="382"/>
    </row>
    <row r="14" spans="2:49" ht="27" customHeight="1" thickTop="1" thickBot="1" x14ac:dyDescent="0.2">
      <c r="F14" s="50" t="s">
        <v>196</v>
      </c>
      <c r="G14" s="468" t="s">
        <v>197</v>
      </c>
      <c r="H14" s="436"/>
      <c r="I14" s="437"/>
      <c r="J14" s="57"/>
      <c r="K14" s="58"/>
      <c r="M14" s="473"/>
      <c r="N14" s="54"/>
      <c r="O14" s="47"/>
      <c r="P14" s="44" t="s">
        <v>64</v>
      </c>
      <c r="Q14" s="494" t="s">
        <v>198</v>
      </c>
      <c r="R14" s="439"/>
      <c r="S14" s="439"/>
      <c r="T14" s="440"/>
      <c r="U14" s="178"/>
      <c r="V14" s="62"/>
      <c r="Y14"/>
      <c r="Z14"/>
      <c r="AA14"/>
      <c r="AB14"/>
      <c r="AC14" s="54"/>
      <c r="AE14" s="474"/>
      <c r="AG14" s="137"/>
      <c r="AH14" s="50" t="s">
        <v>199</v>
      </c>
      <c r="AI14" s="464" t="s">
        <v>200</v>
      </c>
      <c r="AJ14" s="465"/>
      <c r="AK14" s="465"/>
      <c r="AL14" s="465"/>
      <c r="AM14" s="465"/>
      <c r="AN14" s="466"/>
      <c r="AO14"/>
      <c r="AS14" s="133"/>
      <c r="AT14" s="133"/>
      <c r="AU14" s="134"/>
      <c r="AW14" s="382"/>
    </row>
    <row r="15" spans="2:49" ht="24.75" customHeight="1" thickBot="1" x14ac:dyDescent="0.2">
      <c r="F15" s="484"/>
      <c r="G15" s="455"/>
      <c r="H15" s="455"/>
      <c r="I15" s="43" t="s">
        <v>72</v>
      </c>
      <c r="K15" s="54"/>
      <c r="M15" s="473"/>
      <c r="N15" s="54"/>
      <c r="P15" s="441"/>
      <c r="Q15" s="442"/>
      <c r="R15" s="442"/>
      <c r="S15" s="442"/>
      <c r="T15" s="51" t="s">
        <v>72</v>
      </c>
      <c r="Y15"/>
      <c r="Z15"/>
      <c r="AA15"/>
      <c r="AB15"/>
      <c r="AC15" s="54"/>
      <c r="AH15" s="454"/>
      <c r="AI15" s="455"/>
      <c r="AJ15" s="455"/>
      <c r="AK15" s="455"/>
      <c r="AL15" s="455"/>
      <c r="AM15" s="455"/>
      <c r="AN15" s="43" t="s">
        <v>72</v>
      </c>
      <c r="AO15"/>
      <c r="AS15" s="60" t="s">
        <v>201</v>
      </c>
      <c r="AT15" s="61"/>
      <c r="AW15" s="382"/>
    </row>
    <row r="16" spans="2:49" ht="24.75" customHeight="1" thickTop="1" thickBot="1" x14ac:dyDescent="0.2">
      <c r="K16" s="54"/>
      <c r="M16" s="473"/>
      <c r="N16" s="54"/>
      <c r="P16" s="507" t="str">
        <f>+IF(Y18=0,"",IF(Y18-P18=Y18,"エラー！：⑥残さ物量があるのに、④自ら中間処理した量がゼロになっています",""))</f>
        <v/>
      </c>
      <c r="Q16" s="449"/>
      <c r="R16" s="449"/>
      <c r="S16" s="449"/>
      <c r="T16" s="449"/>
      <c r="U16" s="449"/>
      <c r="V16" s="449"/>
      <c r="W16" s="449"/>
      <c r="X16" s="449"/>
      <c r="Y16" s="449"/>
      <c r="Z16" s="449"/>
      <c r="AA16" s="449"/>
      <c r="AB16" s="449"/>
      <c r="AC16" s="54"/>
      <c r="AE16" s="174"/>
      <c r="AP16" s="49"/>
      <c r="AS16" s="508" t="s">
        <v>240</v>
      </c>
      <c r="AT16" s="437"/>
      <c r="AU16" s="92"/>
      <c r="AV16" s="43" t="s">
        <v>72</v>
      </c>
      <c r="AW16" s="382"/>
    </row>
    <row r="17" spans="2:49" ht="27" customHeight="1" thickTop="1" thickBot="1" x14ac:dyDescent="0.2">
      <c r="K17" s="54"/>
      <c r="M17" s="473"/>
      <c r="N17" s="54"/>
      <c r="O17" s="47"/>
      <c r="P17" s="44" t="s">
        <v>203</v>
      </c>
      <c r="Q17" s="438" t="s">
        <v>204</v>
      </c>
      <c r="R17" s="439"/>
      <c r="S17" s="439"/>
      <c r="T17" s="440"/>
      <c r="U17" s="517"/>
      <c r="V17" s="480"/>
      <c r="W17" s="480"/>
      <c r="X17" s="480"/>
      <c r="Y17" s="130" t="s">
        <v>205</v>
      </c>
      <c r="Z17" s="438" t="s">
        <v>206</v>
      </c>
      <c r="AA17" s="439"/>
      <c r="AB17" s="440"/>
      <c r="AC17" s="140"/>
      <c r="AD17" s="137"/>
      <c r="AE17" s="472" t="s">
        <v>207</v>
      </c>
      <c r="AF17" s="47"/>
      <c r="AG17" s="47"/>
      <c r="AH17" s="234" t="s">
        <v>208</v>
      </c>
      <c r="AI17" s="468" t="s">
        <v>209</v>
      </c>
      <c r="AJ17" s="436"/>
      <c r="AK17" s="436"/>
      <c r="AL17" s="437"/>
      <c r="AM17" s="47"/>
      <c r="AN17" s="242"/>
      <c r="AO17" s="491" t="s">
        <v>210</v>
      </c>
      <c r="AP17" s="437"/>
      <c r="AQ17" s="244"/>
      <c r="AS17" s="508" t="s">
        <v>211</v>
      </c>
      <c r="AT17" s="437"/>
      <c r="AU17" s="92"/>
      <c r="AV17" s="43" t="s">
        <v>72</v>
      </c>
      <c r="AW17" s="382"/>
    </row>
    <row r="18" spans="2:49" ht="24.75" customHeight="1" thickBot="1" x14ac:dyDescent="0.2">
      <c r="K18" s="54"/>
      <c r="M18" s="473"/>
      <c r="N18" s="54"/>
      <c r="P18" s="441"/>
      <c r="Q18" s="442"/>
      <c r="R18" s="442"/>
      <c r="S18" s="442"/>
      <c r="T18" s="51" t="s">
        <v>72</v>
      </c>
      <c r="U18"/>
      <c r="V18" s="235"/>
      <c r="W18"/>
      <c r="X18" s="182"/>
      <c r="Y18" s="459">
        <f>+ROUND(AH9,1)+ROUND(AH12,1)+ROUND(AH15,1)+AH18</f>
        <v>0</v>
      </c>
      <c r="Z18" s="460"/>
      <c r="AA18" s="460"/>
      <c r="AB18" s="51" t="s">
        <v>72</v>
      </c>
      <c r="AC18" s="181"/>
      <c r="AD18" s="181"/>
      <c r="AE18" s="473"/>
      <c r="AH18" s="456">
        <f>+ROUND(AO18,1)+ROUND(AO21,1)</f>
        <v>0</v>
      </c>
      <c r="AI18" s="436"/>
      <c r="AJ18" s="436"/>
      <c r="AK18" s="436"/>
      <c r="AL18" s="43" t="s">
        <v>72</v>
      </c>
      <c r="AM18" s="53"/>
      <c r="AO18" s="260">
        <f>+ROUND(AU16,1)+ROUND(AU17,1)+ROUND(AU18,1)</f>
        <v>0</v>
      </c>
      <c r="AP18" s="43" t="s">
        <v>72</v>
      </c>
      <c r="AS18" s="508" t="s">
        <v>212</v>
      </c>
      <c r="AT18" s="437"/>
      <c r="AU18" s="92"/>
      <c r="AV18" s="43" t="s">
        <v>72</v>
      </c>
      <c r="AW18" s="382"/>
    </row>
    <row r="19" spans="2:49" ht="24.75" customHeight="1" thickTop="1" thickBot="1" x14ac:dyDescent="0.2">
      <c r="K19" s="54"/>
      <c r="M19" s="473"/>
      <c r="N19" s="54"/>
      <c r="P19" s="126"/>
      <c r="Q19" s="253"/>
      <c r="R19" s="185"/>
      <c r="S19" s="126"/>
      <c r="T19" s="126"/>
      <c r="U19" s="127"/>
      <c r="V19" s="236"/>
      <c r="W19" s="127"/>
      <c r="X19" s="127"/>
      <c r="Y19" s="127"/>
      <c r="Z19" s="127"/>
      <c r="AA19" s="127"/>
      <c r="AB19" s="127"/>
      <c r="AE19" s="473"/>
      <c r="AI19" s="54"/>
      <c r="AM19" s="54"/>
      <c r="AS19"/>
      <c r="AT19"/>
      <c r="AU19"/>
      <c r="AV19"/>
      <c r="AW19" s="524" t="s">
        <v>213</v>
      </c>
    </row>
    <row r="20" spans="2:49" ht="27" customHeight="1" thickTop="1" thickBot="1" x14ac:dyDescent="0.2">
      <c r="K20" s="54"/>
      <c r="M20" s="473"/>
      <c r="N20" s="54"/>
      <c r="P20" s="44" t="s">
        <v>214</v>
      </c>
      <c r="Q20" s="438" t="s">
        <v>215</v>
      </c>
      <c r="R20" s="439"/>
      <c r="S20" s="439"/>
      <c r="T20" s="440"/>
      <c r="U20" s="126"/>
      <c r="V20" s="237"/>
      <c r="W20" s="240"/>
      <c r="X20" s="241"/>
      <c r="Y20" s="130" t="s">
        <v>216</v>
      </c>
      <c r="Z20" s="438" t="s">
        <v>217</v>
      </c>
      <c r="AA20" s="439"/>
      <c r="AB20" s="440"/>
      <c r="AE20" s="473"/>
      <c r="AI20" s="54"/>
      <c r="AL20" s="106"/>
      <c r="AM20" s="54"/>
      <c r="AN20" s="243"/>
      <c r="AO20" s="491" t="s">
        <v>218</v>
      </c>
      <c r="AP20" s="437"/>
      <c r="AQ20" s="179"/>
      <c r="AS20" s="56"/>
      <c r="AT20" s="56"/>
      <c r="AW20" s="449"/>
    </row>
    <row r="21" spans="2:49" ht="25.35" customHeight="1" thickBot="1" x14ac:dyDescent="0.2">
      <c r="B21" s="482" t="s">
        <v>219</v>
      </c>
      <c r="C21" s="449"/>
      <c r="D21" s="449"/>
      <c r="E21" s="449"/>
      <c r="F21" s="449"/>
      <c r="G21" s="449"/>
      <c r="H21" s="449"/>
      <c r="I21" s="449"/>
      <c r="J21" s="449"/>
      <c r="K21" s="54"/>
      <c r="M21" s="473"/>
      <c r="N21" s="54"/>
      <c r="P21" s="441"/>
      <c r="Q21" s="442"/>
      <c r="R21" s="442"/>
      <c r="S21" s="442"/>
      <c r="T21" s="51" t="s">
        <v>72</v>
      </c>
      <c r="U21" s="126"/>
      <c r="V21" s="126"/>
      <c r="W21" s="126"/>
      <c r="X21" s="126"/>
      <c r="Y21" s="459">
        <f>+P18-Y18</f>
        <v>0</v>
      </c>
      <c r="Z21" s="460"/>
      <c r="AA21" s="460"/>
      <c r="AB21" s="51" t="s">
        <v>72</v>
      </c>
      <c r="AC21" s="127"/>
      <c r="AE21" s="474"/>
      <c r="AI21" s="54"/>
      <c r="AN21" s="106"/>
      <c r="AO21" s="92"/>
      <c r="AP21" s="43" t="s">
        <v>72</v>
      </c>
      <c r="AQ21" s="179"/>
      <c r="AS21"/>
      <c r="AT21"/>
      <c r="AU21"/>
      <c r="AV21"/>
      <c r="AW21" s="382"/>
    </row>
    <row r="22" spans="2:49" ht="25.5" customHeight="1" thickTop="1" thickBot="1" x14ac:dyDescent="0.2">
      <c r="B22" s="480"/>
      <c r="C22" s="480"/>
      <c r="D22" s="480"/>
      <c r="E22" s="480"/>
      <c r="F22" s="480"/>
      <c r="G22" s="480"/>
      <c r="H22" s="480"/>
      <c r="I22" s="480"/>
      <c r="J22" s="480"/>
      <c r="K22" s="54"/>
      <c r="M22" s="473"/>
      <c r="N22" s="54"/>
      <c r="P22" s="532" t="str">
        <f>+IF(P21=0,"",IF(P18&lt;P21,"エラー !：④の内数である⑤の量が④を超えています",""))</f>
        <v/>
      </c>
      <c r="Q22" s="449"/>
      <c r="R22" s="449"/>
      <c r="S22" s="449"/>
      <c r="T22" s="449"/>
      <c r="U22" s="449"/>
      <c r="V22" s="449"/>
      <c r="W22" s="127"/>
      <c r="X22" s="127"/>
      <c r="Y22" s="127"/>
      <c r="Z22" s="127"/>
      <c r="AA22" s="127"/>
      <c r="AB22" s="127"/>
      <c r="AE22" s="174"/>
      <c r="AI22" s="54"/>
      <c r="AW22" s="382"/>
    </row>
    <row r="23" spans="2:49" ht="27" customHeight="1" thickTop="1" thickBot="1" x14ac:dyDescent="0.2">
      <c r="B23" s="516" t="s">
        <v>220</v>
      </c>
      <c r="C23" s="444"/>
      <c r="D23" s="530" t="s">
        <v>221</v>
      </c>
      <c r="E23" s="520"/>
      <c r="F23" s="520"/>
      <c r="G23" s="444"/>
      <c r="H23" s="516" t="s">
        <v>222</v>
      </c>
      <c r="I23" s="520"/>
      <c r="J23" s="444"/>
      <c r="K23" s="54"/>
      <c r="M23" s="473"/>
      <c r="N23" s="54"/>
      <c r="O23" s="47"/>
      <c r="P23" s="50" t="s">
        <v>223</v>
      </c>
      <c r="Q23" s="468" t="s">
        <v>224</v>
      </c>
      <c r="R23" s="436"/>
      <c r="S23" s="436"/>
      <c r="T23" s="437"/>
      <c r="U23" s="521"/>
      <c r="V23" s="449"/>
      <c r="W23" s="449"/>
      <c r="X23" s="449"/>
      <c r="AE23"/>
      <c r="AF23"/>
      <c r="AG23"/>
      <c r="AH23"/>
      <c r="AI23" s="245"/>
      <c r="AJ23"/>
      <c r="AN23" s="142"/>
      <c r="AR23" s="48"/>
      <c r="AS23" s="130" t="s">
        <v>225</v>
      </c>
      <c r="AT23" s="438" t="s">
        <v>226</v>
      </c>
      <c r="AU23" s="439"/>
      <c r="AV23" s="440"/>
      <c r="AW23" s="382"/>
    </row>
    <row r="24" spans="2:49" ht="27" customHeight="1" thickBot="1" x14ac:dyDescent="0.2">
      <c r="B24" s="457" t="s">
        <v>227</v>
      </c>
      <c r="C24" s="458"/>
      <c r="D24" s="469">
        <v>0</v>
      </c>
      <c r="E24" s="455"/>
      <c r="F24" s="455"/>
      <c r="G24" s="183" t="s">
        <v>228</v>
      </c>
      <c r="H24" s="467">
        <f>+F12</f>
        <v>0</v>
      </c>
      <c r="I24" s="436"/>
      <c r="J24" s="183" t="s">
        <v>228</v>
      </c>
      <c r="K24" s="54"/>
      <c r="M24" s="474"/>
      <c r="P24" s="454"/>
      <c r="Q24" s="455"/>
      <c r="R24" s="455"/>
      <c r="S24" s="455"/>
      <c r="T24" s="43" t="s">
        <v>72</v>
      </c>
      <c r="U24"/>
      <c r="V24"/>
      <c r="W24"/>
      <c r="X24"/>
      <c r="AE24"/>
      <c r="AF24"/>
      <c r="AG24"/>
      <c r="AH24"/>
      <c r="AI24" s="245"/>
      <c r="AJ24"/>
      <c r="AL24" s="135"/>
      <c r="AQ24" s="54"/>
      <c r="AR24" s="139"/>
      <c r="AS24" s="459">
        <f>+ROUND(AU16,1)+ROUND(AA28,1)</f>
        <v>0</v>
      </c>
      <c r="AT24" s="460"/>
      <c r="AU24" s="460"/>
      <c r="AV24" s="51" t="s">
        <v>72</v>
      </c>
      <c r="AW24" s="382"/>
    </row>
    <row r="25" spans="2:49" ht="27" customHeight="1" thickBot="1" x14ac:dyDescent="0.2">
      <c r="B25" s="457" t="s">
        <v>229</v>
      </c>
      <c r="C25" s="458"/>
      <c r="D25" s="469">
        <v>0</v>
      </c>
      <c r="E25" s="455"/>
      <c r="F25" s="455"/>
      <c r="G25" s="183" t="s">
        <v>228</v>
      </c>
      <c r="H25" s="467">
        <f>+P12+AH9</f>
        <v>0</v>
      </c>
      <c r="I25" s="436"/>
      <c r="J25" s="183" t="s">
        <v>228</v>
      </c>
      <c r="K25" s="54"/>
      <c r="AE25" s="141"/>
      <c r="AI25" s="54"/>
      <c r="AL25" s="175"/>
      <c r="AM25" s="175"/>
      <c r="AN25" s="175"/>
      <c r="AQ25" s="255"/>
      <c r="AR25" s="67"/>
      <c r="AW25" s="382"/>
    </row>
    <row r="26" spans="2:49" ht="27" customHeight="1" thickTop="1" thickBot="1" x14ac:dyDescent="0.2">
      <c r="B26" s="457" t="s">
        <v>230</v>
      </c>
      <c r="C26" s="458"/>
      <c r="D26" s="469">
        <v>0</v>
      </c>
      <c r="E26" s="455"/>
      <c r="F26" s="455"/>
      <c r="G26" s="183" t="s">
        <v>228</v>
      </c>
      <c r="H26" s="467">
        <f>+P21</f>
        <v>0</v>
      </c>
      <c r="I26" s="436"/>
      <c r="J26" s="183" t="s">
        <v>228</v>
      </c>
      <c r="K26" s="54"/>
      <c r="L26" s="137"/>
      <c r="M26" s="472" t="s">
        <v>231</v>
      </c>
      <c r="N26" s="47"/>
      <c r="O26" s="47"/>
      <c r="P26" s="234" t="s">
        <v>232</v>
      </c>
      <c r="Q26" s="468" t="s">
        <v>233</v>
      </c>
      <c r="R26" s="436"/>
      <c r="S26" s="436"/>
      <c r="T26" s="437"/>
      <c r="U26" s="47"/>
      <c r="V26" s="47"/>
      <c r="W26" s="47"/>
      <c r="X26" s="47"/>
      <c r="Y26" s="47"/>
      <c r="Z26" s="47"/>
      <c r="AA26" s="47"/>
      <c r="AB26" s="47"/>
      <c r="AC26" s="47"/>
      <c r="AD26" s="47"/>
      <c r="AE26" s="47"/>
      <c r="AF26" s="47"/>
      <c r="AG26" s="47"/>
      <c r="AH26" s="47"/>
      <c r="AI26" s="59"/>
      <c r="AJ26" s="47"/>
      <c r="AK26" s="48"/>
      <c r="AL26" s="130" t="s">
        <v>234</v>
      </c>
      <c r="AM26" s="438" t="s">
        <v>235</v>
      </c>
      <c r="AN26" s="439"/>
      <c r="AO26" s="439"/>
      <c r="AP26" s="440"/>
      <c r="AQ26" s="257"/>
      <c r="AR26" s="258"/>
      <c r="AS26" s="130" t="s">
        <v>236</v>
      </c>
      <c r="AT26" s="438" t="s">
        <v>237</v>
      </c>
      <c r="AU26" s="439"/>
      <c r="AV26" s="440"/>
      <c r="AW26" s="382"/>
    </row>
    <row r="27" spans="2:49" ht="27" customHeight="1" thickBot="1" x14ac:dyDescent="0.2">
      <c r="B27" s="457" t="s">
        <v>238</v>
      </c>
      <c r="C27" s="458"/>
      <c r="D27" s="469">
        <v>0</v>
      </c>
      <c r="E27" s="455"/>
      <c r="F27" s="455"/>
      <c r="G27" s="183" t="s">
        <v>228</v>
      </c>
      <c r="H27" s="467">
        <f>+Y21</f>
        <v>0</v>
      </c>
      <c r="I27" s="436"/>
      <c r="J27" s="183" t="s">
        <v>228</v>
      </c>
      <c r="M27" s="473"/>
      <c r="P27" s="495">
        <f>+R30+ROUND(R33,1)</f>
        <v>0</v>
      </c>
      <c r="Q27" s="436"/>
      <c r="R27" s="436"/>
      <c r="S27" s="436"/>
      <c r="T27" s="43" t="s">
        <v>72</v>
      </c>
      <c r="U27" s="62"/>
      <c r="V27" s="62"/>
      <c r="Y27" s="60" t="s">
        <v>201</v>
      </c>
      <c r="Z27" s="63"/>
      <c r="AL27" s="459">
        <f>+AH18+P27</f>
        <v>0</v>
      </c>
      <c r="AM27" s="460"/>
      <c r="AN27" s="460"/>
      <c r="AO27" s="460"/>
      <c r="AP27" s="51" t="s">
        <v>72</v>
      </c>
      <c r="AQ27" s="255"/>
      <c r="AR27" s="67"/>
      <c r="AS27" s="441"/>
      <c r="AT27" s="442"/>
      <c r="AU27" s="442"/>
      <c r="AV27" s="51" t="s">
        <v>72</v>
      </c>
      <c r="AW27" s="382"/>
    </row>
    <row r="28" spans="2:49" ht="27" customHeight="1" thickTop="1" thickBot="1" x14ac:dyDescent="0.2">
      <c r="B28" s="492" t="s">
        <v>239</v>
      </c>
      <c r="C28" s="458"/>
      <c r="D28" s="469">
        <v>0</v>
      </c>
      <c r="E28" s="455"/>
      <c r="F28" s="455"/>
      <c r="G28" s="183" t="s">
        <v>228</v>
      </c>
      <c r="H28" s="467">
        <f>+P15+AH12</f>
        <v>0</v>
      </c>
      <c r="I28" s="436"/>
      <c r="J28" s="183" t="s">
        <v>228</v>
      </c>
      <c r="M28" s="473"/>
      <c r="P28" s="54"/>
      <c r="Y28" s="450" t="s">
        <v>240</v>
      </c>
      <c r="Z28" s="436"/>
      <c r="AA28" s="454"/>
      <c r="AB28" s="455"/>
      <c r="AC28" s="455"/>
      <c r="AD28" s="455"/>
      <c r="AE28" s="455"/>
      <c r="AF28" s="43" t="s">
        <v>72</v>
      </c>
      <c r="AN28" s="254"/>
      <c r="AQ28" s="255"/>
      <c r="AR28" s="67"/>
      <c r="AS28" s="380" t="str">
        <f>+IF(AS27=0,"",IF(AL27&lt;(AS24+AS27+AS31),"エラー !：⑩の内数である（⑫+⑬＋⑭）の量が⑩を超えています",""))</f>
        <v/>
      </c>
      <c r="AT28" s="378"/>
      <c r="AU28" s="378"/>
      <c r="AV28" s="378"/>
      <c r="AW28" s="382"/>
    </row>
    <row r="29" spans="2:49" ht="27" customHeight="1" thickTop="1" thickBot="1" x14ac:dyDescent="0.2">
      <c r="B29" s="457" t="s">
        <v>241</v>
      </c>
      <c r="C29" s="458"/>
      <c r="D29" s="469">
        <v>0</v>
      </c>
      <c r="E29" s="455"/>
      <c r="F29" s="455"/>
      <c r="G29" s="183" t="s">
        <v>228</v>
      </c>
      <c r="H29" s="467">
        <f>+AL27</f>
        <v>0</v>
      </c>
      <c r="I29" s="436"/>
      <c r="J29" s="183" t="s">
        <v>228</v>
      </c>
      <c r="M29" s="473"/>
      <c r="P29" s="54"/>
      <c r="Q29" s="137"/>
      <c r="R29" s="50" t="s">
        <v>242</v>
      </c>
      <c r="S29" s="468" t="s">
        <v>243</v>
      </c>
      <c r="T29" s="436"/>
      <c r="U29" s="436"/>
      <c r="V29" s="437"/>
      <c r="W29" s="47"/>
      <c r="X29" s="64"/>
      <c r="Y29" s="450" t="s">
        <v>244</v>
      </c>
      <c r="Z29" s="436"/>
      <c r="AA29" s="454"/>
      <c r="AB29" s="455"/>
      <c r="AC29" s="455"/>
      <c r="AD29" s="455"/>
      <c r="AE29" s="455"/>
      <c r="AF29" s="43" t="s">
        <v>72</v>
      </c>
      <c r="AL29" s="130" t="s">
        <v>245</v>
      </c>
      <c r="AM29" s="438" t="s">
        <v>246</v>
      </c>
      <c r="AN29" s="439"/>
      <c r="AO29" s="439"/>
      <c r="AP29" s="440"/>
      <c r="AQ29" s="256"/>
      <c r="AR29" s="259"/>
      <c r="AS29" s="509" t="s">
        <v>247</v>
      </c>
      <c r="AT29" s="438" t="s">
        <v>248</v>
      </c>
      <c r="AU29" s="500"/>
      <c r="AV29" s="501"/>
      <c r="AW29" s="382"/>
    </row>
    <row r="30" spans="2:49" ht="27" customHeight="1" thickBot="1" x14ac:dyDescent="0.2">
      <c r="B30" s="457" t="s">
        <v>249</v>
      </c>
      <c r="C30" s="458"/>
      <c r="D30" s="469">
        <v>0</v>
      </c>
      <c r="E30" s="455"/>
      <c r="F30" s="455"/>
      <c r="G30" s="183" t="s">
        <v>228</v>
      </c>
      <c r="H30" s="467">
        <f>+AL30</f>
        <v>0</v>
      </c>
      <c r="I30" s="436"/>
      <c r="J30" s="183" t="s">
        <v>228</v>
      </c>
      <c r="M30" s="473"/>
      <c r="P30" s="54"/>
      <c r="R30" s="456">
        <f>+ROUND(AA28,1)+ROUND(AA29,1)+ROUND(AA30,1)</f>
        <v>0</v>
      </c>
      <c r="S30" s="436"/>
      <c r="T30" s="436"/>
      <c r="U30" s="436"/>
      <c r="V30" s="43" t="s">
        <v>72</v>
      </c>
      <c r="Y30" s="450" t="s">
        <v>212</v>
      </c>
      <c r="Z30" s="436"/>
      <c r="AA30" s="454"/>
      <c r="AB30" s="455"/>
      <c r="AC30" s="455"/>
      <c r="AD30" s="455"/>
      <c r="AE30" s="455"/>
      <c r="AF30" s="43" t="s">
        <v>72</v>
      </c>
      <c r="AL30" s="531"/>
      <c r="AM30" s="442"/>
      <c r="AN30" s="442"/>
      <c r="AO30" s="442"/>
      <c r="AP30" s="51" t="s">
        <v>72</v>
      </c>
      <c r="AS30" s="510"/>
      <c r="AT30" s="502"/>
      <c r="AU30" s="502"/>
      <c r="AV30" s="503"/>
      <c r="AW30" s="382"/>
    </row>
    <row r="31" spans="2:49" ht="27" customHeight="1" thickTop="1" thickBot="1" x14ac:dyDescent="0.2">
      <c r="B31" s="457" t="s">
        <v>250</v>
      </c>
      <c r="C31" s="458"/>
      <c r="D31" s="469">
        <v>0</v>
      </c>
      <c r="E31" s="455"/>
      <c r="F31" s="455"/>
      <c r="G31" s="183" t="s">
        <v>228</v>
      </c>
      <c r="H31" s="467">
        <f>+AS24</f>
        <v>0</v>
      </c>
      <c r="I31" s="436"/>
      <c r="J31" s="183" t="s">
        <v>228</v>
      </c>
      <c r="M31" s="473"/>
      <c r="P31" s="54"/>
      <c r="Y31"/>
      <c r="Z31"/>
      <c r="AA31" s="65" t="s">
        <v>251</v>
      </c>
      <c r="AK31" s="67"/>
      <c r="AL31" s="507" t="str">
        <f>+IF(AL30=0,"",IF(AL27&lt;AL30,"エラー !：⑩の内数である⑪の量が⑩を超えています",""))</f>
        <v/>
      </c>
      <c r="AM31" s="449"/>
      <c r="AN31" s="449"/>
      <c r="AO31" s="449"/>
      <c r="AP31" s="449"/>
      <c r="AQ31" s="449"/>
      <c r="AS31" s="514"/>
      <c r="AT31" s="515"/>
      <c r="AU31" s="515"/>
      <c r="AV31" s="152" t="s">
        <v>72</v>
      </c>
      <c r="AW31" s="382"/>
    </row>
    <row r="32" spans="2:49" ht="27" customHeight="1" thickTop="1" thickBot="1" x14ac:dyDescent="0.2">
      <c r="B32" s="457" t="s">
        <v>252</v>
      </c>
      <c r="C32" s="458"/>
      <c r="D32" s="469">
        <v>0</v>
      </c>
      <c r="E32" s="455"/>
      <c r="F32" s="455"/>
      <c r="G32" s="183" t="s">
        <v>228</v>
      </c>
      <c r="H32" s="467">
        <f>+AS27</f>
        <v>0</v>
      </c>
      <c r="I32" s="436"/>
      <c r="J32" s="183" t="s">
        <v>228</v>
      </c>
      <c r="M32" s="473"/>
      <c r="P32" s="54"/>
      <c r="Q32" s="137"/>
      <c r="R32" s="50" t="s">
        <v>253</v>
      </c>
      <c r="S32" s="468" t="s">
        <v>254</v>
      </c>
      <c r="T32" s="436"/>
      <c r="U32" s="436"/>
      <c r="V32" s="437"/>
      <c r="Y32"/>
      <c r="Z32"/>
      <c r="AA32" s="527" t="s">
        <v>255</v>
      </c>
      <c r="AB32" s="462"/>
      <c r="AC32" s="462"/>
      <c r="AD32" s="462"/>
      <c r="AE32" s="462"/>
      <c r="AF32" s="461" t="s">
        <v>256</v>
      </c>
      <c r="AG32" s="462"/>
      <c r="AH32" s="462"/>
      <c r="AI32" s="462"/>
      <c r="AJ32" s="462"/>
      <c r="AK32" s="462"/>
      <c r="AL32" s="496" t="s">
        <v>257</v>
      </c>
      <c r="AM32" s="462"/>
      <c r="AN32" s="462"/>
      <c r="AO32" s="497"/>
      <c r="AP32" s="177"/>
      <c r="AS32" s="381" t="str">
        <f>+IF(AS31=0,"",IF(AL27&lt;(AS24+AS27+AS31),"エラー !：⑩の内数である（⑫+⑬＋⑭）の量が⑩を超えています",""))</f>
        <v/>
      </c>
      <c r="AT32" s="379"/>
      <c r="AU32" s="379"/>
      <c r="AV32" s="379"/>
      <c r="AW32" s="382"/>
    </row>
    <row r="33" spans="2:62" ht="27" customHeight="1" thickBot="1" x14ac:dyDescent="0.2">
      <c r="B33" s="475" t="s">
        <v>258</v>
      </c>
      <c r="C33" s="453"/>
      <c r="D33" s="511">
        <v>0</v>
      </c>
      <c r="E33" s="512"/>
      <c r="F33" s="512"/>
      <c r="G33" s="184" t="s">
        <v>228</v>
      </c>
      <c r="H33" s="505">
        <f>+AS31</f>
        <v>0</v>
      </c>
      <c r="I33" s="506"/>
      <c r="J33" s="184" t="s">
        <v>228</v>
      </c>
      <c r="M33" s="474"/>
      <c r="R33" s="454"/>
      <c r="S33" s="455"/>
      <c r="T33" s="455"/>
      <c r="U33" s="455"/>
      <c r="V33" s="43" t="s">
        <v>72</v>
      </c>
      <c r="Y33"/>
      <c r="Z33"/>
      <c r="AA33" s="528"/>
      <c r="AB33" s="449"/>
      <c r="AC33" s="449"/>
      <c r="AD33" s="449"/>
      <c r="AE33" s="449"/>
      <c r="AF33" s="449"/>
      <c r="AG33" s="449"/>
      <c r="AH33" s="449"/>
      <c r="AI33" s="449"/>
      <c r="AJ33" s="449"/>
      <c r="AK33" s="449"/>
      <c r="AL33" s="449"/>
      <c r="AM33" s="449"/>
      <c r="AN33" s="449"/>
      <c r="AO33" s="498"/>
      <c r="AP33" s="177"/>
      <c r="AW33" s="382"/>
    </row>
    <row r="34" spans="2:62" ht="24" customHeight="1" x14ac:dyDescent="0.15">
      <c r="C34" s="246" t="str">
        <f>+IF(D30=0,"",IF(D29&lt;D30,"エラー !：上の表は、⑩の内数である⑪の量が⑩を超えています",""))</f>
        <v/>
      </c>
      <c r="AA34" s="529"/>
      <c r="AB34" s="463"/>
      <c r="AC34" s="463"/>
      <c r="AD34" s="463"/>
      <c r="AE34" s="463"/>
      <c r="AF34" s="463"/>
      <c r="AG34" s="463"/>
      <c r="AH34" s="463"/>
      <c r="AI34" s="463"/>
      <c r="AJ34" s="463"/>
      <c r="AK34" s="463"/>
      <c r="AL34" s="463"/>
      <c r="AM34" s="463"/>
      <c r="AN34" s="463"/>
      <c r="AO34" s="499"/>
      <c r="AP34" s="177"/>
      <c r="AW34" s="382"/>
    </row>
    <row r="35" spans="2:62" ht="15" customHeight="1" x14ac:dyDescent="0.15">
      <c r="C35" s="247" t="str">
        <f>+IF(D31=0,"",IF(D29&lt;D31,"エラー !：上の表は、⑩の内数である⑫の量が⑩を超えています",""))</f>
        <v/>
      </c>
      <c r="AF35" s="62"/>
      <c r="AG35" s="62"/>
      <c r="AH35" s="62"/>
      <c r="AI35" s="62"/>
      <c r="AJ35" s="62"/>
      <c r="AK35" s="62"/>
    </row>
    <row r="36" spans="2:62" ht="15" customHeight="1" x14ac:dyDescent="0.15">
      <c r="C36" s="247" t="str">
        <f>+IF(D32=0,"",IF(D29&lt;D32,"エラー !：上の表は、⑩の内数である⑬の量が⑩を超えています",""))</f>
        <v/>
      </c>
      <c r="AF36" s="62"/>
      <c r="AG36" s="62"/>
      <c r="AH36" s="62"/>
      <c r="AI36" s="62"/>
      <c r="AJ36" s="62"/>
      <c r="AK36" s="62"/>
      <c r="AL36" s="62"/>
      <c r="AM36" s="143"/>
      <c r="AN36" s="143"/>
      <c r="AO36" s="67"/>
      <c r="AW36" s="66"/>
    </row>
    <row r="37" spans="2:62" ht="15" customHeight="1" x14ac:dyDescent="0.15">
      <c r="C37" s="247" t="str">
        <f>+IF(D33=0,"",IF(D29&lt;D33,"エラー !：上の表は、⑩の内数である⑭の量が⑩を超えています",""))</f>
        <v/>
      </c>
      <c r="J37" s="66"/>
      <c r="K37" s="66"/>
      <c r="R37" s="66"/>
      <c r="S37" s="66"/>
      <c r="T37" s="66"/>
      <c r="AL37" s="62"/>
      <c r="AM37" s="67"/>
      <c r="AN37" s="67"/>
      <c r="AO37" s="67"/>
      <c r="AU37" s="62"/>
      <c r="AV37" s="62"/>
      <c r="AW37" s="66"/>
    </row>
    <row r="38" spans="2:62" ht="13.35" customHeight="1" x14ac:dyDescent="0.15">
      <c r="J38" s="66"/>
      <c r="K38" s="66"/>
      <c r="R38" s="66"/>
      <c r="S38" s="66"/>
      <c r="T38" s="66"/>
      <c r="AL38" s="62"/>
      <c r="AM38" s="67"/>
      <c r="AN38" s="67"/>
      <c r="AO38" s="67"/>
      <c r="AS38" s="67"/>
      <c r="AT38" s="143"/>
      <c r="AU38" s="62"/>
      <c r="AV38" s="62"/>
      <c r="AW38" s="66"/>
    </row>
    <row r="39" spans="2:62" ht="13.35" customHeight="1" x14ac:dyDescent="0.15">
      <c r="J39" s="66"/>
      <c r="K39" s="66"/>
      <c r="R39" s="66"/>
      <c r="S39" s="66"/>
      <c r="T39" s="66"/>
      <c r="AL39" s="62"/>
      <c r="AM39" s="67"/>
      <c r="AN39" s="67"/>
      <c r="AO39" s="67"/>
      <c r="AS39" s="67"/>
      <c r="AT39" s="62"/>
      <c r="AU39" s="62"/>
      <c r="AV39" s="62"/>
      <c r="AW39" s="66"/>
    </row>
    <row r="40" spans="2:62" ht="13.35" customHeight="1" x14ac:dyDescent="0.15">
      <c r="J40" s="66"/>
      <c r="K40" s="66"/>
      <c r="R40" s="66"/>
      <c r="S40" s="66"/>
      <c r="T40" s="66"/>
      <c r="AL40" s="62"/>
      <c r="AM40" s="67"/>
      <c r="AN40" s="67"/>
      <c r="AO40" s="67"/>
      <c r="AS40" s="67"/>
      <c r="AT40" s="62"/>
      <c r="AU40" s="62"/>
      <c r="AV40" s="62"/>
      <c r="AW40" s="66"/>
    </row>
    <row r="41" spans="2:62" ht="13.35" customHeight="1" x14ac:dyDescent="0.15">
      <c r="J41" s="66"/>
      <c r="K41" s="66"/>
      <c r="R41" s="66"/>
      <c r="S41" s="66"/>
      <c r="T41" s="66"/>
      <c r="AS41" s="67"/>
      <c r="AT41" s="62"/>
      <c r="AU41" s="62"/>
      <c r="AV41" s="62"/>
      <c r="AW41" s="66"/>
    </row>
    <row r="42" spans="2:62" ht="13.35" customHeight="1" x14ac:dyDescent="0.15">
      <c r="I42" s="66"/>
      <c r="J42" s="66"/>
      <c r="K42" s="66"/>
      <c r="R42" s="66"/>
      <c r="S42" s="66"/>
      <c r="T42" s="66"/>
      <c r="AS42" s="67"/>
      <c r="AT42" s="62"/>
    </row>
    <row r="43" spans="2:62" x14ac:dyDescent="0.15">
      <c r="I43" s="66"/>
      <c r="J43" s="66"/>
      <c r="K43" s="66"/>
      <c r="R43" s="66"/>
      <c r="S43" s="66"/>
      <c r="T43" s="66"/>
      <c r="AW43" s="66"/>
    </row>
    <row r="44" spans="2:62" x14ac:dyDescent="0.15">
      <c r="I44" s="66"/>
      <c r="J44" s="66"/>
      <c r="K44" s="66"/>
      <c r="R44" s="66"/>
      <c r="S44" s="66"/>
      <c r="T44" s="66"/>
      <c r="AW44" s="66"/>
    </row>
    <row r="45" spans="2:62" x14ac:dyDescent="0.15">
      <c r="I45" s="66"/>
      <c r="J45" s="66"/>
      <c r="K45" s="66"/>
      <c r="R45" s="66"/>
      <c r="S45" s="66"/>
      <c r="T45" s="66"/>
    </row>
    <row r="46" spans="2:62" x14ac:dyDescent="0.15">
      <c r="I46" s="66"/>
      <c r="J46" s="66"/>
      <c r="K46" s="66"/>
      <c r="R46" s="66"/>
      <c r="S46" s="66"/>
      <c r="T46" s="66"/>
    </row>
    <row r="47" spans="2:62" ht="13.35" customHeight="1" x14ac:dyDescent="0.15">
      <c r="I47" s="66"/>
      <c r="J47" s="66"/>
      <c r="K47" s="66"/>
      <c r="R47" s="66"/>
      <c r="S47" s="66"/>
      <c r="T47" s="66"/>
      <c r="BH47" s="67"/>
      <c r="BI47" s="67"/>
      <c r="BJ47" s="65"/>
    </row>
    <row r="48" spans="2:62" x14ac:dyDescent="0.15">
      <c r="I48" s="66"/>
      <c r="J48" s="66"/>
      <c r="K48" s="66"/>
      <c r="R48" s="66"/>
      <c r="S48" s="66"/>
      <c r="T48" s="66"/>
      <c r="BH48" s="65"/>
    </row>
    <row r="49" spans="7:62" x14ac:dyDescent="0.15">
      <c r="G49" s="66"/>
      <c r="H49" s="66"/>
      <c r="I49" s="66"/>
      <c r="J49" s="66"/>
      <c r="K49" s="66"/>
      <c r="R49" s="66"/>
      <c r="S49" s="66"/>
      <c r="T49" s="66"/>
      <c r="BE49" s="65"/>
      <c r="BF49" s="65"/>
      <c r="BG49" s="65"/>
      <c r="BH49" s="65"/>
    </row>
    <row r="50" spans="7:62" x14ac:dyDescent="0.15">
      <c r="G50" s="66"/>
      <c r="H50" s="66"/>
      <c r="I50" s="66"/>
      <c r="J50" s="66"/>
      <c r="K50" s="66"/>
      <c r="R50" s="66"/>
      <c r="S50" s="66"/>
      <c r="T50" s="66"/>
      <c r="BE50" s="65"/>
      <c r="BF50" s="65"/>
      <c r="BG50" s="65"/>
      <c r="BH50" s="65"/>
    </row>
    <row r="51" spans="7:62" x14ac:dyDescent="0.15">
      <c r="G51" s="66"/>
      <c r="H51" s="66"/>
      <c r="I51" s="66"/>
      <c r="J51" s="66"/>
      <c r="K51" s="66"/>
      <c r="R51" s="66"/>
      <c r="S51" s="66"/>
      <c r="T51" s="66"/>
      <c r="BE51" s="65"/>
      <c r="BF51" s="65"/>
      <c r="BG51" s="65"/>
      <c r="BH51" s="65"/>
    </row>
    <row r="52" spans="7:62" x14ac:dyDescent="0.15">
      <c r="G52" s="66"/>
      <c r="H52" s="66"/>
      <c r="I52" s="66"/>
      <c r="J52" s="66"/>
      <c r="K52" s="66"/>
      <c r="R52" s="66"/>
      <c r="S52" s="66"/>
      <c r="T52" s="66"/>
      <c r="BE52" s="65"/>
      <c r="BF52" s="65"/>
      <c r="BG52" s="65"/>
      <c r="BH52" s="65"/>
    </row>
    <row r="53" spans="7:62" x14ac:dyDescent="0.15">
      <c r="G53" s="66"/>
      <c r="H53" s="66"/>
      <c r="I53" s="66"/>
      <c r="J53" s="66"/>
      <c r="K53" s="66"/>
      <c r="R53" s="66"/>
      <c r="S53" s="66"/>
      <c r="T53" s="66"/>
      <c r="BE53" s="65"/>
      <c r="BG53" s="65"/>
      <c r="BH53" s="65"/>
      <c r="BI53" s="65"/>
      <c r="BJ53" s="65"/>
    </row>
    <row r="54" spans="7:62" x14ac:dyDescent="0.15">
      <c r="G54" s="66"/>
      <c r="H54" s="66"/>
      <c r="I54" s="66"/>
      <c r="J54" s="66"/>
      <c r="K54" s="66"/>
      <c r="R54" s="66"/>
      <c r="S54" s="66"/>
      <c r="T54" s="66"/>
      <c r="BD54" s="65"/>
      <c r="BE54" s="68"/>
      <c r="BG54" s="65"/>
      <c r="BH54" s="65"/>
      <c r="BI54" s="65"/>
      <c r="BJ54" s="65"/>
    </row>
    <row r="55" spans="7:62" x14ac:dyDescent="0.15">
      <c r="G55" s="66"/>
      <c r="H55" s="66"/>
      <c r="I55" s="66"/>
      <c r="J55" s="66"/>
      <c r="K55" s="66"/>
      <c r="R55" s="66"/>
      <c r="S55" s="66"/>
      <c r="T55" s="66"/>
      <c r="BD55" s="65"/>
      <c r="BE55" s="68"/>
      <c r="BG55" s="65"/>
      <c r="BH55" s="65"/>
      <c r="BI55" s="65"/>
      <c r="BJ55" s="65"/>
    </row>
    <row r="56" spans="7:62" x14ac:dyDescent="0.15">
      <c r="G56" s="66"/>
      <c r="H56" s="66"/>
      <c r="I56" s="66"/>
      <c r="J56" s="66"/>
      <c r="K56" s="66"/>
      <c r="R56" s="66"/>
      <c r="S56" s="66"/>
      <c r="T56" s="66"/>
      <c r="BD56" s="65"/>
      <c r="BE56" s="68"/>
      <c r="BG56" s="65"/>
      <c r="BH56" s="65"/>
      <c r="BI56" s="65"/>
      <c r="BJ56" s="65"/>
    </row>
    <row r="57" spans="7:62" x14ac:dyDescent="0.15">
      <c r="G57" s="66"/>
      <c r="H57" s="66"/>
      <c r="I57" s="66"/>
      <c r="BD57" s="65"/>
      <c r="BE57" s="68"/>
      <c r="BG57" s="65"/>
      <c r="BH57" s="65"/>
      <c r="BI57" s="65"/>
      <c r="BJ57" s="65"/>
    </row>
    <row r="58" spans="7:62" ht="13.35" customHeight="1" x14ac:dyDescent="0.15">
      <c r="G58" s="66"/>
      <c r="H58" s="66"/>
      <c r="I58" s="66"/>
      <c r="L58" s="66"/>
      <c r="M58" s="69"/>
      <c r="N58" s="66"/>
      <c r="O58" s="66"/>
      <c r="BD58" s="65"/>
      <c r="BE58" s="68"/>
      <c r="BG58" s="65"/>
      <c r="BH58" s="65"/>
      <c r="BI58" s="65"/>
      <c r="BJ58" s="65"/>
    </row>
    <row r="59" spans="7:62" x14ac:dyDescent="0.15">
      <c r="G59" s="66"/>
      <c r="H59" s="66"/>
      <c r="I59" s="66"/>
      <c r="BD59" s="65"/>
      <c r="BE59" s="68"/>
      <c r="BG59" s="65"/>
      <c r="BH59" s="65"/>
      <c r="BI59" s="65"/>
      <c r="BJ59" s="65"/>
    </row>
    <row r="60" spans="7:62" x14ac:dyDescent="0.15">
      <c r="G60" s="66"/>
      <c r="H60" s="66"/>
      <c r="I60" s="66"/>
      <c r="BD60" s="65"/>
      <c r="BE60" s="68"/>
      <c r="BG60" s="65"/>
      <c r="BH60" s="65"/>
      <c r="BI60" s="65"/>
      <c r="BJ60" s="65"/>
    </row>
    <row r="61" spans="7:62" x14ac:dyDescent="0.15">
      <c r="G61" s="66"/>
      <c r="H61" s="66"/>
      <c r="I61" s="66"/>
      <c r="BD61" s="65"/>
      <c r="BE61" s="68"/>
      <c r="BG61" s="65"/>
      <c r="BH61" s="65"/>
      <c r="BI61" s="65"/>
      <c r="BJ61" s="65"/>
    </row>
    <row r="62" spans="7:62" x14ac:dyDescent="0.15">
      <c r="BD62" s="65"/>
      <c r="BE62" s="68"/>
      <c r="BG62" s="65"/>
      <c r="BH62" s="65"/>
      <c r="BI62" s="65"/>
      <c r="BJ62" s="65"/>
    </row>
    <row r="63" spans="7:62" x14ac:dyDescent="0.15">
      <c r="BD63" s="65"/>
      <c r="BE63" s="68"/>
      <c r="BG63" s="65"/>
      <c r="BH63" s="65"/>
      <c r="BI63" s="65"/>
      <c r="BJ63" s="65"/>
    </row>
    <row r="64" spans="7:62" x14ac:dyDescent="0.15">
      <c r="BD64" s="65"/>
      <c r="BE64" s="68"/>
      <c r="BG64" s="65"/>
      <c r="BH64" s="65"/>
      <c r="BI64" s="65"/>
      <c r="BJ64" s="65"/>
    </row>
    <row r="65" spans="12:62" x14ac:dyDescent="0.15">
      <c r="BD65" s="65"/>
      <c r="BE65" s="68"/>
      <c r="BG65" s="65"/>
      <c r="BH65" s="65"/>
      <c r="BI65" s="65"/>
      <c r="BJ65" s="65"/>
    </row>
    <row r="66" spans="12:62" x14ac:dyDescent="0.15">
      <c r="BD66" s="65"/>
      <c r="BE66" s="68"/>
      <c r="BG66" s="65"/>
      <c r="BH66" s="65"/>
      <c r="BI66" s="65"/>
      <c r="BJ66" s="65"/>
    </row>
    <row r="67" spans="12:62" x14ac:dyDescent="0.15">
      <c r="BD67" s="65"/>
      <c r="BE67" s="68"/>
      <c r="BG67" s="65"/>
      <c r="BH67" s="65"/>
      <c r="BI67" s="65"/>
      <c r="BJ67" s="65"/>
    </row>
    <row r="69" spans="12:62" ht="13.35" customHeight="1" x14ac:dyDescent="0.15">
      <c r="L69" s="66"/>
      <c r="M69" s="69"/>
      <c r="N69" s="66"/>
      <c r="O69" s="66"/>
    </row>
    <row r="70" spans="12:62" ht="13.35" customHeight="1" x14ac:dyDescent="0.15">
      <c r="L70" s="66"/>
      <c r="M70" s="69"/>
      <c r="N70" s="66"/>
      <c r="O70" s="66"/>
    </row>
    <row r="71" spans="12:62" ht="13.35" customHeight="1" x14ac:dyDescent="0.15">
      <c r="L71" s="66"/>
      <c r="M71" s="69"/>
      <c r="N71" s="66"/>
      <c r="O71" s="66"/>
    </row>
    <row r="72" spans="12:62" ht="13.35" customHeight="1" x14ac:dyDescent="0.15">
      <c r="L72" s="66"/>
      <c r="M72" s="69"/>
      <c r="N72" s="66"/>
      <c r="O72" s="66"/>
    </row>
    <row r="73" spans="12:62" ht="13.35" customHeight="1" x14ac:dyDescent="0.15">
      <c r="L73" s="66"/>
      <c r="M73" s="69"/>
      <c r="N73" s="66"/>
      <c r="O73" s="66"/>
    </row>
    <row r="74" spans="12:62" ht="13.35" customHeight="1" x14ac:dyDescent="0.15">
      <c r="L74" s="66"/>
      <c r="M74" s="69"/>
      <c r="N74" s="66"/>
      <c r="O74" s="66"/>
    </row>
    <row r="75" spans="12:62" ht="13.35" customHeight="1" x14ac:dyDescent="0.15">
      <c r="L75" s="66"/>
      <c r="M75" s="69"/>
      <c r="N75" s="66"/>
      <c r="O75" s="66"/>
    </row>
    <row r="76" spans="12:62" ht="13.35" customHeight="1" x14ac:dyDescent="0.15">
      <c r="L76" s="66"/>
      <c r="M76" s="69"/>
      <c r="N76" s="66"/>
      <c r="O76" s="66"/>
    </row>
  </sheetData>
  <sheetProtection algorithmName="SHA-512" hashValue="sjFlqSQ2dCsWhrbdPaZv4WlecGUb7rvz6QCNVDC+B5X/Qhy5SmobuLzml3/9iCruHG7O32rIqgxbuXtdlfQVWQ==" saltValue="3Udvl3hNvS2laphyn1RSKg==" spinCount="100000" sheet="1" objects="1" scenarios="1"/>
  <mergeCells count="113">
    <mergeCell ref="AW19:AW20"/>
    <mergeCell ref="P12:S12"/>
    <mergeCell ref="AA32:AE34"/>
    <mergeCell ref="B2:H3"/>
    <mergeCell ref="S32:V32"/>
    <mergeCell ref="D23:G23"/>
    <mergeCell ref="AI17:AL17"/>
    <mergeCell ref="B23:C23"/>
    <mergeCell ref="AL30:AO30"/>
    <mergeCell ref="Y18:AA18"/>
    <mergeCell ref="D24:F24"/>
    <mergeCell ref="AS17:AT17"/>
    <mergeCell ref="H32:I32"/>
    <mergeCell ref="H23:J23"/>
    <mergeCell ref="P22:V22"/>
    <mergeCell ref="P21:S21"/>
    <mergeCell ref="D26:F26"/>
    <mergeCell ref="U17:X17"/>
    <mergeCell ref="AI8:AN8"/>
    <mergeCell ref="H27:I27"/>
    <mergeCell ref="G11:I11"/>
    <mergeCell ref="AT29:AV30"/>
    <mergeCell ref="AH12:AM12"/>
    <mergeCell ref="AS3:AT3"/>
    <mergeCell ref="AB3:AD3"/>
    <mergeCell ref="AI14:AN14"/>
    <mergeCell ref="H28:I28"/>
    <mergeCell ref="Q23:T23"/>
    <mergeCell ref="D31:F31"/>
    <mergeCell ref="F15:H15"/>
    <mergeCell ref="B7:C7"/>
    <mergeCell ref="AF5:AU5"/>
    <mergeCell ref="F9:I9"/>
    <mergeCell ref="AS27:AU27"/>
    <mergeCell ref="H31:I31"/>
    <mergeCell ref="AH9:AM9"/>
    <mergeCell ref="P15:S15"/>
    <mergeCell ref="Y30:Z30"/>
    <mergeCell ref="Y29:Z29"/>
    <mergeCell ref="AT26:AV26"/>
    <mergeCell ref="AO20:AP20"/>
    <mergeCell ref="B28:C28"/>
    <mergeCell ref="Y28:Z28"/>
    <mergeCell ref="AL31:AQ31"/>
    <mergeCell ref="Q20:T20"/>
    <mergeCell ref="Q14:T14"/>
    <mergeCell ref="P27:S27"/>
    <mergeCell ref="B30:C30"/>
    <mergeCell ref="AT23:AV23"/>
    <mergeCell ref="Q17:T17"/>
    <mergeCell ref="Q11:T11"/>
    <mergeCell ref="B27:C27"/>
    <mergeCell ref="P24:S24"/>
    <mergeCell ref="D7:I7"/>
    <mergeCell ref="AS4:AT4"/>
    <mergeCell ref="R33:U33"/>
    <mergeCell ref="H25:I25"/>
    <mergeCell ref="G14:I14"/>
    <mergeCell ref="AH15:AM15"/>
    <mergeCell ref="C8:K8"/>
    <mergeCell ref="D25:F25"/>
    <mergeCell ref="AH18:AK18"/>
    <mergeCell ref="B29:C29"/>
    <mergeCell ref="AL27:AO27"/>
    <mergeCell ref="AF32:AK34"/>
    <mergeCell ref="D32:F32"/>
    <mergeCell ref="D33:F33"/>
    <mergeCell ref="AL32:AO34"/>
    <mergeCell ref="AS31:AU31"/>
    <mergeCell ref="AS18:AT18"/>
    <mergeCell ref="H30:I30"/>
    <mergeCell ref="Y21:AA21"/>
    <mergeCell ref="B33:C33"/>
    <mergeCell ref="M26:M33"/>
    <mergeCell ref="B32:C32"/>
    <mergeCell ref="F12:H12"/>
    <mergeCell ref="B26:C26"/>
    <mergeCell ref="AE17:AE21"/>
    <mergeCell ref="AO17:AP17"/>
    <mergeCell ref="D27:F27"/>
    <mergeCell ref="B25:C25"/>
    <mergeCell ref="AA29:AE29"/>
    <mergeCell ref="H29:I29"/>
    <mergeCell ref="AE9:AE14"/>
    <mergeCell ref="H24:I24"/>
    <mergeCell ref="H33:I33"/>
    <mergeCell ref="P16:AB16"/>
    <mergeCell ref="H26:I26"/>
    <mergeCell ref="P18:S18"/>
    <mergeCell ref="AS29:AS30"/>
    <mergeCell ref="AI11:AN11"/>
    <mergeCell ref="AA28:AE28"/>
    <mergeCell ref="S29:V29"/>
    <mergeCell ref="B31:C31"/>
    <mergeCell ref="U23:X23"/>
    <mergeCell ref="Z17:AB17"/>
    <mergeCell ref="AP3:AR4"/>
    <mergeCell ref="D28:F28"/>
    <mergeCell ref="AA30:AE30"/>
    <mergeCell ref="B21:J22"/>
    <mergeCell ref="AM26:AP26"/>
    <mergeCell ref="Z20:AB20"/>
    <mergeCell ref="D30:F30"/>
    <mergeCell ref="AM29:AP29"/>
    <mergeCell ref="D29:F29"/>
    <mergeCell ref="AS24:AU24"/>
    <mergeCell ref="AS16:AT16"/>
    <mergeCell ref="R30:U30"/>
    <mergeCell ref="M11:M24"/>
    <mergeCell ref="S7:V7"/>
    <mergeCell ref="Z5:AD5"/>
    <mergeCell ref="B24:C24"/>
    <mergeCell ref="Q26:T26"/>
  </mergeCells>
  <phoneticPr fontId="3"/>
  <dataValidations count="3">
    <dataValidation type="custom" allowBlank="1" showInputMessage="1" showErrorMessage="1" error="入力は少数第1位までにして下さい。" sqref="W7:X7 AU13:AU14" xr:uid="{00000000-0002-0000-0F00-000000000000}">
      <formula1>W7=ROUND(W7,1)</formula1>
    </dataValidation>
    <dataValidation type="custom" allowBlank="1" showInputMessage="1" showErrorMessage="1" sqref="H24:H33" xr:uid="{00000000-0002-0000-0F00-000001000000}">
      <formula1>H24=ROUND(H24,1)</formula1>
    </dataValidation>
    <dataValidation type="custom" allowBlank="1" showInputMessage="1" showErrorMessage="1" error="入力は少数第1位までにしてください。" sqref="D24:F33 F15:H15 P12:S12 P15:S15 P18:S18 P21:S21 P24:S24 R33:U33 AA28:AE30 AH9:AM9 AH12:AM12 AH15:AM15 AL30:AO30 AO21 AS27:AU27 AS31:AU31 AU16:AU18" xr:uid="{00000000-0002-0000-0F00-000002000000}">
      <formula1>D9=ROUND(D9,1)</formula1>
    </dataValidation>
  </dataValidations>
  <pageMargins left="0.59055118110236227" right="0.59055118110236227" top="0.62992125984251968" bottom="0.39370078740157483" header="0.51181102362204722" footer="0"/>
  <pageSetup paperSize="9" scale="68" orientation="landscape"/>
  <legacyDrawing r:id="rId1"/>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9">
    <pageSetUpPr fitToPage="1"/>
  </sheetPr>
  <dimension ref="B1:BJ76"/>
  <sheetViews>
    <sheetView showGridLines="0" zoomScaleNormal="100" workbookViewId="0">
      <selection activeCell="D32" sqref="D32:F32"/>
    </sheetView>
  </sheetViews>
  <sheetFormatPr defaultColWidth="9" defaultRowHeight="12" x14ac:dyDescent="0.15"/>
  <cols>
    <col min="1" max="2" width="2.875" style="40" customWidth="1"/>
    <col min="3" max="3" width="18.375" style="40" customWidth="1"/>
    <col min="4" max="5" width="4.375" style="40" customWidth="1"/>
    <col min="6" max="6" width="3.875" style="40" customWidth="1"/>
    <col min="7" max="7" width="2.375" style="40" customWidth="1"/>
    <col min="8" max="8" width="10.375" style="40" customWidth="1"/>
    <col min="9" max="9" width="2.375" style="40" customWidth="1"/>
    <col min="10" max="11" width="2.5" style="40" customWidth="1"/>
    <col min="12" max="15" width="2.875" style="40" customWidth="1"/>
    <col min="16" max="16" width="3" style="40" customWidth="1"/>
    <col min="17" max="19" width="4.875" style="40" customWidth="1"/>
    <col min="20" max="22" width="2.875" style="40" customWidth="1"/>
    <col min="23" max="24" width="2.5" style="40" customWidth="1"/>
    <col min="25" max="25" width="2.875" style="40" customWidth="1"/>
    <col min="26" max="26" width="7.875" style="40" customWidth="1"/>
    <col min="27" max="27" width="4.875" style="40" customWidth="1"/>
    <col min="28" max="28" width="2" style="40" customWidth="1"/>
    <col min="29" max="30" width="2.375" style="40" customWidth="1"/>
    <col min="31" max="31" width="3.125" style="40" customWidth="1"/>
    <col min="32" max="33" width="2.375" style="40" customWidth="1"/>
    <col min="34" max="34" width="2.875" style="40" customWidth="1"/>
    <col min="35" max="35" width="7.875" style="40" customWidth="1"/>
    <col min="36" max="37" width="4.375" style="40" customWidth="1"/>
    <col min="38" max="38" width="3.375" style="40" customWidth="1"/>
    <col min="39" max="40" width="2.875" style="40" customWidth="1"/>
    <col min="41" max="41" width="10.875" style="40" customWidth="1"/>
    <col min="42" max="42" width="2.875" style="40" customWidth="1"/>
    <col min="43" max="44" width="2.5" style="40" customWidth="1"/>
    <col min="45" max="45" width="2.875" style="40" customWidth="1"/>
    <col min="46" max="46" width="7.875" style="40" customWidth="1"/>
    <col min="47" max="47" width="11.875" style="40" customWidth="1"/>
    <col min="48" max="48" width="1.875" style="40" customWidth="1"/>
    <col min="49" max="49" width="5.375" style="40" customWidth="1"/>
    <col min="50" max="58" width="9" style="40" customWidth="1"/>
    <col min="59" max="59" width="16.125" style="40" customWidth="1"/>
    <col min="60" max="60" width="9" style="40" customWidth="1"/>
    <col min="61" max="16384" width="9" style="40"/>
  </cols>
  <sheetData>
    <row r="1" spans="2:49" ht="27" customHeight="1" x14ac:dyDescent="0.15">
      <c r="F1" s="39"/>
      <c r="S1" s="82" t="s">
        <v>174</v>
      </c>
      <c r="T1" s="82" t="s">
        <v>175</v>
      </c>
    </row>
    <row r="2" spans="2:49" ht="12" customHeight="1" thickBot="1" x14ac:dyDescent="0.2">
      <c r="B2" s="451" t="s">
        <v>32</v>
      </c>
      <c r="C2" s="449"/>
      <c r="D2" s="449"/>
      <c r="E2" s="449"/>
      <c r="F2" s="449"/>
      <c r="G2" s="449"/>
      <c r="H2" s="449"/>
      <c r="Y2" s="104"/>
      <c r="AU2" s="115"/>
      <c r="AV2" s="113"/>
      <c r="AW2" s="382"/>
    </row>
    <row r="3" spans="2:49" ht="13.35" customHeight="1" x14ac:dyDescent="0.15">
      <c r="B3" s="449"/>
      <c r="C3" s="449"/>
      <c r="D3" s="449"/>
      <c r="E3" s="449"/>
      <c r="F3" s="449"/>
      <c r="G3" s="449"/>
      <c r="H3" s="449"/>
      <c r="Y3" s="104"/>
      <c r="Z3" s="41"/>
      <c r="AA3" s="41"/>
      <c r="AB3" s="448"/>
      <c r="AC3" s="449"/>
      <c r="AD3" s="449"/>
      <c r="AE3" s="87"/>
      <c r="AF3" s="105"/>
      <c r="AG3" s="105"/>
      <c r="AH3" s="105"/>
      <c r="AI3" s="105"/>
      <c r="AJ3" s="105"/>
      <c r="AK3" s="105"/>
      <c r="AL3" s="105"/>
      <c r="AM3" s="105"/>
      <c r="AN3" s="105"/>
      <c r="AO3" s="105"/>
      <c r="AP3" s="476" t="s">
        <v>176</v>
      </c>
      <c r="AQ3" s="477"/>
      <c r="AR3" s="478"/>
      <c r="AS3" s="443" t="s">
        <v>27</v>
      </c>
      <c r="AT3" s="444"/>
      <c r="AU3" s="114" t="s">
        <v>28</v>
      </c>
      <c r="AV3" s="105"/>
      <c r="AW3" s="382"/>
    </row>
    <row r="4" spans="2:49" ht="13.7" customHeight="1" thickBot="1" x14ac:dyDescent="0.2">
      <c r="C4" s="104"/>
      <c r="F4" s="104"/>
      <c r="G4" s="104"/>
      <c r="H4" s="104"/>
      <c r="I4" s="104"/>
      <c r="J4" s="104"/>
      <c r="K4" s="104"/>
      <c r="L4" s="104"/>
      <c r="M4" s="104"/>
      <c r="N4" s="104"/>
      <c r="O4" s="104"/>
      <c r="P4" s="104"/>
      <c r="Q4" s="104"/>
      <c r="R4" s="104"/>
      <c r="S4" s="104"/>
      <c r="T4" s="104"/>
      <c r="U4" s="104"/>
      <c r="V4" s="104"/>
      <c r="W4" s="104"/>
      <c r="X4" s="104"/>
      <c r="Y4" s="104"/>
      <c r="Z4" s="41"/>
      <c r="AA4" s="41"/>
      <c r="AB4" s="106"/>
      <c r="AC4" s="106"/>
      <c r="AD4" s="106"/>
      <c r="AE4" s="87"/>
      <c r="AF4" s="105"/>
      <c r="AG4" s="105"/>
      <c r="AH4" s="105"/>
      <c r="AI4" s="105"/>
      <c r="AJ4" s="105"/>
      <c r="AK4" s="105"/>
      <c r="AL4" s="105"/>
      <c r="AM4" s="105"/>
      <c r="AN4" s="105"/>
      <c r="AO4" s="105"/>
      <c r="AP4" s="479"/>
      <c r="AQ4" s="480"/>
      <c r="AR4" s="481"/>
      <c r="AS4" s="452" t="str">
        <f>+表紙!N28</f>
        <v>○</v>
      </c>
      <c r="AT4" s="453"/>
      <c r="AU4" s="261">
        <f>+表紙!O28</f>
        <v>0</v>
      </c>
      <c r="AV4" s="105"/>
      <c r="AW4" s="382"/>
    </row>
    <row r="5" spans="2:49" ht="15" customHeight="1" x14ac:dyDescent="0.15">
      <c r="B5" s="145" t="s">
        <v>177</v>
      </c>
      <c r="C5" s="145"/>
      <c r="F5" s="145"/>
      <c r="G5" s="103"/>
      <c r="H5" s="103"/>
      <c r="I5" s="103"/>
      <c r="J5" s="103"/>
      <c r="K5" s="103"/>
      <c r="L5" s="103"/>
      <c r="M5" s="41"/>
      <c r="N5" s="41"/>
      <c r="O5" s="41"/>
      <c r="P5" s="41"/>
      <c r="Q5" s="41"/>
      <c r="R5" s="41"/>
      <c r="S5" s="41"/>
      <c r="T5" s="41"/>
      <c r="U5" s="41"/>
      <c r="V5" s="41"/>
      <c r="W5" s="41"/>
      <c r="X5" s="41"/>
      <c r="Y5" s="41"/>
      <c r="Z5" s="471" t="s">
        <v>178</v>
      </c>
      <c r="AA5" s="449"/>
      <c r="AB5" s="449"/>
      <c r="AC5" s="449"/>
      <c r="AD5" s="449"/>
      <c r="AE5" s="87" t="s">
        <v>179</v>
      </c>
      <c r="AF5" s="487" t="str">
        <f>+表紙!F47</f>
        <v>株式会社ハマーズ</v>
      </c>
      <c r="AG5" s="449"/>
      <c r="AH5" s="449"/>
      <c r="AI5" s="449"/>
      <c r="AJ5" s="449"/>
      <c r="AK5" s="449"/>
      <c r="AL5" s="449"/>
      <c r="AM5" s="449"/>
      <c r="AN5" s="449"/>
      <c r="AO5" s="449"/>
      <c r="AP5" s="449"/>
      <c r="AQ5" s="449"/>
      <c r="AR5" s="449"/>
      <c r="AS5" s="449"/>
      <c r="AT5" s="449"/>
      <c r="AU5" s="449"/>
      <c r="AV5" s="230"/>
      <c r="AW5" s="382"/>
    </row>
    <row r="6" spans="2:49" ht="24.75" customHeight="1" thickBot="1" x14ac:dyDescent="0.2">
      <c r="B6" s="287" t="s">
        <v>180</v>
      </c>
      <c r="C6" s="128"/>
      <c r="F6" s="128"/>
      <c r="G6" s="128"/>
      <c r="H6" s="128"/>
      <c r="I6" s="128"/>
      <c r="J6" s="128"/>
      <c r="K6" s="128"/>
      <c r="L6" s="128"/>
      <c r="M6" s="128"/>
      <c r="N6" s="128"/>
      <c r="O6" s="128"/>
      <c r="P6" s="128"/>
      <c r="Q6" s="128"/>
      <c r="R6" s="128"/>
      <c r="S6" s="128"/>
      <c r="T6" s="128"/>
      <c r="U6" s="128"/>
      <c r="V6" s="128"/>
      <c r="W6" s="128"/>
      <c r="X6" s="128"/>
      <c r="Y6" s="128"/>
      <c r="AC6" s="41"/>
      <c r="AD6" s="41"/>
      <c r="AE6" s="41"/>
      <c r="AF6" s="41"/>
      <c r="AG6" s="41"/>
      <c r="AH6" s="41"/>
      <c r="AI6" s="41"/>
      <c r="AJ6" s="41"/>
      <c r="AK6" s="41"/>
      <c r="AL6" s="41"/>
      <c r="AM6" s="41"/>
      <c r="AN6" s="41"/>
      <c r="AO6" s="41"/>
      <c r="AP6" s="41"/>
      <c r="AQ6" s="41"/>
      <c r="AR6" s="41"/>
      <c r="AS6" s="41"/>
      <c r="AT6" s="41"/>
      <c r="AU6" s="41"/>
      <c r="AV6" s="41"/>
      <c r="AW6" s="382"/>
    </row>
    <row r="7" spans="2:49" ht="28.35" customHeight="1" thickBot="1" x14ac:dyDescent="0.2">
      <c r="B7" s="485" t="s">
        <v>181</v>
      </c>
      <c r="C7" s="486"/>
      <c r="D7" s="445" t="s">
        <v>286</v>
      </c>
      <c r="E7" s="446"/>
      <c r="F7" s="446"/>
      <c r="G7" s="446"/>
      <c r="H7" s="446"/>
      <c r="I7" s="447"/>
      <c r="J7" s="136"/>
      <c r="S7" s="470"/>
      <c r="T7" s="449"/>
      <c r="U7" s="449"/>
      <c r="V7" s="449"/>
      <c r="W7" s="134"/>
      <c r="X7" s="134"/>
      <c r="Y7" s="129"/>
      <c r="AB7"/>
      <c r="AC7"/>
      <c r="AD7"/>
      <c r="AE7"/>
      <c r="AF7" s="90"/>
      <c r="AG7" s="90"/>
      <c r="AH7" s="90"/>
      <c r="AI7" s="90"/>
      <c r="AJ7" s="90"/>
      <c r="AK7" s="90"/>
      <c r="AL7" s="90"/>
      <c r="AM7" s="90"/>
      <c r="AN7" s="90"/>
      <c r="AS7"/>
      <c r="AT7"/>
      <c r="AU7"/>
      <c r="AV7"/>
      <c r="AW7" s="382"/>
    </row>
    <row r="8" spans="2:49" ht="28.35" customHeight="1" thickTop="1" thickBot="1" x14ac:dyDescent="0.2">
      <c r="B8" s="42" t="s">
        <v>183</v>
      </c>
      <c r="C8" s="483" t="s">
        <v>184</v>
      </c>
      <c r="D8" s="449"/>
      <c r="E8" s="449"/>
      <c r="F8" s="449"/>
      <c r="G8" s="449"/>
      <c r="H8" s="449"/>
      <c r="I8" s="449"/>
      <c r="J8" s="449"/>
      <c r="K8" s="449"/>
      <c r="L8" s="124"/>
      <c r="M8" s="124"/>
      <c r="N8" s="124"/>
      <c r="O8" s="124"/>
      <c r="P8" s="124"/>
      <c r="Q8" s="124"/>
      <c r="R8" s="124"/>
      <c r="S8" s="124"/>
      <c r="T8" s="124"/>
      <c r="U8" s="124"/>
      <c r="V8" s="124"/>
      <c r="W8" s="125"/>
      <c r="X8" s="125"/>
      <c r="Y8" s="125"/>
      <c r="Z8" s="90"/>
      <c r="AA8" s="90"/>
      <c r="AB8" s="90"/>
      <c r="AC8" s="90"/>
      <c r="AD8" s="90"/>
      <c r="AE8" s="90"/>
      <c r="AG8" s="48"/>
      <c r="AH8" s="44" t="s">
        <v>185</v>
      </c>
      <c r="AI8" s="438" t="s">
        <v>186</v>
      </c>
      <c r="AJ8" s="439"/>
      <c r="AK8" s="439"/>
      <c r="AL8" s="439"/>
      <c r="AM8" s="439"/>
      <c r="AN8" s="440"/>
      <c r="AS8"/>
      <c r="AT8"/>
      <c r="AU8"/>
      <c r="AV8"/>
      <c r="AW8" s="382"/>
    </row>
    <row r="9" spans="2:49" ht="24.75" customHeight="1" thickTop="1" thickBot="1" x14ac:dyDescent="0.2">
      <c r="B9" s="176" t="s">
        <v>187</v>
      </c>
      <c r="F9" s="488" t="s">
        <v>188</v>
      </c>
      <c r="G9" s="489"/>
      <c r="H9" s="489"/>
      <c r="I9" s="490"/>
      <c r="J9" s="124"/>
      <c r="K9" s="124"/>
      <c r="L9" s="124"/>
      <c r="M9" s="124"/>
      <c r="N9" s="124"/>
      <c r="O9" s="124"/>
      <c r="P9" s="124"/>
      <c r="Q9" s="124"/>
      <c r="R9" s="124"/>
      <c r="S9" s="124"/>
      <c r="T9" s="124"/>
      <c r="U9" s="124"/>
      <c r="V9" s="124"/>
      <c r="W9" s="125"/>
      <c r="X9" s="125"/>
      <c r="Y9" s="125"/>
      <c r="Z9" s="90"/>
      <c r="AA9" s="90"/>
      <c r="AB9" s="90"/>
      <c r="AC9" s="90"/>
      <c r="AD9" s="90"/>
      <c r="AE9" s="504" t="s">
        <v>189</v>
      </c>
      <c r="AF9" s="54"/>
      <c r="AH9" s="441"/>
      <c r="AI9" s="442"/>
      <c r="AJ9" s="442"/>
      <c r="AK9" s="442"/>
      <c r="AL9" s="442"/>
      <c r="AM9" s="442"/>
      <c r="AN9" s="51" t="s">
        <v>72</v>
      </c>
      <c r="AS9"/>
      <c r="AT9"/>
      <c r="AU9"/>
      <c r="AV9"/>
      <c r="AW9" s="382"/>
    </row>
    <row r="10" spans="2:49" ht="24.75" customHeight="1" thickTop="1" thickBot="1" x14ac:dyDescent="0.2">
      <c r="F10" s="91"/>
      <c r="G10" s="124"/>
      <c r="H10" s="124"/>
      <c r="I10" s="124"/>
      <c r="J10" s="124"/>
      <c r="K10" s="124"/>
      <c r="L10" s="124"/>
      <c r="M10" s="124"/>
      <c r="N10" s="124"/>
      <c r="O10" s="124"/>
      <c r="P10" s="124"/>
      <c r="Q10" s="124"/>
      <c r="R10" s="124"/>
      <c r="S10" s="124"/>
      <c r="T10" s="124"/>
      <c r="U10" s="124"/>
      <c r="V10" s="124"/>
      <c r="W10" s="125"/>
      <c r="X10" s="125"/>
      <c r="Y10" s="125"/>
      <c r="Z10" s="90"/>
      <c r="AA10" s="90"/>
      <c r="AB10" s="90"/>
      <c r="AE10" s="473"/>
      <c r="AF10" s="54"/>
      <c r="AS10"/>
      <c r="AT10"/>
      <c r="AU10"/>
      <c r="AV10"/>
      <c r="AW10" s="382"/>
    </row>
    <row r="11" spans="2:49" ht="27" customHeight="1" thickTop="1" thickBot="1" x14ac:dyDescent="0.2">
      <c r="C11" s="153" t="s">
        <v>190</v>
      </c>
      <c r="F11" s="44" t="s">
        <v>47</v>
      </c>
      <c r="G11" s="438" t="s">
        <v>191</v>
      </c>
      <c r="H11" s="439"/>
      <c r="I11" s="440"/>
      <c r="J11" s="45"/>
      <c r="K11" s="46"/>
      <c r="L11" s="47"/>
      <c r="M11" s="472" t="s">
        <v>192</v>
      </c>
      <c r="N11" s="47"/>
      <c r="O11" s="48"/>
      <c r="P11" s="44" t="s">
        <v>50</v>
      </c>
      <c r="Q11" s="493" t="s">
        <v>193</v>
      </c>
      <c r="R11" s="439"/>
      <c r="S11" s="439"/>
      <c r="T11" s="440"/>
      <c r="U11" s="178"/>
      <c r="V11" s="62"/>
      <c r="Y11"/>
      <c r="Z11"/>
      <c r="AA11"/>
      <c r="AB11"/>
      <c r="AD11" s="59"/>
      <c r="AE11" s="473"/>
      <c r="AF11" s="138"/>
      <c r="AG11" s="48"/>
      <c r="AH11" s="44" t="s">
        <v>194</v>
      </c>
      <c r="AI11" s="438" t="s">
        <v>195</v>
      </c>
      <c r="AJ11" s="439"/>
      <c r="AK11" s="439"/>
      <c r="AL11" s="439"/>
      <c r="AM11" s="439"/>
      <c r="AN11" s="440"/>
      <c r="AS11"/>
      <c r="AT11"/>
      <c r="AU11"/>
      <c r="AV11"/>
      <c r="AW11" s="382"/>
    </row>
    <row r="12" spans="2:49" ht="24.75" customHeight="1" thickTop="1" thickBot="1" x14ac:dyDescent="0.2">
      <c r="F12" s="459">
        <f>+ROUND(P12,1)+ROUND(P15,1)+ROUND(P18,1)+ROUND(P24,1)+P27-ROUND(F15,1)</f>
        <v>686.22353299999997</v>
      </c>
      <c r="G12" s="460"/>
      <c r="H12" s="460"/>
      <c r="I12" s="51" t="s">
        <v>72</v>
      </c>
      <c r="K12" s="52"/>
      <c r="M12" s="473"/>
      <c r="N12" s="53"/>
      <c r="P12" s="441"/>
      <c r="Q12" s="442"/>
      <c r="R12" s="442"/>
      <c r="S12" s="442"/>
      <c r="T12" s="51" t="s">
        <v>72</v>
      </c>
      <c r="Y12"/>
      <c r="Z12"/>
      <c r="AA12"/>
      <c r="AB12"/>
      <c r="AC12" s="54"/>
      <c r="AE12" s="473"/>
      <c r="AG12" s="131"/>
      <c r="AH12" s="441"/>
      <c r="AI12" s="442"/>
      <c r="AJ12" s="442"/>
      <c r="AK12" s="442"/>
      <c r="AL12" s="442"/>
      <c r="AM12" s="442"/>
      <c r="AN12" s="51" t="s">
        <v>72</v>
      </c>
      <c r="AS12"/>
      <c r="AT12"/>
      <c r="AU12"/>
      <c r="AV12"/>
      <c r="AW12" s="382"/>
    </row>
    <row r="13" spans="2:49" ht="24.75" customHeight="1" thickTop="1" thickBot="1" x14ac:dyDescent="0.2">
      <c r="K13" s="55"/>
      <c r="M13" s="473"/>
      <c r="N13" s="54"/>
      <c r="Y13"/>
      <c r="Z13"/>
      <c r="AA13"/>
      <c r="AB13"/>
      <c r="AC13" s="54"/>
      <c r="AE13" s="473"/>
      <c r="AG13" s="136"/>
      <c r="AH13" s="134"/>
      <c r="AI13" s="135"/>
      <c r="AJ13" s="135"/>
      <c r="AK13" s="135"/>
      <c r="AL13" s="135"/>
      <c r="AS13" s="133"/>
      <c r="AT13" s="133"/>
      <c r="AU13" s="134"/>
      <c r="AW13" s="382"/>
    </row>
    <row r="14" spans="2:49" ht="27" customHeight="1" thickTop="1" thickBot="1" x14ac:dyDescent="0.2">
      <c r="F14" s="50" t="s">
        <v>196</v>
      </c>
      <c r="G14" s="468" t="s">
        <v>197</v>
      </c>
      <c r="H14" s="436"/>
      <c r="I14" s="437"/>
      <c r="J14" s="57"/>
      <c r="K14" s="58"/>
      <c r="M14" s="473"/>
      <c r="N14" s="54"/>
      <c r="O14" s="47"/>
      <c r="P14" s="44" t="s">
        <v>64</v>
      </c>
      <c r="Q14" s="494" t="s">
        <v>198</v>
      </c>
      <c r="R14" s="439"/>
      <c r="S14" s="439"/>
      <c r="T14" s="440"/>
      <c r="U14" s="178"/>
      <c r="V14" s="62"/>
      <c r="Y14"/>
      <c r="Z14"/>
      <c r="AA14"/>
      <c r="AB14"/>
      <c r="AC14" s="54"/>
      <c r="AE14" s="474"/>
      <c r="AG14" s="137"/>
      <c r="AH14" s="50" t="s">
        <v>199</v>
      </c>
      <c r="AI14" s="464" t="s">
        <v>200</v>
      </c>
      <c r="AJ14" s="465"/>
      <c r="AK14" s="465"/>
      <c r="AL14" s="465"/>
      <c r="AM14" s="465"/>
      <c r="AN14" s="466"/>
      <c r="AO14"/>
      <c r="AS14" s="133"/>
      <c r="AT14" s="133"/>
      <c r="AU14" s="134"/>
      <c r="AW14" s="382"/>
    </row>
    <row r="15" spans="2:49" ht="24.75" customHeight="1" thickBot="1" x14ac:dyDescent="0.2">
      <c r="F15" s="484"/>
      <c r="G15" s="455"/>
      <c r="H15" s="455"/>
      <c r="I15" s="43" t="s">
        <v>72</v>
      </c>
      <c r="K15" s="54"/>
      <c r="M15" s="473"/>
      <c r="N15" s="54"/>
      <c r="P15" s="441"/>
      <c r="Q15" s="442"/>
      <c r="R15" s="442"/>
      <c r="S15" s="442"/>
      <c r="T15" s="51" t="s">
        <v>72</v>
      </c>
      <c r="Y15"/>
      <c r="Z15"/>
      <c r="AA15"/>
      <c r="AB15"/>
      <c r="AC15" s="54"/>
      <c r="AH15" s="454"/>
      <c r="AI15" s="455"/>
      <c r="AJ15" s="455"/>
      <c r="AK15" s="455"/>
      <c r="AL15" s="455"/>
      <c r="AM15" s="455"/>
      <c r="AN15" s="43" t="s">
        <v>72</v>
      </c>
      <c r="AO15"/>
      <c r="AS15" s="60" t="s">
        <v>201</v>
      </c>
      <c r="AT15" s="61"/>
      <c r="AW15" s="382"/>
    </row>
    <row r="16" spans="2:49" ht="24.75" customHeight="1" thickTop="1" thickBot="1" x14ac:dyDescent="0.2">
      <c r="K16" s="54"/>
      <c r="M16" s="473"/>
      <c r="N16" s="54"/>
      <c r="P16" s="507" t="str">
        <f>+IF(Y18=0,"",IF(Y18-P18=Y18,"エラー！：⑥残さ物量があるのに、④自ら中間処理した量がゼロになっています",""))</f>
        <v/>
      </c>
      <c r="Q16" s="449"/>
      <c r="R16" s="449"/>
      <c r="S16" s="449"/>
      <c r="T16" s="449"/>
      <c r="U16" s="449"/>
      <c r="V16" s="449"/>
      <c r="W16" s="449"/>
      <c r="X16" s="449"/>
      <c r="Y16" s="449"/>
      <c r="Z16" s="449"/>
      <c r="AA16" s="449"/>
      <c r="AB16" s="449"/>
      <c r="AC16" s="54"/>
      <c r="AE16" s="174"/>
      <c r="AP16" s="49"/>
      <c r="AS16" s="508" t="s">
        <v>240</v>
      </c>
      <c r="AT16" s="437"/>
      <c r="AU16" s="92"/>
      <c r="AV16" s="43" t="s">
        <v>72</v>
      </c>
      <c r="AW16" s="382"/>
    </row>
    <row r="17" spans="2:49" ht="27" customHeight="1" thickTop="1" thickBot="1" x14ac:dyDescent="0.2">
      <c r="K17" s="54"/>
      <c r="M17" s="473"/>
      <c r="N17" s="54"/>
      <c r="O17" s="47"/>
      <c r="P17" s="44" t="s">
        <v>203</v>
      </c>
      <c r="Q17" s="438" t="s">
        <v>204</v>
      </c>
      <c r="R17" s="439"/>
      <c r="S17" s="439"/>
      <c r="T17" s="440"/>
      <c r="U17" s="517"/>
      <c r="V17" s="480"/>
      <c r="W17" s="480"/>
      <c r="X17" s="480"/>
      <c r="Y17" s="130" t="s">
        <v>205</v>
      </c>
      <c r="Z17" s="438" t="s">
        <v>206</v>
      </c>
      <c r="AA17" s="439"/>
      <c r="AB17" s="440"/>
      <c r="AC17" s="140"/>
      <c r="AD17" s="137"/>
      <c r="AE17" s="472" t="s">
        <v>207</v>
      </c>
      <c r="AF17" s="47"/>
      <c r="AG17" s="47"/>
      <c r="AH17" s="234" t="s">
        <v>208</v>
      </c>
      <c r="AI17" s="468" t="s">
        <v>209</v>
      </c>
      <c r="AJ17" s="436"/>
      <c r="AK17" s="436"/>
      <c r="AL17" s="437"/>
      <c r="AM17" s="47"/>
      <c r="AN17" s="242"/>
      <c r="AO17" s="491" t="s">
        <v>210</v>
      </c>
      <c r="AP17" s="437"/>
      <c r="AQ17" s="244"/>
      <c r="AS17" s="508" t="s">
        <v>211</v>
      </c>
      <c r="AT17" s="437"/>
      <c r="AU17" s="92"/>
      <c r="AV17" s="43" t="s">
        <v>72</v>
      </c>
      <c r="AW17" s="382"/>
    </row>
    <row r="18" spans="2:49" ht="24.75" customHeight="1" thickBot="1" x14ac:dyDescent="0.2">
      <c r="K18" s="54"/>
      <c r="M18" s="473"/>
      <c r="N18" s="54"/>
      <c r="P18" s="441"/>
      <c r="Q18" s="442"/>
      <c r="R18" s="442"/>
      <c r="S18" s="442"/>
      <c r="T18" s="51" t="s">
        <v>72</v>
      </c>
      <c r="U18"/>
      <c r="V18" s="235"/>
      <c r="W18"/>
      <c r="X18" s="182"/>
      <c r="Y18" s="459">
        <f>+ROUND(AH9,1)+ROUND(AH12,1)+ROUND(AH15,1)+AH18</f>
        <v>0</v>
      </c>
      <c r="Z18" s="460"/>
      <c r="AA18" s="460"/>
      <c r="AB18" s="51" t="s">
        <v>72</v>
      </c>
      <c r="AC18" s="181"/>
      <c r="AD18" s="181"/>
      <c r="AE18" s="473"/>
      <c r="AH18" s="456">
        <f>+ROUND(AO18,1)+ROUND(AO21,1)</f>
        <v>0</v>
      </c>
      <c r="AI18" s="436"/>
      <c r="AJ18" s="436"/>
      <c r="AK18" s="436"/>
      <c r="AL18" s="43" t="s">
        <v>72</v>
      </c>
      <c r="AM18" s="53"/>
      <c r="AO18" s="260">
        <f>+ROUND(AU16,1)+ROUND(AU17,1)+ROUND(AU18,1)</f>
        <v>0</v>
      </c>
      <c r="AP18" s="43" t="s">
        <v>72</v>
      </c>
      <c r="AS18" s="508" t="s">
        <v>212</v>
      </c>
      <c r="AT18" s="437"/>
      <c r="AU18" s="92"/>
      <c r="AV18" s="43" t="s">
        <v>72</v>
      </c>
      <c r="AW18" s="382"/>
    </row>
    <row r="19" spans="2:49" ht="24.75" customHeight="1" thickTop="1" thickBot="1" x14ac:dyDescent="0.2">
      <c r="K19" s="54"/>
      <c r="M19" s="473"/>
      <c r="N19" s="54"/>
      <c r="P19" s="126"/>
      <c r="Q19" s="253"/>
      <c r="R19" s="185"/>
      <c r="S19" s="126"/>
      <c r="T19" s="126"/>
      <c r="U19" s="127"/>
      <c r="V19" s="236"/>
      <c r="W19" s="127"/>
      <c r="X19" s="127"/>
      <c r="Y19" s="127"/>
      <c r="Z19" s="127"/>
      <c r="AA19" s="127"/>
      <c r="AB19" s="127"/>
      <c r="AE19" s="473"/>
      <c r="AI19" s="54"/>
      <c r="AM19" s="54"/>
      <c r="AS19"/>
      <c r="AT19"/>
      <c r="AU19"/>
      <c r="AV19"/>
      <c r="AW19" s="524" t="s">
        <v>213</v>
      </c>
    </row>
    <row r="20" spans="2:49" ht="27" customHeight="1" thickTop="1" thickBot="1" x14ac:dyDescent="0.2">
      <c r="K20" s="54"/>
      <c r="M20" s="473"/>
      <c r="N20" s="54"/>
      <c r="P20" s="44" t="s">
        <v>214</v>
      </c>
      <c r="Q20" s="438" t="s">
        <v>215</v>
      </c>
      <c r="R20" s="439"/>
      <c r="S20" s="439"/>
      <c r="T20" s="440"/>
      <c r="U20" s="126"/>
      <c r="V20" s="237"/>
      <c r="W20" s="240"/>
      <c r="X20" s="241"/>
      <c r="Y20" s="130" t="s">
        <v>216</v>
      </c>
      <c r="Z20" s="438" t="s">
        <v>217</v>
      </c>
      <c r="AA20" s="439"/>
      <c r="AB20" s="440"/>
      <c r="AE20" s="473"/>
      <c r="AI20" s="54"/>
      <c r="AL20" s="106"/>
      <c r="AM20" s="54"/>
      <c r="AN20" s="243"/>
      <c r="AO20" s="491" t="s">
        <v>218</v>
      </c>
      <c r="AP20" s="437"/>
      <c r="AQ20" s="179"/>
      <c r="AS20" s="56"/>
      <c r="AT20" s="56"/>
      <c r="AW20" s="449"/>
    </row>
    <row r="21" spans="2:49" ht="25.35" customHeight="1" thickBot="1" x14ac:dyDescent="0.2">
      <c r="B21" s="482" t="s">
        <v>219</v>
      </c>
      <c r="C21" s="449"/>
      <c r="D21" s="449"/>
      <c r="E21" s="449"/>
      <c r="F21" s="449"/>
      <c r="G21" s="449"/>
      <c r="H21" s="449"/>
      <c r="I21" s="449"/>
      <c r="J21" s="449"/>
      <c r="K21" s="54"/>
      <c r="M21" s="473"/>
      <c r="N21" s="54"/>
      <c r="P21" s="441"/>
      <c r="Q21" s="442"/>
      <c r="R21" s="442"/>
      <c r="S21" s="442"/>
      <c r="T21" s="51" t="s">
        <v>72</v>
      </c>
      <c r="U21" s="126"/>
      <c r="V21" s="126"/>
      <c r="W21" s="126"/>
      <c r="X21" s="126"/>
      <c r="Y21" s="459">
        <f>+P18-Y18</f>
        <v>0</v>
      </c>
      <c r="Z21" s="460"/>
      <c r="AA21" s="460"/>
      <c r="AB21" s="51" t="s">
        <v>72</v>
      </c>
      <c r="AC21" s="127"/>
      <c r="AE21" s="474"/>
      <c r="AI21" s="54"/>
      <c r="AN21" s="106"/>
      <c r="AO21" s="92"/>
      <c r="AP21" s="43" t="s">
        <v>72</v>
      </c>
      <c r="AQ21" s="179"/>
      <c r="AS21"/>
      <c r="AT21"/>
      <c r="AU21"/>
      <c r="AV21"/>
      <c r="AW21" s="382"/>
    </row>
    <row r="22" spans="2:49" ht="25.5" customHeight="1" thickTop="1" thickBot="1" x14ac:dyDescent="0.2">
      <c r="B22" s="480"/>
      <c r="C22" s="480"/>
      <c r="D22" s="480"/>
      <c r="E22" s="480"/>
      <c r="F22" s="480"/>
      <c r="G22" s="480"/>
      <c r="H22" s="480"/>
      <c r="I22" s="480"/>
      <c r="J22" s="480"/>
      <c r="K22" s="54"/>
      <c r="M22" s="473"/>
      <c r="N22" s="54"/>
      <c r="P22" s="532" t="str">
        <f>+IF(P21=0,"",IF(P18&lt;P21,"エラー !：④の内数である⑤の量が④を超えています",""))</f>
        <v/>
      </c>
      <c r="Q22" s="449"/>
      <c r="R22" s="449"/>
      <c r="S22" s="449"/>
      <c r="T22" s="449"/>
      <c r="U22" s="449"/>
      <c r="V22" s="449"/>
      <c r="W22" s="127"/>
      <c r="X22" s="127"/>
      <c r="Y22" s="127"/>
      <c r="Z22" s="127"/>
      <c r="AA22" s="127"/>
      <c r="AB22" s="127"/>
      <c r="AE22" s="174"/>
      <c r="AI22" s="54"/>
      <c r="AW22" s="382"/>
    </row>
    <row r="23" spans="2:49" ht="27" customHeight="1" thickTop="1" thickBot="1" x14ac:dyDescent="0.2">
      <c r="B23" s="516" t="s">
        <v>220</v>
      </c>
      <c r="C23" s="444"/>
      <c r="D23" s="530" t="s">
        <v>221</v>
      </c>
      <c r="E23" s="520"/>
      <c r="F23" s="520"/>
      <c r="G23" s="444"/>
      <c r="H23" s="516" t="s">
        <v>222</v>
      </c>
      <c r="I23" s="520"/>
      <c r="J23" s="444"/>
      <c r="K23" s="54"/>
      <c r="M23" s="473"/>
      <c r="N23" s="54"/>
      <c r="O23" s="47"/>
      <c r="P23" s="50" t="s">
        <v>223</v>
      </c>
      <c r="Q23" s="468" t="s">
        <v>224</v>
      </c>
      <c r="R23" s="436"/>
      <c r="S23" s="436"/>
      <c r="T23" s="437"/>
      <c r="U23" s="521"/>
      <c r="V23" s="449"/>
      <c r="W23" s="449"/>
      <c r="X23" s="449"/>
      <c r="AE23"/>
      <c r="AF23"/>
      <c r="AG23"/>
      <c r="AH23"/>
      <c r="AI23" s="245"/>
      <c r="AJ23"/>
      <c r="AN23" s="142"/>
      <c r="AR23" s="48"/>
      <c r="AS23" s="130" t="s">
        <v>225</v>
      </c>
      <c r="AT23" s="438" t="s">
        <v>226</v>
      </c>
      <c r="AU23" s="439"/>
      <c r="AV23" s="440"/>
      <c r="AW23" s="382"/>
    </row>
    <row r="24" spans="2:49" ht="27" customHeight="1" thickBot="1" x14ac:dyDescent="0.2">
      <c r="B24" s="457" t="s">
        <v>227</v>
      </c>
      <c r="C24" s="458"/>
      <c r="D24" s="469">
        <v>458</v>
      </c>
      <c r="E24" s="455"/>
      <c r="F24" s="455"/>
      <c r="G24" s="183" t="s">
        <v>228</v>
      </c>
      <c r="H24" s="467">
        <f>+F12</f>
        <v>686.22353299999997</v>
      </c>
      <c r="I24" s="436"/>
      <c r="J24" s="183" t="s">
        <v>228</v>
      </c>
      <c r="K24" s="54"/>
      <c r="M24" s="474"/>
      <c r="P24" s="454"/>
      <c r="Q24" s="455"/>
      <c r="R24" s="455"/>
      <c r="S24" s="455"/>
      <c r="T24" s="43" t="s">
        <v>72</v>
      </c>
      <c r="U24"/>
      <c r="V24"/>
      <c r="W24"/>
      <c r="X24"/>
      <c r="AE24"/>
      <c r="AF24"/>
      <c r="AG24"/>
      <c r="AH24"/>
      <c r="AI24" s="245"/>
      <c r="AJ24"/>
      <c r="AL24" s="135"/>
      <c r="AQ24" s="54"/>
      <c r="AR24" s="139"/>
      <c r="AS24" s="459">
        <f>+ROUND(AU16,1)+ROUND(AA28,1)</f>
        <v>686.2</v>
      </c>
      <c r="AT24" s="460"/>
      <c r="AU24" s="460"/>
      <c r="AV24" s="51" t="s">
        <v>72</v>
      </c>
      <c r="AW24" s="382"/>
    </row>
    <row r="25" spans="2:49" ht="27" customHeight="1" thickBot="1" x14ac:dyDescent="0.2">
      <c r="B25" s="457" t="s">
        <v>229</v>
      </c>
      <c r="C25" s="458"/>
      <c r="D25" s="469">
        <v>0</v>
      </c>
      <c r="E25" s="455"/>
      <c r="F25" s="455"/>
      <c r="G25" s="183" t="s">
        <v>228</v>
      </c>
      <c r="H25" s="467">
        <f>+P12+AH9</f>
        <v>0</v>
      </c>
      <c r="I25" s="436"/>
      <c r="J25" s="183" t="s">
        <v>228</v>
      </c>
      <c r="K25" s="54"/>
      <c r="AE25" s="141"/>
      <c r="AI25" s="54"/>
      <c r="AL25" s="175"/>
      <c r="AM25" s="175"/>
      <c r="AN25" s="175"/>
      <c r="AQ25" s="255"/>
      <c r="AR25" s="67"/>
      <c r="AW25" s="382"/>
    </row>
    <row r="26" spans="2:49" ht="27" customHeight="1" thickTop="1" thickBot="1" x14ac:dyDescent="0.2">
      <c r="B26" s="457" t="s">
        <v>230</v>
      </c>
      <c r="C26" s="458"/>
      <c r="D26" s="469">
        <v>0</v>
      </c>
      <c r="E26" s="455"/>
      <c r="F26" s="455"/>
      <c r="G26" s="183" t="s">
        <v>228</v>
      </c>
      <c r="H26" s="467">
        <f>+P21</f>
        <v>0</v>
      </c>
      <c r="I26" s="436"/>
      <c r="J26" s="183" t="s">
        <v>228</v>
      </c>
      <c r="K26" s="54"/>
      <c r="L26" s="137"/>
      <c r="M26" s="472" t="s">
        <v>231</v>
      </c>
      <c r="N26" s="47"/>
      <c r="O26" s="47"/>
      <c r="P26" s="234" t="s">
        <v>232</v>
      </c>
      <c r="Q26" s="468" t="s">
        <v>233</v>
      </c>
      <c r="R26" s="436"/>
      <c r="S26" s="436"/>
      <c r="T26" s="437"/>
      <c r="U26" s="47"/>
      <c r="V26" s="47"/>
      <c r="W26" s="47"/>
      <c r="X26" s="47"/>
      <c r="Y26" s="47"/>
      <c r="Z26" s="47"/>
      <c r="AA26" s="47"/>
      <c r="AB26" s="47"/>
      <c r="AC26" s="47"/>
      <c r="AD26" s="47"/>
      <c r="AE26" s="47"/>
      <c r="AF26" s="47"/>
      <c r="AG26" s="47"/>
      <c r="AH26" s="47"/>
      <c r="AI26" s="59"/>
      <c r="AJ26" s="47"/>
      <c r="AK26" s="48"/>
      <c r="AL26" s="130" t="s">
        <v>234</v>
      </c>
      <c r="AM26" s="438" t="s">
        <v>235</v>
      </c>
      <c r="AN26" s="439"/>
      <c r="AO26" s="439"/>
      <c r="AP26" s="440"/>
      <c r="AQ26" s="257"/>
      <c r="AR26" s="258"/>
      <c r="AS26" s="130" t="s">
        <v>236</v>
      </c>
      <c r="AT26" s="438" t="s">
        <v>237</v>
      </c>
      <c r="AU26" s="439"/>
      <c r="AV26" s="440"/>
      <c r="AW26" s="382"/>
    </row>
    <row r="27" spans="2:49" ht="27" customHeight="1" thickBot="1" x14ac:dyDescent="0.2">
      <c r="B27" s="457" t="s">
        <v>238</v>
      </c>
      <c r="C27" s="458"/>
      <c r="D27" s="469">
        <v>0</v>
      </c>
      <c r="E27" s="455"/>
      <c r="F27" s="455"/>
      <c r="G27" s="183" t="s">
        <v>228</v>
      </c>
      <c r="H27" s="467">
        <f>+Y21</f>
        <v>0</v>
      </c>
      <c r="I27" s="436"/>
      <c r="J27" s="183" t="s">
        <v>228</v>
      </c>
      <c r="M27" s="473"/>
      <c r="P27" s="495">
        <v>686.22353299999997</v>
      </c>
      <c r="Q27" s="436"/>
      <c r="R27" s="436"/>
      <c r="S27" s="436"/>
      <c r="T27" s="43" t="s">
        <v>72</v>
      </c>
      <c r="U27" s="62"/>
      <c r="V27" s="62"/>
      <c r="Y27" s="60" t="s">
        <v>201</v>
      </c>
      <c r="Z27" s="63"/>
      <c r="AL27" s="459">
        <f>+AH18+P27</f>
        <v>686.22353299999997</v>
      </c>
      <c r="AM27" s="460"/>
      <c r="AN27" s="460"/>
      <c r="AO27" s="460"/>
      <c r="AP27" s="51" t="s">
        <v>72</v>
      </c>
      <c r="AQ27" s="255"/>
      <c r="AR27" s="67"/>
      <c r="AS27" s="441"/>
      <c r="AT27" s="442"/>
      <c r="AU27" s="442"/>
      <c r="AV27" s="51" t="s">
        <v>72</v>
      </c>
      <c r="AW27" s="382"/>
    </row>
    <row r="28" spans="2:49" ht="27" customHeight="1" thickTop="1" thickBot="1" x14ac:dyDescent="0.2">
      <c r="B28" s="492" t="s">
        <v>239</v>
      </c>
      <c r="C28" s="458"/>
      <c r="D28" s="469">
        <v>0</v>
      </c>
      <c r="E28" s="455"/>
      <c r="F28" s="455"/>
      <c r="G28" s="183" t="s">
        <v>228</v>
      </c>
      <c r="H28" s="467">
        <f>+P15+AH12</f>
        <v>0</v>
      </c>
      <c r="I28" s="436"/>
      <c r="J28" s="183" t="s">
        <v>228</v>
      </c>
      <c r="M28" s="473"/>
      <c r="P28" s="54"/>
      <c r="Y28" s="450" t="s">
        <v>240</v>
      </c>
      <c r="Z28" s="436"/>
      <c r="AA28" s="454">
        <v>686.2</v>
      </c>
      <c r="AB28" s="455"/>
      <c r="AC28" s="455"/>
      <c r="AD28" s="455"/>
      <c r="AE28" s="455"/>
      <c r="AF28" s="43" t="s">
        <v>72</v>
      </c>
      <c r="AN28" s="254"/>
      <c r="AQ28" s="255"/>
      <c r="AR28" s="67"/>
      <c r="AS28" s="380" t="str">
        <f>+IF(AS27=0,"",IF(AL27&lt;(AS24+AS27+AS31),"エラー !：⑩の内数である（⑫+⑬＋⑭）の量が⑩を超えています",""))</f>
        <v/>
      </c>
      <c r="AT28" s="378"/>
      <c r="AU28" s="378"/>
      <c r="AV28" s="378"/>
      <c r="AW28" s="382"/>
    </row>
    <row r="29" spans="2:49" ht="27" customHeight="1" thickTop="1" thickBot="1" x14ac:dyDescent="0.2">
      <c r="B29" s="457" t="s">
        <v>241</v>
      </c>
      <c r="C29" s="458"/>
      <c r="D29" s="469">
        <v>458</v>
      </c>
      <c r="E29" s="455"/>
      <c r="F29" s="455"/>
      <c r="G29" s="183" t="s">
        <v>228</v>
      </c>
      <c r="H29" s="467">
        <f>+AL27</f>
        <v>686.22353299999997</v>
      </c>
      <c r="I29" s="436"/>
      <c r="J29" s="183" t="s">
        <v>228</v>
      </c>
      <c r="M29" s="473"/>
      <c r="P29" s="54"/>
      <c r="Q29" s="137"/>
      <c r="R29" s="50" t="s">
        <v>242</v>
      </c>
      <c r="S29" s="468" t="s">
        <v>243</v>
      </c>
      <c r="T29" s="436"/>
      <c r="U29" s="436"/>
      <c r="V29" s="437"/>
      <c r="W29" s="47"/>
      <c r="X29" s="64"/>
      <c r="Y29" s="450" t="s">
        <v>244</v>
      </c>
      <c r="Z29" s="436"/>
      <c r="AA29" s="454"/>
      <c r="AB29" s="455"/>
      <c r="AC29" s="455"/>
      <c r="AD29" s="455"/>
      <c r="AE29" s="455"/>
      <c r="AF29" s="43" t="s">
        <v>72</v>
      </c>
      <c r="AL29" s="130" t="s">
        <v>245</v>
      </c>
      <c r="AM29" s="438" t="s">
        <v>246</v>
      </c>
      <c r="AN29" s="439"/>
      <c r="AO29" s="439"/>
      <c r="AP29" s="440"/>
      <c r="AQ29" s="256"/>
      <c r="AR29" s="259"/>
      <c r="AS29" s="509" t="s">
        <v>247</v>
      </c>
      <c r="AT29" s="438" t="s">
        <v>248</v>
      </c>
      <c r="AU29" s="500"/>
      <c r="AV29" s="501"/>
      <c r="AW29" s="382"/>
    </row>
    <row r="30" spans="2:49" ht="27" customHeight="1" thickBot="1" x14ac:dyDescent="0.2">
      <c r="B30" s="457" t="s">
        <v>249</v>
      </c>
      <c r="C30" s="458"/>
      <c r="D30" s="469">
        <v>5</v>
      </c>
      <c r="E30" s="455"/>
      <c r="F30" s="455"/>
      <c r="G30" s="183" t="s">
        <v>228</v>
      </c>
      <c r="H30" s="467">
        <f>+AL30</f>
        <v>67.03</v>
      </c>
      <c r="I30" s="436"/>
      <c r="J30" s="183" t="s">
        <v>228</v>
      </c>
      <c r="M30" s="473"/>
      <c r="P30" s="54"/>
      <c r="R30" s="456">
        <f>+ROUND(AA28,1)+ROUND(AA29,1)+ROUND(AA30,1)</f>
        <v>686.2</v>
      </c>
      <c r="S30" s="436"/>
      <c r="T30" s="436"/>
      <c r="U30" s="436"/>
      <c r="V30" s="43" t="s">
        <v>72</v>
      </c>
      <c r="Y30" s="450" t="s">
        <v>212</v>
      </c>
      <c r="Z30" s="436"/>
      <c r="AA30" s="454"/>
      <c r="AB30" s="455"/>
      <c r="AC30" s="455"/>
      <c r="AD30" s="455"/>
      <c r="AE30" s="455"/>
      <c r="AF30" s="43" t="s">
        <v>72</v>
      </c>
      <c r="AL30" s="531">
        <v>67.03</v>
      </c>
      <c r="AM30" s="442"/>
      <c r="AN30" s="442"/>
      <c r="AO30" s="442"/>
      <c r="AP30" s="51" t="s">
        <v>72</v>
      </c>
      <c r="AS30" s="510"/>
      <c r="AT30" s="502"/>
      <c r="AU30" s="502"/>
      <c r="AV30" s="503"/>
      <c r="AW30" s="382"/>
    </row>
    <row r="31" spans="2:49" ht="27" customHeight="1" thickTop="1" thickBot="1" x14ac:dyDescent="0.2">
      <c r="B31" s="457" t="s">
        <v>250</v>
      </c>
      <c r="C31" s="458"/>
      <c r="D31" s="469">
        <v>458</v>
      </c>
      <c r="E31" s="455"/>
      <c r="F31" s="455"/>
      <c r="G31" s="183" t="s">
        <v>228</v>
      </c>
      <c r="H31" s="467">
        <f>+AS24</f>
        <v>686.2</v>
      </c>
      <c r="I31" s="436"/>
      <c r="J31" s="183" t="s">
        <v>228</v>
      </c>
      <c r="M31" s="473"/>
      <c r="P31" s="54"/>
      <c r="Y31"/>
      <c r="Z31"/>
      <c r="AA31" s="65" t="s">
        <v>251</v>
      </c>
      <c r="AK31" s="67"/>
      <c r="AL31" s="507" t="str">
        <f>+IF(AL30=0,"",IF(AL27&lt;AL30,"エラー !：⑩の内数である⑪の量が⑩を超えています",""))</f>
        <v/>
      </c>
      <c r="AM31" s="449"/>
      <c r="AN31" s="449"/>
      <c r="AO31" s="449"/>
      <c r="AP31" s="449"/>
      <c r="AQ31" s="449"/>
      <c r="AS31" s="514"/>
      <c r="AT31" s="515"/>
      <c r="AU31" s="515"/>
      <c r="AV31" s="152" t="s">
        <v>72</v>
      </c>
      <c r="AW31" s="382"/>
    </row>
    <row r="32" spans="2:49" ht="27" customHeight="1" thickTop="1" thickBot="1" x14ac:dyDescent="0.2">
      <c r="B32" s="457" t="s">
        <v>252</v>
      </c>
      <c r="C32" s="458"/>
      <c r="D32" s="469">
        <v>0</v>
      </c>
      <c r="E32" s="455"/>
      <c r="F32" s="455"/>
      <c r="G32" s="183" t="s">
        <v>228</v>
      </c>
      <c r="H32" s="467">
        <f>+AS27</f>
        <v>0</v>
      </c>
      <c r="I32" s="436"/>
      <c r="J32" s="183" t="s">
        <v>228</v>
      </c>
      <c r="M32" s="473"/>
      <c r="P32" s="54"/>
      <c r="Q32" s="137"/>
      <c r="R32" s="50" t="s">
        <v>253</v>
      </c>
      <c r="S32" s="468" t="s">
        <v>254</v>
      </c>
      <c r="T32" s="436"/>
      <c r="U32" s="436"/>
      <c r="V32" s="437"/>
      <c r="Y32"/>
      <c r="Z32"/>
      <c r="AA32" s="527" t="s">
        <v>255</v>
      </c>
      <c r="AB32" s="462"/>
      <c r="AC32" s="462"/>
      <c r="AD32" s="462"/>
      <c r="AE32" s="462"/>
      <c r="AF32" s="461" t="s">
        <v>256</v>
      </c>
      <c r="AG32" s="462"/>
      <c r="AH32" s="462"/>
      <c r="AI32" s="462"/>
      <c r="AJ32" s="462"/>
      <c r="AK32" s="462"/>
      <c r="AL32" s="496" t="s">
        <v>257</v>
      </c>
      <c r="AM32" s="462"/>
      <c r="AN32" s="462"/>
      <c r="AO32" s="497"/>
      <c r="AP32" s="177"/>
      <c r="AS32" s="381" t="str">
        <f>+IF(AS31=0,"",IF(AL27&lt;(AS24+AS27+AS31),"エラー !：⑩の内数である（⑫+⑬＋⑭）の量が⑩を超えています",""))</f>
        <v/>
      </c>
      <c r="AT32" s="379"/>
      <c r="AU32" s="379"/>
      <c r="AV32" s="379"/>
      <c r="AW32" s="382"/>
    </row>
    <row r="33" spans="2:62" ht="27" customHeight="1" thickBot="1" x14ac:dyDescent="0.2">
      <c r="B33" s="475" t="s">
        <v>258</v>
      </c>
      <c r="C33" s="453"/>
      <c r="D33" s="511">
        <v>0</v>
      </c>
      <c r="E33" s="512"/>
      <c r="F33" s="512"/>
      <c r="G33" s="184" t="s">
        <v>228</v>
      </c>
      <c r="H33" s="505">
        <f>+AS31</f>
        <v>0</v>
      </c>
      <c r="I33" s="506"/>
      <c r="J33" s="184" t="s">
        <v>228</v>
      </c>
      <c r="M33" s="474"/>
      <c r="R33" s="454"/>
      <c r="S33" s="455"/>
      <c r="T33" s="455"/>
      <c r="U33" s="455"/>
      <c r="V33" s="43" t="s">
        <v>72</v>
      </c>
      <c r="Y33"/>
      <c r="Z33"/>
      <c r="AA33" s="528"/>
      <c r="AB33" s="449"/>
      <c r="AC33" s="449"/>
      <c r="AD33" s="449"/>
      <c r="AE33" s="449"/>
      <c r="AF33" s="449"/>
      <c r="AG33" s="449"/>
      <c r="AH33" s="449"/>
      <c r="AI33" s="449"/>
      <c r="AJ33" s="449"/>
      <c r="AK33" s="449"/>
      <c r="AL33" s="449"/>
      <c r="AM33" s="449"/>
      <c r="AN33" s="449"/>
      <c r="AO33" s="498"/>
      <c r="AP33" s="177"/>
      <c r="AW33" s="382"/>
    </row>
    <row r="34" spans="2:62" ht="24" customHeight="1" x14ac:dyDescent="0.15">
      <c r="C34" s="246" t="str">
        <f>+IF(D30=0,"",IF(D29&lt;D30,"エラー !：上の表は、⑩の内数である⑪の量が⑩を超えています",""))</f>
        <v/>
      </c>
      <c r="AA34" s="529"/>
      <c r="AB34" s="463"/>
      <c r="AC34" s="463"/>
      <c r="AD34" s="463"/>
      <c r="AE34" s="463"/>
      <c r="AF34" s="463"/>
      <c r="AG34" s="463"/>
      <c r="AH34" s="463"/>
      <c r="AI34" s="463"/>
      <c r="AJ34" s="463"/>
      <c r="AK34" s="463"/>
      <c r="AL34" s="463"/>
      <c r="AM34" s="463"/>
      <c r="AN34" s="463"/>
      <c r="AO34" s="499"/>
      <c r="AP34" s="177"/>
      <c r="AW34" s="382"/>
    </row>
    <row r="35" spans="2:62" ht="15" customHeight="1" x14ac:dyDescent="0.15">
      <c r="C35" s="247" t="str">
        <f>+IF(D31=0,"",IF(D29&lt;D31,"エラー !：上の表は、⑩の内数である⑫の量が⑩を超えています",""))</f>
        <v/>
      </c>
      <c r="AF35" s="62"/>
      <c r="AG35" s="62"/>
      <c r="AH35" s="62"/>
      <c r="AI35" s="62"/>
      <c r="AJ35" s="62"/>
      <c r="AK35" s="62"/>
    </row>
    <row r="36" spans="2:62" ht="15" customHeight="1" x14ac:dyDescent="0.15">
      <c r="C36" s="247" t="str">
        <f>+IF(D32=0,"",IF(D29&lt;D32,"エラー !：上の表は、⑩の内数である⑬の量が⑩を超えています",""))</f>
        <v/>
      </c>
      <c r="AF36" s="62"/>
      <c r="AG36" s="62"/>
      <c r="AH36" s="62"/>
      <c r="AI36" s="62"/>
      <c r="AJ36" s="62"/>
      <c r="AK36" s="62"/>
      <c r="AL36" s="62"/>
      <c r="AM36" s="143"/>
      <c r="AN36" s="143"/>
      <c r="AO36" s="67"/>
      <c r="AW36" s="66"/>
    </row>
    <row r="37" spans="2:62" ht="15" customHeight="1" x14ac:dyDescent="0.15">
      <c r="C37" s="247" t="str">
        <f>+IF(D33=0,"",IF(D29&lt;D33,"エラー !：上の表は、⑩の内数である⑭の量が⑩を超えています",""))</f>
        <v/>
      </c>
      <c r="J37" s="66"/>
      <c r="K37" s="66"/>
      <c r="R37" s="66"/>
      <c r="S37" s="66"/>
      <c r="T37" s="66"/>
      <c r="AL37" s="62"/>
      <c r="AM37" s="67"/>
      <c r="AN37" s="67"/>
      <c r="AO37" s="67"/>
      <c r="AU37" s="62"/>
      <c r="AV37" s="62"/>
      <c r="AW37" s="66"/>
    </row>
    <row r="38" spans="2:62" ht="13.35" customHeight="1" x14ac:dyDescent="0.15">
      <c r="J38" s="66"/>
      <c r="K38" s="66"/>
      <c r="R38" s="66"/>
      <c r="S38" s="66"/>
      <c r="T38" s="66"/>
      <c r="AL38" s="62"/>
      <c r="AM38" s="67"/>
      <c r="AN38" s="67"/>
      <c r="AO38" s="67"/>
      <c r="AS38" s="67"/>
      <c r="AT38" s="143"/>
      <c r="AU38" s="62"/>
      <c r="AV38" s="62"/>
      <c r="AW38" s="66"/>
    </row>
    <row r="39" spans="2:62" ht="13.35" customHeight="1" x14ac:dyDescent="0.15">
      <c r="J39" s="66"/>
      <c r="K39" s="66"/>
      <c r="R39" s="66"/>
      <c r="S39" s="66"/>
      <c r="T39" s="66"/>
      <c r="AL39" s="62"/>
      <c r="AM39" s="67"/>
      <c r="AN39" s="67"/>
      <c r="AO39" s="67"/>
      <c r="AS39" s="67"/>
      <c r="AT39" s="62"/>
      <c r="AU39" s="62"/>
      <c r="AV39" s="62"/>
      <c r="AW39" s="66"/>
    </row>
    <row r="40" spans="2:62" ht="13.35" customHeight="1" x14ac:dyDescent="0.15">
      <c r="J40" s="66"/>
      <c r="K40" s="66"/>
      <c r="R40" s="66"/>
      <c r="S40" s="66"/>
      <c r="T40" s="66"/>
      <c r="AL40" s="62"/>
      <c r="AM40" s="67"/>
      <c r="AN40" s="67"/>
      <c r="AO40" s="67"/>
      <c r="AS40" s="67"/>
      <c r="AT40" s="62"/>
      <c r="AU40" s="62"/>
      <c r="AV40" s="62"/>
      <c r="AW40" s="66"/>
    </row>
    <row r="41" spans="2:62" ht="13.35" customHeight="1" x14ac:dyDescent="0.15">
      <c r="J41" s="66"/>
      <c r="K41" s="66"/>
      <c r="R41" s="66"/>
      <c r="S41" s="66"/>
      <c r="T41" s="66"/>
      <c r="AS41" s="67"/>
      <c r="AT41" s="62"/>
      <c r="AU41" s="62"/>
      <c r="AV41" s="62"/>
      <c r="AW41" s="66"/>
    </row>
    <row r="42" spans="2:62" ht="13.35" customHeight="1" x14ac:dyDescent="0.15">
      <c r="I42" s="66"/>
      <c r="J42" s="66"/>
      <c r="K42" s="66"/>
      <c r="R42" s="66"/>
      <c r="S42" s="66"/>
      <c r="T42" s="66"/>
      <c r="AS42" s="67"/>
      <c r="AT42" s="62"/>
    </row>
    <row r="43" spans="2:62" x14ac:dyDescent="0.15">
      <c r="I43" s="66"/>
      <c r="J43" s="66"/>
      <c r="K43" s="66"/>
      <c r="R43" s="66"/>
      <c r="S43" s="66"/>
      <c r="T43" s="66"/>
      <c r="AW43" s="66"/>
    </row>
    <row r="44" spans="2:62" x14ac:dyDescent="0.15">
      <c r="I44" s="66"/>
      <c r="J44" s="66"/>
      <c r="K44" s="66"/>
      <c r="R44" s="66"/>
      <c r="S44" s="66"/>
      <c r="T44" s="66"/>
      <c r="AW44" s="66"/>
    </row>
    <row r="45" spans="2:62" x14ac:dyDescent="0.15">
      <c r="I45" s="66"/>
      <c r="J45" s="66"/>
      <c r="K45" s="66"/>
      <c r="R45" s="66"/>
      <c r="S45" s="66"/>
      <c r="T45" s="66"/>
    </row>
    <row r="46" spans="2:62" x14ac:dyDescent="0.15">
      <c r="I46" s="66"/>
      <c r="J46" s="66"/>
      <c r="K46" s="66"/>
      <c r="R46" s="66"/>
      <c r="S46" s="66"/>
      <c r="T46" s="66"/>
    </row>
    <row r="47" spans="2:62" ht="13.35" customHeight="1" x14ac:dyDescent="0.15">
      <c r="I47" s="66"/>
      <c r="J47" s="66"/>
      <c r="K47" s="66"/>
      <c r="R47" s="66"/>
      <c r="S47" s="66"/>
      <c r="T47" s="66"/>
      <c r="BH47" s="67"/>
      <c r="BI47" s="67"/>
      <c r="BJ47" s="65"/>
    </row>
    <row r="48" spans="2:62" x14ac:dyDescent="0.15">
      <c r="I48" s="66"/>
      <c r="J48" s="66"/>
      <c r="K48" s="66"/>
      <c r="R48" s="66"/>
      <c r="S48" s="66"/>
      <c r="T48" s="66"/>
      <c r="BH48" s="65"/>
    </row>
    <row r="49" spans="7:62" x14ac:dyDescent="0.15">
      <c r="G49" s="66"/>
      <c r="H49" s="66"/>
      <c r="I49" s="66"/>
      <c r="J49" s="66"/>
      <c r="K49" s="66"/>
      <c r="R49" s="66"/>
      <c r="S49" s="66"/>
      <c r="T49" s="66"/>
      <c r="BE49" s="65"/>
      <c r="BF49" s="65"/>
      <c r="BG49" s="65"/>
      <c r="BH49" s="65"/>
    </row>
    <row r="50" spans="7:62" x14ac:dyDescent="0.15">
      <c r="G50" s="66"/>
      <c r="H50" s="66"/>
      <c r="I50" s="66"/>
      <c r="J50" s="66"/>
      <c r="K50" s="66"/>
      <c r="R50" s="66"/>
      <c r="S50" s="66"/>
      <c r="T50" s="66"/>
      <c r="BE50" s="65"/>
      <c r="BF50" s="65"/>
      <c r="BG50" s="65"/>
      <c r="BH50" s="65"/>
    </row>
    <row r="51" spans="7:62" x14ac:dyDescent="0.15">
      <c r="G51" s="66"/>
      <c r="H51" s="66"/>
      <c r="I51" s="66"/>
      <c r="J51" s="66"/>
      <c r="K51" s="66"/>
      <c r="R51" s="66"/>
      <c r="S51" s="66"/>
      <c r="T51" s="66"/>
      <c r="BE51" s="65"/>
      <c r="BF51" s="65"/>
      <c r="BG51" s="65"/>
      <c r="BH51" s="65"/>
    </row>
    <row r="52" spans="7:62" x14ac:dyDescent="0.15">
      <c r="G52" s="66"/>
      <c r="H52" s="66"/>
      <c r="I52" s="66"/>
      <c r="J52" s="66"/>
      <c r="K52" s="66"/>
      <c r="R52" s="66"/>
      <c r="S52" s="66"/>
      <c r="T52" s="66"/>
      <c r="BE52" s="65"/>
      <c r="BF52" s="65"/>
      <c r="BG52" s="65"/>
      <c r="BH52" s="65"/>
    </row>
    <row r="53" spans="7:62" x14ac:dyDescent="0.15">
      <c r="G53" s="66"/>
      <c r="H53" s="66"/>
      <c r="I53" s="66"/>
      <c r="J53" s="66"/>
      <c r="K53" s="66"/>
      <c r="R53" s="66"/>
      <c r="S53" s="66"/>
      <c r="T53" s="66"/>
      <c r="BE53" s="65"/>
      <c r="BG53" s="65"/>
      <c r="BH53" s="65"/>
      <c r="BI53" s="65"/>
      <c r="BJ53" s="65"/>
    </row>
    <row r="54" spans="7:62" x14ac:dyDescent="0.15">
      <c r="G54" s="66"/>
      <c r="H54" s="66"/>
      <c r="I54" s="66"/>
      <c r="J54" s="66"/>
      <c r="K54" s="66"/>
      <c r="R54" s="66"/>
      <c r="S54" s="66"/>
      <c r="T54" s="66"/>
      <c r="BD54" s="65"/>
      <c r="BE54" s="68"/>
      <c r="BG54" s="65"/>
      <c r="BH54" s="65"/>
      <c r="BI54" s="65"/>
      <c r="BJ54" s="65"/>
    </row>
    <row r="55" spans="7:62" x14ac:dyDescent="0.15">
      <c r="G55" s="66"/>
      <c r="H55" s="66"/>
      <c r="I55" s="66"/>
      <c r="J55" s="66"/>
      <c r="K55" s="66"/>
      <c r="R55" s="66"/>
      <c r="S55" s="66"/>
      <c r="T55" s="66"/>
      <c r="BD55" s="65"/>
      <c r="BE55" s="68"/>
      <c r="BG55" s="65"/>
      <c r="BH55" s="65"/>
      <c r="BI55" s="65"/>
      <c r="BJ55" s="65"/>
    </row>
    <row r="56" spans="7:62" x14ac:dyDescent="0.15">
      <c r="G56" s="66"/>
      <c r="H56" s="66"/>
      <c r="I56" s="66"/>
      <c r="J56" s="66"/>
      <c r="K56" s="66"/>
      <c r="R56" s="66"/>
      <c r="S56" s="66"/>
      <c r="T56" s="66"/>
      <c r="BD56" s="65"/>
      <c r="BE56" s="68"/>
      <c r="BG56" s="65"/>
      <c r="BH56" s="65"/>
      <c r="BI56" s="65"/>
      <c r="BJ56" s="65"/>
    </row>
    <row r="57" spans="7:62" x14ac:dyDescent="0.15">
      <c r="G57" s="66"/>
      <c r="H57" s="66"/>
      <c r="I57" s="66"/>
      <c r="BD57" s="65"/>
      <c r="BE57" s="68"/>
      <c r="BG57" s="65"/>
      <c r="BH57" s="65"/>
      <c r="BI57" s="65"/>
      <c r="BJ57" s="65"/>
    </row>
    <row r="58" spans="7:62" ht="13.35" customHeight="1" x14ac:dyDescent="0.15">
      <c r="G58" s="66"/>
      <c r="H58" s="66"/>
      <c r="I58" s="66"/>
      <c r="L58" s="66"/>
      <c r="M58" s="69"/>
      <c r="N58" s="66"/>
      <c r="O58" s="66"/>
      <c r="BD58" s="65"/>
      <c r="BE58" s="68"/>
      <c r="BG58" s="65"/>
      <c r="BH58" s="65"/>
      <c r="BI58" s="65"/>
      <c r="BJ58" s="65"/>
    </row>
    <row r="59" spans="7:62" x14ac:dyDescent="0.15">
      <c r="G59" s="66"/>
      <c r="H59" s="66"/>
      <c r="I59" s="66"/>
      <c r="BD59" s="65"/>
      <c r="BE59" s="68"/>
      <c r="BG59" s="65"/>
      <c r="BH59" s="65"/>
      <c r="BI59" s="65"/>
      <c r="BJ59" s="65"/>
    </row>
    <row r="60" spans="7:62" x14ac:dyDescent="0.15">
      <c r="G60" s="66"/>
      <c r="H60" s="66"/>
      <c r="I60" s="66"/>
      <c r="BD60" s="65"/>
      <c r="BE60" s="68"/>
      <c r="BG60" s="65"/>
      <c r="BH60" s="65"/>
      <c r="BI60" s="65"/>
      <c r="BJ60" s="65"/>
    </row>
    <row r="61" spans="7:62" x14ac:dyDescent="0.15">
      <c r="G61" s="66"/>
      <c r="H61" s="66"/>
      <c r="I61" s="66"/>
      <c r="BD61" s="65"/>
      <c r="BE61" s="68"/>
      <c r="BG61" s="65"/>
      <c r="BH61" s="65"/>
      <c r="BI61" s="65"/>
      <c r="BJ61" s="65"/>
    </row>
    <row r="62" spans="7:62" x14ac:dyDescent="0.15">
      <c r="BD62" s="65"/>
      <c r="BE62" s="68"/>
      <c r="BG62" s="65"/>
      <c r="BH62" s="65"/>
      <c r="BI62" s="65"/>
      <c r="BJ62" s="65"/>
    </row>
    <row r="63" spans="7:62" x14ac:dyDescent="0.15">
      <c r="BD63" s="65"/>
      <c r="BE63" s="68"/>
      <c r="BG63" s="65"/>
      <c r="BH63" s="65"/>
      <c r="BI63" s="65"/>
      <c r="BJ63" s="65"/>
    </row>
    <row r="64" spans="7:62" x14ac:dyDescent="0.15">
      <c r="BD64" s="65"/>
      <c r="BE64" s="68"/>
      <c r="BG64" s="65"/>
      <c r="BH64" s="65"/>
      <c r="BI64" s="65"/>
      <c r="BJ64" s="65"/>
    </row>
    <row r="65" spans="12:62" x14ac:dyDescent="0.15">
      <c r="BD65" s="65"/>
      <c r="BE65" s="68"/>
      <c r="BG65" s="65"/>
      <c r="BH65" s="65"/>
      <c r="BI65" s="65"/>
      <c r="BJ65" s="65"/>
    </row>
    <row r="66" spans="12:62" x14ac:dyDescent="0.15">
      <c r="BD66" s="65"/>
      <c r="BE66" s="68"/>
      <c r="BG66" s="65"/>
      <c r="BH66" s="65"/>
      <c r="BI66" s="65"/>
      <c r="BJ66" s="65"/>
    </row>
    <row r="67" spans="12:62" x14ac:dyDescent="0.15">
      <c r="BD67" s="65"/>
      <c r="BE67" s="68"/>
      <c r="BG67" s="65"/>
      <c r="BH67" s="65"/>
      <c r="BI67" s="65"/>
      <c r="BJ67" s="65"/>
    </row>
    <row r="69" spans="12:62" ht="13.35" customHeight="1" x14ac:dyDescent="0.15">
      <c r="L69" s="66"/>
      <c r="M69" s="69"/>
      <c r="N69" s="66"/>
      <c r="O69" s="66"/>
    </row>
    <row r="70" spans="12:62" ht="13.35" customHeight="1" x14ac:dyDescent="0.15">
      <c r="L70" s="66"/>
      <c r="M70" s="69"/>
      <c r="N70" s="66"/>
      <c r="O70" s="66"/>
    </row>
    <row r="71" spans="12:62" ht="13.35" customHeight="1" x14ac:dyDescent="0.15">
      <c r="L71" s="66"/>
      <c r="M71" s="69"/>
      <c r="N71" s="66"/>
      <c r="O71" s="66"/>
    </row>
    <row r="72" spans="12:62" ht="13.35" customHeight="1" x14ac:dyDescent="0.15">
      <c r="L72" s="66"/>
      <c r="M72" s="69"/>
      <c r="N72" s="66"/>
      <c r="O72" s="66"/>
    </row>
    <row r="73" spans="12:62" ht="13.35" customHeight="1" x14ac:dyDescent="0.15">
      <c r="L73" s="66"/>
      <c r="M73" s="69"/>
      <c r="N73" s="66"/>
      <c r="O73" s="66"/>
    </row>
    <row r="74" spans="12:62" ht="13.35" customHeight="1" x14ac:dyDescent="0.15">
      <c r="L74" s="66"/>
      <c r="M74" s="69"/>
      <c r="N74" s="66"/>
      <c r="O74" s="66"/>
    </row>
    <row r="75" spans="12:62" ht="13.35" customHeight="1" x14ac:dyDescent="0.15">
      <c r="L75" s="66"/>
      <c r="M75" s="69"/>
      <c r="N75" s="66"/>
      <c r="O75" s="66"/>
    </row>
    <row r="76" spans="12:62" ht="13.35" customHeight="1" x14ac:dyDescent="0.15">
      <c r="L76" s="66"/>
      <c r="M76" s="69"/>
      <c r="N76" s="66"/>
      <c r="O76" s="66"/>
    </row>
  </sheetData>
  <sheetProtection algorithmName="SHA-512" hashValue="o14k0tv+wJ/kBJiYpOIiOPKaOwpua4FB+pCb4mS5wxhD0xLDrgpxTum0tZrh2ipGZzXE0r6JMFOJH0M1TFRI9g==" saltValue="HEJCfS+QPz5ys4y2SbEvZQ==" spinCount="100000" sheet="1" objects="1" scenarios="1"/>
  <mergeCells count="113">
    <mergeCell ref="AW19:AW20"/>
    <mergeCell ref="P12:S12"/>
    <mergeCell ref="AA32:AE34"/>
    <mergeCell ref="B2:H3"/>
    <mergeCell ref="S32:V32"/>
    <mergeCell ref="D23:G23"/>
    <mergeCell ref="AI17:AL17"/>
    <mergeCell ref="B23:C23"/>
    <mergeCell ref="AL30:AO30"/>
    <mergeCell ref="Y18:AA18"/>
    <mergeCell ref="D24:F24"/>
    <mergeCell ref="AS17:AT17"/>
    <mergeCell ref="H32:I32"/>
    <mergeCell ref="H23:J23"/>
    <mergeCell ref="P22:V22"/>
    <mergeCell ref="P21:S21"/>
    <mergeCell ref="D26:F26"/>
    <mergeCell ref="U17:X17"/>
    <mergeCell ref="AI8:AN8"/>
    <mergeCell ref="H27:I27"/>
    <mergeCell ref="G11:I11"/>
    <mergeCell ref="AT29:AV30"/>
    <mergeCell ref="AH12:AM12"/>
    <mergeCell ref="AS3:AT3"/>
    <mergeCell ref="AB3:AD3"/>
    <mergeCell ref="AI14:AN14"/>
    <mergeCell ref="H28:I28"/>
    <mergeCell ref="Q23:T23"/>
    <mergeCell ref="D31:F31"/>
    <mergeCell ref="F15:H15"/>
    <mergeCell ref="B7:C7"/>
    <mergeCell ref="AF5:AU5"/>
    <mergeCell ref="F9:I9"/>
    <mergeCell ref="AS27:AU27"/>
    <mergeCell ref="H31:I31"/>
    <mergeCell ref="AH9:AM9"/>
    <mergeCell ref="P15:S15"/>
    <mergeCell ref="Y30:Z30"/>
    <mergeCell ref="Y29:Z29"/>
    <mergeCell ref="AT26:AV26"/>
    <mergeCell ref="AO20:AP20"/>
    <mergeCell ref="B28:C28"/>
    <mergeCell ref="Y28:Z28"/>
    <mergeCell ref="AL31:AQ31"/>
    <mergeCell ref="Q20:T20"/>
    <mergeCell ref="Q14:T14"/>
    <mergeCell ref="P27:S27"/>
    <mergeCell ref="B30:C30"/>
    <mergeCell ref="AT23:AV23"/>
    <mergeCell ref="Q17:T17"/>
    <mergeCell ref="Q11:T11"/>
    <mergeCell ref="B27:C27"/>
    <mergeCell ref="P24:S24"/>
    <mergeCell ref="D7:I7"/>
    <mergeCell ref="AS4:AT4"/>
    <mergeCell ref="R33:U33"/>
    <mergeCell ref="H25:I25"/>
    <mergeCell ref="G14:I14"/>
    <mergeCell ref="AH15:AM15"/>
    <mergeCell ref="C8:K8"/>
    <mergeCell ref="D25:F25"/>
    <mergeCell ref="AH18:AK18"/>
    <mergeCell ref="B29:C29"/>
    <mergeCell ref="AL27:AO27"/>
    <mergeCell ref="AF32:AK34"/>
    <mergeCell ref="D32:F32"/>
    <mergeCell ref="D33:F33"/>
    <mergeCell ref="AL32:AO34"/>
    <mergeCell ref="AS31:AU31"/>
    <mergeCell ref="AS18:AT18"/>
    <mergeCell ref="H30:I30"/>
    <mergeCell ref="Y21:AA21"/>
    <mergeCell ref="B33:C33"/>
    <mergeCell ref="M26:M33"/>
    <mergeCell ref="B32:C32"/>
    <mergeCell ref="F12:H12"/>
    <mergeCell ref="B26:C26"/>
    <mergeCell ref="AE17:AE21"/>
    <mergeCell ref="AO17:AP17"/>
    <mergeCell ref="D27:F27"/>
    <mergeCell ref="B25:C25"/>
    <mergeCell ref="AA29:AE29"/>
    <mergeCell ref="H29:I29"/>
    <mergeCell ref="AE9:AE14"/>
    <mergeCell ref="H24:I24"/>
    <mergeCell ref="H33:I33"/>
    <mergeCell ref="P16:AB16"/>
    <mergeCell ref="H26:I26"/>
    <mergeCell ref="P18:S18"/>
    <mergeCell ref="AS29:AS30"/>
    <mergeCell ref="AI11:AN11"/>
    <mergeCell ref="AA28:AE28"/>
    <mergeCell ref="S29:V29"/>
    <mergeCell ref="B31:C31"/>
    <mergeCell ref="U23:X23"/>
    <mergeCell ref="Z17:AB17"/>
    <mergeCell ref="AP3:AR4"/>
    <mergeCell ref="D28:F28"/>
    <mergeCell ref="AA30:AE30"/>
    <mergeCell ref="B21:J22"/>
    <mergeCell ref="AM26:AP26"/>
    <mergeCell ref="Z20:AB20"/>
    <mergeCell ref="D30:F30"/>
    <mergeCell ref="AM29:AP29"/>
    <mergeCell ref="D29:F29"/>
    <mergeCell ref="AS24:AU24"/>
    <mergeCell ref="AS16:AT16"/>
    <mergeCell ref="R30:U30"/>
    <mergeCell ref="M11:M24"/>
    <mergeCell ref="S7:V7"/>
    <mergeCell ref="Z5:AD5"/>
    <mergeCell ref="B24:C24"/>
    <mergeCell ref="Q26:T26"/>
  </mergeCells>
  <phoneticPr fontId="3"/>
  <dataValidations count="3">
    <dataValidation type="custom" allowBlank="1" showInputMessage="1" showErrorMessage="1" error="入力は少数第1位までにして下さい。" sqref="W7:X7 AU13:AU14" xr:uid="{00000000-0002-0000-1000-000000000000}">
      <formula1>W7=ROUND(W7,1)</formula1>
    </dataValidation>
    <dataValidation type="custom" allowBlank="1" showInputMessage="1" showErrorMessage="1" sqref="H24:H33" xr:uid="{00000000-0002-0000-1000-000001000000}">
      <formula1>H24=ROUND(H24,1)</formula1>
    </dataValidation>
    <dataValidation type="custom" allowBlank="1" showInputMessage="1" showErrorMessage="1" error="入力は少数第1位までにしてください。" sqref="D24:F33 F15:H15 P12:S12 P15:S15 P18:S18 P21:S21 P24:S24 R33:U33 AA28:AE30 AH9:AM9 AH12:AM12 AH15:AM15 AL30:AO30 AO21 AS27:AU27 AS31:AU31 AU16:AU18" xr:uid="{00000000-0002-0000-1000-000002000000}">
      <formula1>D9=ROUND(D9,1)</formula1>
    </dataValidation>
  </dataValidations>
  <pageMargins left="0.59055118110236227" right="0.59055118110236227" top="0.62992125984251968" bottom="0.39370078740157483" header="0.51181102362204722" footer="0"/>
  <pageSetup paperSize="9" scale="68" orientation="landscape"/>
  <legacyDrawing r:id="rId1"/>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pageSetUpPr fitToPage="1"/>
  </sheetPr>
  <dimension ref="B1:BJ76"/>
  <sheetViews>
    <sheetView showGridLines="0" zoomScaleNormal="100" workbookViewId="0">
      <selection activeCell="B2" sqref="B2:H3"/>
    </sheetView>
  </sheetViews>
  <sheetFormatPr defaultColWidth="9" defaultRowHeight="12" x14ac:dyDescent="0.15"/>
  <cols>
    <col min="1" max="2" width="2.875" style="40" customWidth="1"/>
    <col min="3" max="3" width="18.375" style="40" customWidth="1"/>
    <col min="4" max="5" width="4.375" style="40" customWidth="1"/>
    <col min="6" max="6" width="3.875" style="40" customWidth="1"/>
    <col min="7" max="7" width="2.375" style="40" customWidth="1"/>
    <col min="8" max="8" width="10.375" style="40" customWidth="1"/>
    <col min="9" max="9" width="2.375" style="40" customWidth="1"/>
    <col min="10" max="11" width="2.5" style="40" customWidth="1"/>
    <col min="12" max="15" width="2.875" style="40" customWidth="1"/>
    <col min="16" max="16" width="3" style="40" customWidth="1"/>
    <col min="17" max="19" width="4.875" style="40" customWidth="1"/>
    <col min="20" max="22" width="2.875" style="40" customWidth="1"/>
    <col min="23" max="24" width="2.5" style="40" customWidth="1"/>
    <col min="25" max="25" width="2.875" style="40" customWidth="1"/>
    <col min="26" max="26" width="7.875" style="40" customWidth="1"/>
    <col min="27" max="27" width="4.875" style="40" customWidth="1"/>
    <col min="28" max="28" width="2" style="40" customWidth="1"/>
    <col min="29" max="30" width="2.375" style="40" customWidth="1"/>
    <col min="31" max="31" width="3.125" style="40" customWidth="1"/>
    <col min="32" max="33" width="2.375" style="40" customWidth="1"/>
    <col min="34" max="34" width="2.875" style="40" customWidth="1"/>
    <col min="35" max="35" width="7.875" style="40" customWidth="1"/>
    <col min="36" max="37" width="4.375" style="40" customWidth="1"/>
    <col min="38" max="38" width="3.375" style="40" customWidth="1"/>
    <col min="39" max="40" width="2.875" style="40" customWidth="1"/>
    <col min="41" max="41" width="10.875" style="40" customWidth="1"/>
    <col min="42" max="42" width="2.875" style="40" customWidth="1"/>
    <col min="43" max="44" width="2.5" style="40" customWidth="1"/>
    <col min="45" max="45" width="2.875" style="40" customWidth="1"/>
    <col min="46" max="46" width="7.875" style="40" customWidth="1"/>
    <col min="47" max="47" width="11.875" style="40" customWidth="1"/>
    <col min="48" max="48" width="1.875" style="40" customWidth="1"/>
    <col min="49" max="49" width="5.375" style="40" customWidth="1"/>
    <col min="50" max="58" width="9" style="40" customWidth="1"/>
    <col min="59" max="59" width="16.125" style="40" customWidth="1"/>
    <col min="60" max="60" width="9" style="40" customWidth="1"/>
    <col min="61" max="16384" width="9" style="40"/>
  </cols>
  <sheetData>
    <row r="1" spans="2:49" ht="27" customHeight="1" x14ac:dyDescent="0.15">
      <c r="F1" s="39"/>
      <c r="S1" s="82" t="s">
        <v>174</v>
      </c>
      <c r="T1" s="82" t="s">
        <v>175</v>
      </c>
    </row>
    <row r="2" spans="2:49" ht="12" customHeight="1" thickBot="1" x14ac:dyDescent="0.2">
      <c r="B2" s="451" t="s">
        <v>32</v>
      </c>
      <c r="C2" s="449"/>
      <c r="D2" s="449"/>
      <c r="E2" s="449"/>
      <c r="F2" s="449"/>
      <c r="G2" s="449"/>
      <c r="H2" s="449"/>
      <c r="Y2" s="104"/>
      <c r="AU2" s="115"/>
      <c r="AV2" s="113"/>
      <c r="AW2" s="382"/>
    </row>
    <row r="3" spans="2:49" ht="13.35" customHeight="1" x14ac:dyDescent="0.15">
      <c r="B3" s="449"/>
      <c r="C3" s="449"/>
      <c r="D3" s="449"/>
      <c r="E3" s="449"/>
      <c r="F3" s="449"/>
      <c r="G3" s="449"/>
      <c r="H3" s="449"/>
      <c r="Y3" s="104"/>
      <c r="Z3" s="41"/>
      <c r="AA3" s="41"/>
      <c r="AB3" s="448"/>
      <c r="AC3" s="449"/>
      <c r="AD3" s="449"/>
      <c r="AE3" s="87"/>
      <c r="AF3" s="105"/>
      <c r="AG3" s="105"/>
      <c r="AH3" s="105"/>
      <c r="AI3" s="105"/>
      <c r="AJ3" s="105"/>
      <c r="AK3" s="105"/>
      <c r="AL3" s="105"/>
      <c r="AM3" s="105"/>
      <c r="AN3" s="105"/>
      <c r="AO3" s="105"/>
      <c r="AP3" s="476" t="s">
        <v>176</v>
      </c>
      <c r="AQ3" s="477"/>
      <c r="AR3" s="478"/>
      <c r="AS3" s="443" t="s">
        <v>27</v>
      </c>
      <c r="AT3" s="444"/>
      <c r="AU3" s="114" t="s">
        <v>28</v>
      </c>
      <c r="AV3" s="105"/>
      <c r="AW3" s="382"/>
    </row>
    <row r="4" spans="2:49" ht="13.7" customHeight="1" thickBot="1" x14ac:dyDescent="0.2">
      <c r="C4" s="104"/>
      <c r="F4" s="104"/>
      <c r="G4" s="104"/>
      <c r="H4" s="104"/>
      <c r="I4" s="104"/>
      <c r="J4" s="104"/>
      <c r="K4" s="104"/>
      <c r="L4" s="104"/>
      <c r="M4" s="104"/>
      <c r="N4" s="104"/>
      <c r="O4" s="104"/>
      <c r="P4" s="104"/>
      <c r="Q4" s="104"/>
      <c r="R4" s="104"/>
      <c r="S4" s="104"/>
      <c r="T4" s="104"/>
      <c r="U4" s="104"/>
      <c r="V4" s="104"/>
      <c r="W4" s="104"/>
      <c r="X4" s="104"/>
      <c r="Y4" s="104"/>
      <c r="Z4" s="41"/>
      <c r="AA4" s="41"/>
      <c r="AB4" s="106"/>
      <c r="AC4" s="106"/>
      <c r="AD4" s="106"/>
      <c r="AE4" s="87"/>
      <c r="AF4" s="105"/>
      <c r="AG4" s="105"/>
      <c r="AH4" s="105"/>
      <c r="AI4" s="105"/>
      <c r="AJ4" s="105"/>
      <c r="AK4" s="105"/>
      <c r="AL4" s="105"/>
      <c r="AM4" s="105"/>
      <c r="AN4" s="105"/>
      <c r="AO4" s="105"/>
      <c r="AP4" s="479"/>
      <c r="AQ4" s="480"/>
      <c r="AR4" s="481"/>
      <c r="AS4" s="452" t="str">
        <f>+表紙!N28</f>
        <v>○</v>
      </c>
      <c r="AT4" s="453"/>
      <c r="AU4" s="261">
        <f>+表紙!O28</f>
        <v>0</v>
      </c>
      <c r="AV4" s="105"/>
      <c r="AW4" s="382"/>
    </row>
    <row r="5" spans="2:49" ht="15" customHeight="1" x14ac:dyDescent="0.15">
      <c r="B5" s="145" t="s">
        <v>177</v>
      </c>
      <c r="C5" s="145"/>
      <c r="F5" s="145"/>
      <c r="G5" s="103"/>
      <c r="H5" s="103"/>
      <c r="I5" s="103"/>
      <c r="J5" s="103"/>
      <c r="K5" s="103"/>
      <c r="L5" s="103"/>
      <c r="M5" s="41"/>
      <c r="N5" s="41"/>
      <c r="O5" s="41"/>
      <c r="P5" s="41"/>
      <c r="Q5" s="41"/>
      <c r="R5" s="41"/>
      <c r="S5" s="41"/>
      <c r="T5" s="41"/>
      <c r="U5" s="41"/>
      <c r="V5" s="41"/>
      <c r="W5" s="41"/>
      <c r="X5" s="41"/>
      <c r="Y5" s="41"/>
      <c r="Z5" s="471" t="s">
        <v>178</v>
      </c>
      <c r="AA5" s="449"/>
      <c r="AB5" s="449"/>
      <c r="AC5" s="449"/>
      <c r="AD5" s="449"/>
      <c r="AE5" s="87" t="s">
        <v>179</v>
      </c>
      <c r="AF5" s="487" t="str">
        <f>+表紙!F47</f>
        <v>株式会社ハマーズ</v>
      </c>
      <c r="AG5" s="449"/>
      <c r="AH5" s="449"/>
      <c r="AI5" s="449"/>
      <c r="AJ5" s="449"/>
      <c r="AK5" s="449"/>
      <c r="AL5" s="449"/>
      <c r="AM5" s="449"/>
      <c r="AN5" s="449"/>
      <c r="AO5" s="449"/>
      <c r="AP5" s="449"/>
      <c r="AQ5" s="449"/>
      <c r="AR5" s="449"/>
      <c r="AS5" s="449"/>
      <c r="AT5" s="449"/>
      <c r="AU5" s="449"/>
      <c r="AV5" s="230"/>
      <c r="AW5" s="382"/>
    </row>
    <row r="6" spans="2:49" ht="24.75" customHeight="1" thickBot="1" x14ac:dyDescent="0.2">
      <c r="B6" s="287" t="s">
        <v>180</v>
      </c>
      <c r="C6" s="128"/>
      <c r="F6" s="128"/>
      <c r="G6" s="128"/>
      <c r="H6" s="128"/>
      <c r="I6" s="128"/>
      <c r="J6" s="128"/>
      <c r="K6" s="128"/>
      <c r="L6" s="128"/>
      <c r="M6" s="128"/>
      <c r="N6" s="128"/>
      <c r="O6" s="128"/>
      <c r="P6" s="128"/>
      <c r="Q6" s="128"/>
      <c r="R6" s="128"/>
      <c r="S6" s="128"/>
      <c r="T6" s="128"/>
      <c r="U6" s="128"/>
      <c r="V6" s="128"/>
      <c r="W6" s="128"/>
      <c r="X6" s="128"/>
      <c r="Y6" s="128"/>
      <c r="Z6" s="81"/>
      <c r="AA6" s="81"/>
      <c r="AB6" s="132"/>
      <c r="AC6" s="148"/>
      <c r="AD6" s="148"/>
      <c r="AE6" s="148"/>
      <c r="AF6" s="148"/>
      <c r="AG6" s="148"/>
      <c r="AH6" s="148"/>
      <c r="AI6" s="148"/>
      <c r="AJ6" s="148"/>
      <c r="AK6" s="148"/>
      <c r="AL6" s="148"/>
      <c r="AM6" s="148"/>
      <c r="AN6" s="148"/>
      <c r="AO6" s="148"/>
      <c r="AP6" s="148"/>
      <c r="AQ6" s="148"/>
      <c r="AR6" s="148"/>
      <c r="AS6" s="148"/>
      <c r="AT6" s="148"/>
      <c r="AU6" s="148"/>
      <c r="AV6" s="148"/>
      <c r="AW6" s="382"/>
    </row>
    <row r="7" spans="2:49" ht="28.35" customHeight="1" thickBot="1" x14ac:dyDescent="0.2">
      <c r="B7" s="485" t="s">
        <v>181</v>
      </c>
      <c r="C7" s="486"/>
      <c r="D7" s="445" t="s">
        <v>287</v>
      </c>
      <c r="E7" s="446"/>
      <c r="F7" s="446"/>
      <c r="G7" s="446"/>
      <c r="H7" s="446"/>
      <c r="I7" s="447"/>
      <c r="J7" s="136"/>
      <c r="M7" s="591" t="s">
        <v>288</v>
      </c>
      <c r="N7" s="462"/>
      <c r="O7" s="462"/>
      <c r="P7" s="462"/>
      <c r="Q7" s="462"/>
      <c r="R7" s="462"/>
      <c r="S7" s="462"/>
      <c r="T7" s="462"/>
      <c r="U7" s="462"/>
      <c r="V7" s="462"/>
      <c r="W7" s="462"/>
      <c r="X7" s="462"/>
      <c r="Y7" s="462"/>
      <c r="Z7" s="462"/>
      <c r="AA7" s="462"/>
      <c r="AB7" s="497"/>
      <c r="AC7" s="148"/>
      <c r="AD7" s="148"/>
      <c r="AE7" s="148"/>
      <c r="AF7" s="90"/>
      <c r="AG7" s="90"/>
      <c r="AH7" s="90"/>
      <c r="AI7" s="90"/>
      <c r="AJ7" s="90"/>
      <c r="AK7" s="90"/>
      <c r="AL7" s="90"/>
      <c r="AM7" s="90"/>
      <c r="AN7" s="90"/>
      <c r="AS7"/>
      <c r="AT7"/>
      <c r="AU7"/>
      <c r="AV7"/>
      <c r="AW7" s="382"/>
    </row>
    <row r="8" spans="2:49" ht="28.35" customHeight="1" thickTop="1" thickBot="1" x14ac:dyDescent="0.2">
      <c r="B8" s="42" t="s">
        <v>183</v>
      </c>
      <c r="C8" s="483" t="s">
        <v>184</v>
      </c>
      <c r="D8" s="449"/>
      <c r="E8" s="449"/>
      <c r="F8" s="449"/>
      <c r="G8" s="449"/>
      <c r="H8" s="449"/>
      <c r="I8" s="449"/>
      <c r="J8" s="449"/>
      <c r="K8" s="449"/>
      <c r="L8" s="124"/>
      <c r="M8" s="529"/>
      <c r="N8" s="463"/>
      <c r="O8" s="463"/>
      <c r="P8" s="463"/>
      <c r="Q8" s="463"/>
      <c r="R8" s="463"/>
      <c r="S8" s="463"/>
      <c r="T8" s="463"/>
      <c r="U8" s="463"/>
      <c r="V8" s="463"/>
      <c r="W8" s="463"/>
      <c r="X8" s="463"/>
      <c r="Y8" s="463"/>
      <c r="Z8" s="463"/>
      <c r="AA8" s="463"/>
      <c r="AB8" s="499"/>
      <c r="AC8" s="90"/>
      <c r="AD8" s="90"/>
      <c r="AE8" s="90"/>
      <c r="AG8" s="48"/>
      <c r="AH8" s="44" t="s">
        <v>185</v>
      </c>
      <c r="AI8" s="438" t="s">
        <v>186</v>
      </c>
      <c r="AJ8" s="439"/>
      <c r="AK8" s="439"/>
      <c r="AL8" s="439"/>
      <c r="AM8" s="439"/>
      <c r="AN8" s="440"/>
      <c r="AS8"/>
      <c r="AT8"/>
      <c r="AU8"/>
      <c r="AV8"/>
      <c r="AW8" s="382"/>
    </row>
    <row r="9" spans="2:49" ht="24.75" customHeight="1" thickTop="1" thickBot="1" x14ac:dyDescent="0.2">
      <c r="B9" s="176" t="s">
        <v>187</v>
      </c>
      <c r="F9" s="488" t="s">
        <v>188</v>
      </c>
      <c r="G9" s="489"/>
      <c r="H9" s="489"/>
      <c r="I9" s="490"/>
      <c r="J9" s="124"/>
      <c r="K9" s="124"/>
      <c r="L9" s="124"/>
      <c r="M9" s="124"/>
      <c r="N9" s="124"/>
      <c r="O9" s="124"/>
      <c r="P9" s="124"/>
      <c r="Q9" s="124"/>
      <c r="R9" s="124"/>
      <c r="S9" s="124"/>
      <c r="T9" s="124"/>
      <c r="U9" s="124"/>
      <c r="V9" s="124"/>
      <c r="W9" s="125"/>
      <c r="X9" s="125"/>
      <c r="Y9" s="125"/>
      <c r="Z9" s="90"/>
      <c r="AA9" s="90"/>
      <c r="AB9" s="90"/>
      <c r="AC9" s="90"/>
      <c r="AD9" s="90"/>
      <c r="AE9" s="504" t="s">
        <v>189</v>
      </c>
      <c r="AF9" s="54"/>
      <c r="AH9" s="441"/>
      <c r="AI9" s="442"/>
      <c r="AJ9" s="442"/>
      <c r="AK9" s="442"/>
      <c r="AL9" s="442"/>
      <c r="AM9" s="442"/>
      <c r="AN9" s="51" t="s">
        <v>72</v>
      </c>
      <c r="AS9"/>
      <c r="AT9"/>
      <c r="AU9"/>
      <c r="AV9"/>
      <c r="AW9" s="382"/>
    </row>
    <row r="10" spans="2:49" ht="24.75" customHeight="1" thickTop="1" thickBot="1" x14ac:dyDescent="0.2">
      <c r="F10" s="91"/>
      <c r="G10" s="124"/>
      <c r="H10" s="124"/>
      <c r="I10" s="124"/>
      <c r="J10" s="124"/>
      <c r="K10" s="124"/>
      <c r="L10" s="124"/>
      <c r="M10" s="124"/>
      <c r="N10" s="124"/>
      <c r="O10" s="124"/>
      <c r="P10" s="124"/>
      <c r="Q10" s="124"/>
      <c r="R10" s="124"/>
      <c r="S10" s="124"/>
      <c r="T10" s="124"/>
      <c r="U10" s="124"/>
      <c r="V10" s="124"/>
      <c r="W10" s="125"/>
      <c r="X10" s="125"/>
      <c r="Y10" s="125"/>
      <c r="Z10" s="90"/>
      <c r="AA10" s="90"/>
      <c r="AB10" s="90"/>
      <c r="AE10" s="473"/>
      <c r="AF10" s="54"/>
      <c r="AS10"/>
      <c r="AT10"/>
      <c r="AU10"/>
      <c r="AV10"/>
      <c r="AW10" s="382"/>
    </row>
    <row r="11" spans="2:49" ht="27" customHeight="1" thickTop="1" thickBot="1" x14ac:dyDescent="0.2">
      <c r="C11" s="153" t="s">
        <v>190</v>
      </c>
      <c r="F11" s="44" t="s">
        <v>47</v>
      </c>
      <c r="G11" s="438" t="s">
        <v>191</v>
      </c>
      <c r="H11" s="439"/>
      <c r="I11" s="440"/>
      <c r="J11" s="45"/>
      <c r="K11" s="46"/>
      <c r="L11" s="47"/>
      <c r="M11" s="472" t="s">
        <v>192</v>
      </c>
      <c r="N11" s="47"/>
      <c r="O11" s="48"/>
      <c r="P11" s="44" t="s">
        <v>50</v>
      </c>
      <c r="Q11" s="493" t="s">
        <v>193</v>
      </c>
      <c r="R11" s="439"/>
      <c r="S11" s="439"/>
      <c r="T11" s="440"/>
      <c r="U11" s="178"/>
      <c r="V11" s="62"/>
      <c r="Y11"/>
      <c r="Z11"/>
      <c r="AA11"/>
      <c r="AB11"/>
      <c r="AD11" s="59"/>
      <c r="AE11" s="473"/>
      <c r="AF11" s="138"/>
      <c r="AG11" s="48"/>
      <c r="AH11" s="44" t="s">
        <v>194</v>
      </c>
      <c r="AI11" s="438" t="s">
        <v>195</v>
      </c>
      <c r="AJ11" s="439"/>
      <c r="AK11" s="439"/>
      <c r="AL11" s="439"/>
      <c r="AM11" s="439"/>
      <c r="AN11" s="440"/>
      <c r="AS11"/>
      <c r="AT11"/>
      <c r="AU11"/>
      <c r="AV11"/>
      <c r="AW11" s="382"/>
    </row>
    <row r="12" spans="2:49" ht="24.75" customHeight="1" thickTop="1" thickBot="1" x14ac:dyDescent="0.2">
      <c r="F12" s="459">
        <f>+ROUND(P12,1)+ROUND(P15,1)+ROUND(P18,1)+ROUND(P24,1)+P27-ROUND(F15,1)</f>
        <v>0</v>
      </c>
      <c r="G12" s="460"/>
      <c r="H12" s="460"/>
      <c r="I12" s="51" t="s">
        <v>72</v>
      </c>
      <c r="K12" s="52"/>
      <c r="M12" s="473"/>
      <c r="N12" s="53"/>
      <c r="P12" s="441"/>
      <c r="Q12" s="442"/>
      <c r="R12" s="442"/>
      <c r="S12" s="442"/>
      <c r="T12" s="51" t="s">
        <v>72</v>
      </c>
      <c r="Y12"/>
      <c r="Z12"/>
      <c r="AA12"/>
      <c r="AB12"/>
      <c r="AC12" s="54"/>
      <c r="AE12" s="473"/>
      <c r="AG12" s="131"/>
      <c r="AH12" s="441"/>
      <c r="AI12" s="442"/>
      <c r="AJ12" s="442"/>
      <c r="AK12" s="442"/>
      <c r="AL12" s="442"/>
      <c r="AM12" s="442"/>
      <c r="AN12" s="51" t="s">
        <v>72</v>
      </c>
      <c r="AS12"/>
      <c r="AT12"/>
      <c r="AU12"/>
      <c r="AV12"/>
      <c r="AW12" s="382"/>
    </row>
    <row r="13" spans="2:49" ht="24.75" customHeight="1" thickTop="1" thickBot="1" x14ac:dyDescent="0.2">
      <c r="K13" s="55"/>
      <c r="M13" s="473"/>
      <c r="N13" s="54"/>
      <c r="Y13"/>
      <c r="Z13"/>
      <c r="AA13"/>
      <c r="AB13"/>
      <c r="AC13" s="54"/>
      <c r="AE13" s="473"/>
      <c r="AG13" s="136"/>
      <c r="AH13" s="134"/>
      <c r="AI13" s="135"/>
      <c r="AJ13" s="135"/>
      <c r="AK13" s="135"/>
      <c r="AL13" s="135"/>
      <c r="AS13" s="133"/>
      <c r="AT13" s="133"/>
      <c r="AU13" s="134"/>
      <c r="AW13" s="382"/>
    </row>
    <row r="14" spans="2:49" ht="27" customHeight="1" thickTop="1" thickBot="1" x14ac:dyDescent="0.2">
      <c r="F14" s="50" t="s">
        <v>196</v>
      </c>
      <c r="G14" s="468" t="s">
        <v>197</v>
      </c>
      <c r="H14" s="436"/>
      <c r="I14" s="437"/>
      <c r="J14" s="57"/>
      <c r="K14" s="58"/>
      <c r="M14" s="473"/>
      <c r="N14" s="54"/>
      <c r="O14" s="47"/>
      <c r="P14" s="44" t="s">
        <v>64</v>
      </c>
      <c r="Q14" s="494" t="s">
        <v>198</v>
      </c>
      <c r="R14" s="439"/>
      <c r="S14" s="439"/>
      <c r="T14" s="440"/>
      <c r="U14" s="178"/>
      <c r="V14" s="62"/>
      <c r="Y14"/>
      <c r="Z14"/>
      <c r="AA14"/>
      <c r="AB14"/>
      <c r="AC14" s="54"/>
      <c r="AE14" s="474"/>
      <c r="AG14" s="137"/>
      <c r="AH14" s="50" t="s">
        <v>199</v>
      </c>
      <c r="AI14" s="464" t="s">
        <v>200</v>
      </c>
      <c r="AJ14" s="465"/>
      <c r="AK14" s="465"/>
      <c r="AL14" s="465"/>
      <c r="AM14" s="465"/>
      <c r="AN14" s="466"/>
      <c r="AO14"/>
      <c r="AS14" s="133"/>
      <c r="AT14" s="133"/>
      <c r="AU14" s="134"/>
      <c r="AW14" s="382"/>
    </row>
    <row r="15" spans="2:49" ht="24.75" customHeight="1" thickBot="1" x14ac:dyDescent="0.2">
      <c r="F15" s="484"/>
      <c r="G15" s="455"/>
      <c r="H15" s="455"/>
      <c r="I15" s="43" t="s">
        <v>72</v>
      </c>
      <c r="K15" s="54"/>
      <c r="M15" s="473"/>
      <c r="N15" s="54"/>
      <c r="P15" s="441"/>
      <c r="Q15" s="442"/>
      <c r="R15" s="442"/>
      <c r="S15" s="442"/>
      <c r="T15" s="51" t="s">
        <v>72</v>
      </c>
      <c r="Y15"/>
      <c r="Z15"/>
      <c r="AA15"/>
      <c r="AB15"/>
      <c r="AC15" s="54"/>
      <c r="AH15" s="454"/>
      <c r="AI15" s="455"/>
      <c r="AJ15" s="455"/>
      <c r="AK15" s="455"/>
      <c r="AL15" s="455"/>
      <c r="AM15" s="455"/>
      <c r="AN15" s="43" t="s">
        <v>72</v>
      </c>
      <c r="AO15"/>
      <c r="AS15" s="60" t="s">
        <v>201</v>
      </c>
      <c r="AT15" s="61"/>
      <c r="AW15" s="382"/>
    </row>
    <row r="16" spans="2:49" ht="24.75" customHeight="1" thickTop="1" thickBot="1" x14ac:dyDescent="0.2">
      <c r="K16" s="54"/>
      <c r="M16" s="473"/>
      <c r="N16" s="54"/>
      <c r="P16" s="507" t="str">
        <f>+IF(Y18=0,"",IF(Y18-P18=Y18,"エラー！：⑥残さ物量があるのに、④自ら中間処理した量がゼロになっています",""))</f>
        <v/>
      </c>
      <c r="Q16" s="449"/>
      <c r="R16" s="449"/>
      <c r="S16" s="449"/>
      <c r="T16" s="449"/>
      <c r="U16" s="449"/>
      <c r="V16" s="449"/>
      <c r="W16" s="449"/>
      <c r="X16" s="449"/>
      <c r="Y16" s="449"/>
      <c r="Z16" s="449"/>
      <c r="AA16" s="449"/>
      <c r="AB16" s="449"/>
      <c r="AC16" s="54"/>
      <c r="AE16" s="174"/>
      <c r="AP16" s="49"/>
      <c r="AS16" s="508" t="s">
        <v>240</v>
      </c>
      <c r="AT16" s="437"/>
      <c r="AU16" s="92"/>
      <c r="AV16" s="43" t="s">
        <v>72</v>
      </c>
      <c r="AW16" s="382"/>
    </row>
    <row r="17" spans="2:49" ht="27" customHeight="1" thickTop="1" thickBot="1" x14ac:dyDescent="0.2">
      <c r="K17" s="54"/>
      <c r="M17" s="473"/>
      <c r="N17" s="54"/>
      <c r="O17" s="47"/>
      <c r="P17" s="44" t="s">
        <v>203</v>
      </c>
      <c r="Q17" s="438" t="s">
        <v>204</v>
      </c>
      <c r="R17" s="439"/>
      <c r="S17" s="439"/>
      <c r="T17" s="440"/>
      <c r="U17" s="517"/>
      <c r="V17" s="480"/>
      <c r="W17" s="480"/>
      <c r="X17" s="480"/>
      <c r="Y17" s="130" t="s">
        <v>205</v>
      </c>
      <c r="Z17" s="438" t="s">
        <v>206</v>
      </c>
      <c r="AA17" s="439"/>
      <c r="AB17" s="440"/>
      <c r="AC17" s="140"/>
      <c r="AD17" s="137"/>
      <c r="AE17" s="472" t="s">
        <v>207</v>
      </c>
      <c r="AF17" s="47"/>
      <c r="AG17" s="47"/>
      <c r="AH17" s="234" t="s">
        <v>208</v>
      </c>
      <c r="AI17" s="468" t="s">
        <v>209</v>
      </c>
      <c r="AJ17" s="436"/>
      <c r="AK17" s="436"/>
      <c r="AL17" s="437"/>
      <c r="AM17" s="47"/>
      <c r="AN17" s="242"/>
      <c r="AO17" s="491" t="s">
        <v>210</v>
      </c>
      <c r="AP17" s="437"/>
      <c r="AQ17" s="244"/>
      <c r="AS17" s="508" t="s">
        <v>211</v>
      </c>
      <c r="AT17" s="437"/>
      <c r="AU17" s="92"/>
      <c r="AV17" s="43" t="s">
        <v>72</v>
      </c>
      <c r="AW17" s="382"/>
    </row>
    <row r="18" spans="2:49" ht="24.75" customHeight="1" thickBot="1" x14ac:dyDescent="0.2">
      <c r="K18" s="54"/>
      <c r="M18" s="473"/>
      <c r="N18" s="54"/>
      <c r="P18" s="441"/>
      <c r="Q18" s="442"/>
      <c r="R18" s="442"/>
      <c r="S18" s="442"/>
      <c r="T18" s="51" t="s">
        <v>72</v>
      </c>
      <c r="U18"/>
      <c r="V18" s="235"/>
      <c r="W18"/>
      <c r="X18" s="182"/>
      <c r="Y18" s="459">
        <f>+ROUND(AH9,1)+ROUND(AH12,1)+ROUND(AH15,1)+AH18</f>
        <v>0</v>
      </c>
      <c r="Z18" s="460"/>
      <c r="AA18" s="460"/>
      <c r="AB18" s="51" t="s">
        <v>72</v>
      </c>
      <c r="AC18" s="181"/>
      <c r="AD18" s="181"/>
      <c r="AE18" s="473"/>
      <c r="AH18" s="456">
        <f>+ROUND(AO18,1)+ROUND(AO21,1)</f>
        <v>0</v>
      </c>
      <c r="AI18" s="436"/>
      <c r="AJ18" s="436"/>
      <c r="AK18" s="436"/>
      <c r="AL18" s="43" t="s">
        <v>72</v>
      </c>
      <c r="AM18" s="53"/>
      <c r="AO18" s="260">
        <f>+ROUND(AU16,1)+ROUND(AU17,1)+ROUND(AU18,1)</f>
        <v>0</v>
      </c>
      <c r="AP18" s="43" t="s">
        <v>72</v>
      </c>
      <c r="AS18" s="508" t="s">
        <v>212</v>
      </c>
      <c r="AT18" s="437"/>
      <c r="AU18" s="92"/>
      <c r="AV18" s="43" t="s">
        <v>72</v>
      </c>
      <c r="AW18" s="382"/>
    </row>
    <row r="19" spans="2:49" ht="24.75" customHeight="1" thickTop="1" thickBot="1" x14ac:dyDescent="0.2">
      <c r="K19" s="54"/>
      <c r="M19" s="473"/>
      <c r="N19" s="54"/>
      <c r="P19" s="126"/>
      <c r="Q19" s="253"/>
      <c r="R19" s="185"/>
      <c r="S19" s="126"/>
      <c r="T19" s="126"/>
      <c r="U19" s="127"/>
      <c r="V19" s="236"/>
      <c r="W19" s="127"/>
      <c r="X19" s="127"/>
      <c r="Y19" s="127"/>
      <c r="Z19" s="127"/>
      <c r="AA19" s="127"/>
      <c r="AB19" s="127"/>
      <c r="AE19" s="473"/>
      <c r="AI19" s="54"/>
      <c r="AM19" s="54"/>
      <c r="AS19"/>
      <c r="AT19"/>
      <c r="AU19"/>
      <c r="AV19"/>
      <c r="AW19" s="524" t="s">
        <v>213</v>
      </c>
    </row>
    <row r="20" spans="2:49" ht="27" customHeight="1" thickTop="1" thickBot="1" x14ac:dyDescent="0.2">
      <c r="K20" s="54"/>
      <c r="M20" s="473"/>
      <c r="N20" s="54"/>
      <c r="P20" s="44" t="s">
        <v>214</v>
      </c>
      <c r="Q20" s="438" t="s">
        <v>215</v>
      </c>
      <c r="R20" s="439"/>
      <c r="S20" s="439"/>
      <c r="T20" s="440"/>
      <c r="U20" s="126"/>
      <c r="V20" s="237"/>
      <c r="W20" s="240"/>
      <c r="X20" s="241"/>
      <c r="Y20" s="130" t="s">
        <v>216</v>
      </c>
      <c r="Z20" s="438" t="s">
        <v>217</v>
      </c>
      <c r="AA20" s="439"/>
      <c r="AB20" s="440"/>
      <c r="AE20" s="473"/>
      <c r="AI20" s="54"/>
      <c r="AL20" s="106"/>
      <c r="AM20" s="54"/>
      <c r="AN20" s="243"/>
      <c r="AO20" s="491" t="s">
        <v>218</v>
      </c>
      <c r="AP20" s="437"/>
      <c r="AQ20" s="179"/>
      <c r="AS20" s="56"/>
      <c r="AT20" s="56"/>
      <c r="AW20" s="449"/>
    </row>
    <row r="21" spans="2:49" ht="25.35" customHeight="1" thickBot="1" x14ac:dyDescent="0.2">
      <c r="B21" s="482" t="s">
        <v>219</v>
      </c>
      <c r="C21" s="449"/>
      <c r="D21" s="449"/>
      <c r="E21" s="449"/>
      <c r="F21" s="449"/>
      <c r="G21" s="449"/>
      <c r="H21" s="449"/>
      <c r="I21" s="449"/>
      <c r="J21" s="449"/>
      <c r="K21" s="54"/>
      <c r="M21" s="473"/>
      <c r="N21" s="54"/>
      <c r="P21" s="441"/>
      <c r="Q21" s="442"/>
      <c r="R21" s="442"/>
      <c r="S21" s="442"/>
      <c r="T21" s="51" t="s">
        <v>72</v>
      </c>
      <c r="U21" s="126"/>
      <c r="V21" s="126"/>
      <c r="W21" s="126"/>
      <c r="X21" s="126"/>
      <c r="Y21" s="459">
        <f>+P18-Y18</f>
        <v>0</v>
      </c>
      <c r="Z21" s="460"/>
      <c r="AA21" s="460"/>
      <c r="AB21" s="51" t="s">
        <v>72</v>
      </c>
      <c r="AC21" s="127"/>
      <c r="AE21" s="474"/>
      <c r="AI21" s="54"/>
      <c r="AN21" s="106"/>
      <c r="AO21" s="92"/>
      <c r="AP21" s="43" t="s">
        <v>72</v>
      </c>
      <c r="AQ21" s="179"/>
      <c r="AS21"/>
      <c r="AT21"/>
      <c r="AU21"/>
      <c r="AV21"/>
      <c r="AW21" s="382"/>
    </row>
    <row r="22" spans="2:49" ht="25.5" customHeight="1" thickTop="1" thickBot="1" x14ac:dyDescent="0.2">
      <c r="B22" s="480"/>
      <c r="C22" s="480"/>
      <c r="D22" s="480"/>
      <c r="E22" s="480"/>
      <c r="F22" s="480"/>
      <c r="G22" s="480"/>
      <c r="H22" s="480"/>
      <c r="I22" s="480"/>
      <c r="J22" s="480"/>
      <c r="K22" s="54"/>
      <c r="M22" s="473"/>
      <c r="N22" s="54"/>
      <c r="P22" s="532" t="str">
        <f>+IF(P21=0,"",IF(P18&lt;P21,"エラー !：④の内数である⑤の量が④を超えています",""))</f>
        <v/>
      </c>
      <c r="Q22" s="449"/>
      <c r="R22" s="449"/>
      <c r="S22" s="449"/>
      <c r="T22" s="449"/>
      <c r="U22" s="449"/>
      <c r="V22" s="449"/>
      <c r="W22" s="127"/>
      <c r="X22" s="127"/>
      <c r="Y22" s="127"/>
      <c r="Z22" s="127"/>
      <c r="AA22" s="127"/>
      <c r="AB22" s="127"/>
      <c r="AE22" s="174"/>
      <c r="AI22" s="54"/>
      <c r="AW22" s="382"/>
    </row>
    <row r="23" spans="2:49" ht="27" customHeight="1" thickTop="1" thickBot="1" x14ac:dyDescent="0.2">
      <c r="B23" s="516" t="s">
        <v>220</v>
      </c>
      <c r="C23" s="444"/>
      <c r="D23" s="530" t="s">
        <v>221</v>
      </c>
      <c r="E23" s="520"/>
      <c r="F23" s="520"/>
      <c r="G23" s="444"/>
      <c r="H23" s="516" t="s">
        <v>222</v>
      </c>
      <c r="I23" s="520"/>
      <c r="J23" s="444"/>
      <c r="K23" s="54"/>
      <c r="M23" s="473"/>
      <c r="N23" s="54"/>
      <c r="O23" s="47"/>
      <c r="P23" s="50" t="s">
        <v>223</v>
      </c>
      <c r="Q23" s="468" t="s">
        <v>224</v>
      </c>
      <c r="R23" s="436"/>
      <c r="S23" s="436"/>
      <c r="T23" s="437"/>
      <c r="U23" s="521"/>
      <c r="V23" s="449"/>
      <c r="W23" s="449"/>
      <c r="X23" s="449"/>
      <c r="AE23"/>
      <c r="AF23"/>
      <c r="AG23"/>
      <c r="AH23"/>
      <c r="AI23" s="245"/>
      <c r="AJ23"/>
      <c r="AN23" s="142"/>
      <c r="AR23" s="48"/>
      <c r="AS23" s="130" t="s">
        <v>225</v>
      </c>
      <c r="AT23" s="438" t="s">
        <v>226</v>
      </c>
      <c r="AU23" s="439"/>
      <c r="AV23" s="440"/>
      <c r="AW23" s="382"/>
    </row>
    <row r="24" spans="2:49" ht="27" customHeight="1" thickBot="1" x14ac:dyDescent="0.2">
      <c r="B24" s="457" t="s">
        <v>227</v>
      </c>
      <c r="C24" s="458"/>
      <c r="D24" s="469">
        <v>0</v>
      </c>
      <c r="E24" s="455"/>
      <c r="F24" s="455"/>
      <c r="G24" s="183" t="s">
        <v>228</v>
      </c>
      <c r="H24" s="467">
        <f>+F12</f>
        <v>0</v>
      </c>
      <c r="I24" s="436"/>
      <c r="J24" s="183" t="s">
        <v>228</v>
      </c>
      <c r="K24" s="54"/>
      <c r="M24" s="474"/>
      <c r="P24" s="454"/>
      <c r="Q24" s="455"/>
      <c r="R24" s="455"/>
      <c r="S24" s="455"/>
      <c r="T24" s="43" t="s">
        <v>72</v>
      </c>
      <c r="U24"/>
      <c r="V24"/>
      <c r="W24"/>
      <c r="X24"/>
      <c r="AE24"/>
      <c r="AF24"/>
      <c r="AG24"/>
      <c r="AH24"/>
      <c r="AI24" s="245"/>
      <c r="AJ24"/>
      <c r="AL24" s="135"/>
      <c r="AQ24" s="54"/>
      <c r="AR24" s="139"/>
      <c r="AS24" s="459">
        <f>+ROUND(AU16,1)+ROUND(AA28,1)</f>
        <v>0</v>
      </c>
      <c r="AT24" s="460"/>
      <c r="AU24" s="460"/>
      <c r="AV24" s="51" t="s">
        <v>72</v>
      </c>
      <c r="AW24" s="382"/>
    </row>
    <row r="25" spans="2:49" ht="27" customHeight="1" thickBot="1" x14ac:dyDescent="0.2">
      <c r="B25" s="457" t="s">
        <v>229</v>
      </c>
      <c r="C25" s="458"/>
      <c r="D25" s="469">
        <v>0</v>
      </c>
      <c r="E25" s="455"/>
      <c r="F25" s="455"/>
      <c r="G25" s="183" t="s">
        <v>228</v>
      </c>
      <c r="H25" s="467">
        <f>+P12+AH9</f>
        <v>0</v>
      </c>
      <c r="I25" s="436"/>
      <c r="J25" s="183" t="s">
        <v>228</v>
      </c>
      <c r="K25" s="54"/>
      <c r="AE25" s="141"/>
      <c r="AI25" s="54"/>
      <c r="AL25" s="175"/>
      <c r="AM25" s="175"/>
      <c r="AN25" s="175"/>
      <c r="AQ25" s="255"/>
      <c r="AR25" s="67"/>
      <c r="AW25" s="382"/>
    </row>
    <row r="26" spans="2:49" ht="27" customHeight="1" thickTop="1" thickBot="1" x14ac:dyDescent="0.2">
      <c r="B26" s="457" t="s">
        <v>230</v>
      </c>
      <c r="C26" s="458"/>
      <c r="D26" s="469">
        <v>0</v>
      </c>
      <c r="E26" s="455"/>
      <c r="F26" s="455"/>
      <c r="G26" s="183" t="s">
        <v>228</v>
      </c>
      <c r="H26" s="467">
        <f>+P21</f>
        <v>0</v>
      </c>
      <c r="I26" s="436"/>
      <c r="J26" s="183" t="s">
        <v>228</v>
      </c>
      <c r="K26" s="54"/>
      <c r="L26" s="137"/>
      <c r="M26" s="472" t="s">
        <v>231</v>
      </c>
      <c r="N26" s="47"/>
      <c r="O26" s="47"/>
      <c r="P26" s="234" t="s">
        <v>232</v>
      </c>
      <c r="Q26" s="468" t="s">
        <v>233</v>
      </c>
      <c r="R26" s="436"/>
      <c r="S26" s="436"/>
      <c r="T26" s="437"/>
      <c r="U26" s="47"/>
      <c r="V26" s="47"/>
      <c r="W26" s="47"/>
      <c r="X26" s="47"/>
      <c r="Y26" s="47"/>
      <c r="Z26" s="47"/>
      <c r="AA26" s="47"/>
      <c r="AB26" s="47"/>
      <c r="AC26" s="47"/>
      <c r="AD26" s="47"/>
      <c r="AE26" s="47"/>
      <c r="AF26" s="47"/>
      <c r="AG26" s="47"/>
      <c r="AH26" s="47"/>
      <c r="AI26" s="59"/>
      <c r="AJ26" s="47"/>
      <c r="AK26" s="48"/>
      <c r="AL26" s="130" t="s">
        <v>234</v>
      </c>
      <c r="AM26" s="438" t="s">
        <v>235</v>
      </c>
      <c r="AN26" s="439"/>
      <c r="AO26" s="439"/>
      <c r="AP26" s="440"/>
      <c r="AQ26" s="257"/>
      <c r="AR26" s="258"/>
      <c r="AS26" s="130" t="s">
        <v>236</v>
      </c>
      <c r="AT26" s="438" t="s">
        <v>237</v>
      </c>
      <c r="AU26" s="439"/>
      <c r="AV26" s="440"/>
      <c r="AW26" s="382"/>
    </row>
    <row r="27" spans="2:49" ht="27" customHeight="1" thickBot="1" x14ac:dyDescent="0.2">
      <c r="B27" s="457" t="s">
        <v>238</v>
      </c>
      <c r="C27" s="458"/>
      <c r="D27" s="469">
        <v>0</v>
      </c>
      <c r="E27" s="455"/>
      <c r="F27" s="455"/>
      <c r="G27" s="183" t="s">
        <v>228</v>
      </c>
      <c r="H27" s="467">
        <f>+Y21</f>
        <v>0</v>
      </c>
      <c r="I27" s="436"/>
      <c r="J27" s="183" t="s">
        <v>228</v>
      </c>
      <c r="M27" s="473"/>
      <c r="P27" s="495">
        <f>+R30+ROUND(R33,1)</f>
        <v>0</v>
      </c>
      <c r="Q27" s="436"/>
      <c r="R27" s="436"/>
      <c r="S27" s="436"/>
      <c r="T27" s="43" t="s">
        <v>72</v>
      </c>
      <c r="U27" s="62"/>
      <c r="V27" s="62"/>
      <c r="Y27" s="60" t="s">
        <v>201</v>
      </c>
      <c r="Z27" s="63"/>
      <c r="AL27" s="459">
        <f>+AH18+P27</f>
        <v>0</v>
      </c>
      <c r="AM27" s="460"/>
      <c r="AN27" s="460"/>
      <c r="AO27" s="460"/>
      <c r="AP27" s="51" t="s">
        <v>72</v>
      </c>
      <c r="AQ27" s="255"/>
      <c r="AR27" s="67"/>
      <c r="AS27" s="441"/>
      <c r="AT27" s="442"/>
      <c r="AU27" s="442"/>
      <c r="AV27" s="51" t="s">
        <v>72</v>
      </c>
      <c r="AW27" s="382"/>
    </row>
    <row r="28" spans="2:49" ht="27" customHeight="1" thickTop="1" thickBot="1" x14ac:dyDescent="0.2">
      <c r="B28" s="492" t="s">
        <v>239</v>
      </c>
      <c r="C28" s="458"/>
      <c r="D28" s="469">
        <v>0</v>
      </c>
      <c r="E28" s="455"/>
      <c r="F28" s="455"/>
      <c r="G28" s="183" t="s">
        <v>228</v>
      </c>
      <c r="H28" s="467">
        <f>+P15+AH12</f>
        <v>0</v>
      </c>
      <c r="I28" s="436"/>
      <c r="J28" s="183" t="s">
        <v>228</v>
      </c>
      <c r="M28" s="473"/>
      <c r="P28" s="54"/>
      <c r="Y28" s="450" t="s">
        <v>240</v>
      </c>
      <c r="Z28" s="436"/>
      <c r="AA28" s="454"/>
      <c r="AB28" s="455"/>
      <c r="AC28" s="455"/>
      <c r="AD28" s="455"/>
      <c r="AE28" s="455"/>
      <c r="AF28" s="43" t="s">
        <v>72</v>
      </c>
      <c r="AN28" s="254"/>
      <c r="AQ28" s="255"/>
      <c r="AR28" s="67"/>
      <c r="AS28" s="380" t="str">
        <f>+IF(AS27=0,"",IF(AL27&lt;(AS24+AS27+AS31),"エラー !：⑩の内数である（⑫+⑬＋⑭）の量が⑩を超えています",""))</f>
        <v/>
      </c>
      <c r="AT28" s="378"/>
      <c r="AU28" s="378"/>
      <c r="AV28" s="378"/>
      <c r="AW28" s="382"/>
    </row>
    <row r="29" spans="2:49" ht="27" customHeight="1" thickTop="1" thickBot="1" x14ac:dyDescent="0.2">
      <c r="B29" s="457" t="s">
        <v>241</v>
      </c>
      <c r="C29" s="458"/>
      <c r="D29" s="469">
        <v>0</v>
      </c>
      <c r="E29" s="455"/>
      <c r="F29" s="455"/>
      <c r="G29" s="183" t="s">
        <v>228</v>
      </c>
      <c r="H29" s="467">
        <f>+AL27</f>
        <v>0</v>
      </c>
      <c r="I29" s="436"/>
      <c r="J29" s="183" t="s">
        <v>228</v>
      </c>
      <c r="M29" s="473"/>
      <c r="P29" s="54"/>
      <c r="Q29" s="137"/>
      <c r="R29" s="50" t="s">
        <v>242</v>
      </c>
      <c r="S29" s="468" t="s">
        <v>243</v>
      </c>
      <c r="T29" s="436"/>
      <c r="U29" s="436"/>
      <c r="V29" s="437"/>
      <c r="W29" s="47"/>
      <c r="X29" s="64"/>
      <c r="Y29" s="450" t="s">
        <v>244</v>
      </c>
      <c r="Z29" s="436"/>
      <c r="AA29" s="454"/>
      <c r="AB29" s="455"/>
      <c r="AC29" s="455"/>
      <c r="AD29" s="455"/>
      <c r="AE29" s="455"/>
      <c r="AF29" s="43" t="s">
        <v>72</v>
      </c>
      <c r="AL29" s="130" t="s">
        <v>245</v>
      </c>
      <c r="AM29" s="438" t="s">
        <v>246</v>
      </c>
      <c r="AN29" s="439"/>
      <c r="AO29" s="439"/>
      <c r="AP29" s="440"/>
      <c r="AQ29" s="256"/>
      <c r="AR29" s="259"/>
      <c r="AS29" s="509" t="s">
        <v>247</v>
      </c>
      <c r="AT29" s="438" t="s">
        <v>248</v>
      </c>
      <c r="AU29" s="500"/>
      <c r="AV29" s="501"/>
      <c r="AW29" s="382"/>
    </row>
    <row r="30" spans="2:49" ht="27" customHeight="1" thickBot="1" x14ac:dyDescent="0.2">
      <c r="B30" s="457" t="s">
        <v>249</v>
      </c>
      <c r="C30" s="458"/>
      <c r="D30" s="469">
        <v>0</v>
      </c>
      <c r="E30" s="455"/>
      <c r="F30" s="455"/>
      <c r="G30" s="183" t="s">
        <v>228</v>
      </c>
      <c r="H30" s="467">
        <f>+AL30</f>
        <v>0</v>
      </c>
      <c r="I30" s="436"/>
      <c r="J30" s="183" t="s">
        <v>228</v>
      </c>
      <c r="M30" s="473"/>
      <c r="P30" s="54"/>
      <c r="R30" s="456">
        <f>+ROUND(AA28,1)+ROUND(AA29,1)+ROUND(AA30,1)</f>
        <v>0</v>
      </c>
      <c r="S30" s="436"/>
      <c r="T30" s="436"/>
      <c r="U30" s="436"/>
      <c r="V30" s="43" t="s">
        <v>72</v>
      </c>
      <c r="Y30" s="450" t="s">
        <v>212</v>
      </c>
      <c r="Z30" s="436"/>
      <c r="AA30" s="454"/>
      <c r="AB30" s="455"/>
      <c r="AC30" s="455"/>
      <c r="AD30" s="455"/>
      <c r="AE30" s="455"/>
      <c r="AF30" s="43" t="s">
        <v>72</v>
      </c>
      <c r="AL30" s="531"/>
      <c r="AM30" s="442"/>
      <c r="AN30" s="442"/>
      <c r="AO30" s="442"/>
      <c r="AP30" s="51" t="s">
        <v>72</v>
      </c>
      <c r="AS30" s="510"/>
      <c r="AT30" s="502"/>
      <c r="AU30" s="502"/>
      <c r="AV30" s="503"/>
      <c r="AW30" s="382"/>
    </row>
    <row r="31" spans="2:49" ht="27" customHeight="1" thickTop="1" thickBot="1" x14ac:dyDescent="0.2">
      <c r="B31" s="457" t="s">
        <v>250</v>
      </c>
      <c r="C31" s="458"/>
      <c r="D31" s="469">
        <v>0</v>
      </c>
      <c r="E31" s="455"/>
      <c r="F31" s="455"/>
      <c r="G31" s="183" t="s">
        <v>228</v>
      </c>
      <c r="H31" s="467">
        <f>+AS24</f>
        <v>0</v>
      </c>
      <c r="I31" s="436"/>
      <c r="J31" s="183" t="s">
        <v>228</v>
      </c>
      <c r="M31" s="473"/>
      <c r="P31" s="54"/>
      <c r="Y31"/>
      <c r="Z31"/>
      <c r="AA31" s="65" t="s">
        <v>251</v>
      </c>
      <c r="AK31" s="67"/>
      <c r="AL31" s="507" t="str">
        <f>+IF(AL30=0,"",IF(AL27&lt;AL30,"エラー !：⑩の内数である⑪の量が⑩を超えています",""))</f>
        <v/>
      </c>
      <c r="AM31" s="449"/>
      <c r="AN31" s="449"/>
      <c r="AO31" s="449"/>
      <c r="AP31" s="449"/>
      <c r="AQ31" s="449"/>
      <c r="AS31" s="514"/>
      <c r="AT31" s="515"/>
      <c r="AU31" s="515"/>
      <c r="AV31" s="152" t="s">
        <v>72</v>
      </c>
      <c r="AW31" s="382"/>
    </row>
    <row r="32" spans="2:49" ht="27" customHeight="1" thickTop="1" thickBot="1" x14ac:dyDescent="0.2">
      <c r="B32" s="457" t="s">
        <v>252</v>
      </c>
      <c r="C32" s="458"/>
      <c r="D32" s="469">
        <v>0</v>
      </c>
      <c r="E32" s="455"/>
      <c r="F32" s="455"/>
      <c r="G32" s="183" t="s">
        <v>228</v>
      </c>
      <c r="H32" s="467">
        <f>+AS27</f>
        <v>0</v>
      </c>
      <c r="I32" s="436"/>
      <c r="J32" s="183" t="s">
        <v>228</v>
      </c>
      <c r="M32" s="473"/>
      <c r="P32" s="54"/>
      <c r="Q32" s="137"/>
      <c r="R32" s="50" t="s">
        <v>253</v>
      </c>
      <c r="S32" s="468" t="s">
        <v>254</v>
      </c>
      <c r="T32" s="436"/>
      <c r="U32" s="436"/>
      <c r="V32" s="437"/>
      <c r="Y32"/>
      <c r="Z32"/>
      <c r="AA32" s="527" t="s">
        <v>255</v>
      </c>
      <c r="AB32" s="462"/>
      <c r="AC32" s="462"/>
      <c r="AD32" s="462"/>
      <c r="AE32" s="462"/>
      <c r="AF32" s="461" t="s">
        <v>256</v>
      </c>
      <c r="AG32" s="462"/>
      <c r="AH32" s="462"/>
      <c r="AI32" s="462"/>
      <c r="AJ32" s="462"/>
      <c r="AK32" s="462"/>
      <c r="AL32" s="496" t="s">
        <v>257</v>
      </c>
      <c r="AM32" s="462"/>
      <c r="AN32" s="462"/>
      <c r="AO32" s="497"/>
      <c r="AP32" s="177"/>
      <c r="AS32" s="381" t="str">
        <f>+IF(AS31=0,"",IF(AL27&lt;(AS24+AS27+AS31),"エラー !：⑩の内数である（⑫+⑬＋⑭）の量が⑩を超えています",""))</f>
        <v/>
      </c>
      <c r="AT32" s="379"/>
      <c r="AU32" s="379"/>
      <c r="AV32" s="379"/>
      <c r="AW32" s="382"/>
    </row>
    <row r="33" spans="2:62" ht="27" customHeight="1" thickBot="1" x14ac:dyDescent="0.2">
      <c r="B33" s="475" t="s">
        <v>258</v>
      </c>
      <c r="C33" s="453"/>
      <c r="D33" s="511">
        <v>0</v>
      </c>
      <c r="E33" s="512"/>
      <c r="F33" s="512"/>
      <c r="G33" s="184" t="s">
        <v>228</v>
      </c>
      <c r="H33" s="505">
        <f>+AS31</f>
        <v>0</v>
      </c>
      <c r="I33" s="506"/>
      <c r="J33" s="184" t="s">
        <v>228</v>
      </c>
      <c r="M33" s="474"/>
      <c r="R33" s="454"/>
      <c r="S33" s="455"/>
      <c r="T33" s="455"/>
      <c r="U33" s="455"/>
      <c r="V33" s="43" t="s">
        <v>72</v>
      </c>
      <c r="Y33"/>
      <c r="Z33"/>
      <c r="AA33" s="528"/>
      <c r="AB33" s="449"/>
      <c r="AC33" s="449"/>
      <c r="AD33" s="449"/>
      <c r="AE33" s="449"/>
      <c r="AF33" s="449"/>
      <c r="AG33" s="449"/>
      <c r="AH33" s="449"/>
      <c r="AI33" s="449"/>
      <c r="AJ33" s="449"/>
      <c r="AK33" s="449"/>
      <c r="AL33" s="449"/>
      <c r="AM33" s="449"/>
      <c r="AN33" s="449"/>
      <c r="AO33" s="498"/>
      <c r="AP33" s="177"/>
      <c r="AW33" s="382"/>
    </row>
    <row r="34" spans="2:62" ht="24" customHeight="1" x14ac:dyDescent="0.15">
      <c r="C34" s="246" t="str">
        <f>+IF(D30=0,"",IF(D29&lt;D30,"エラー !：上の表は、⑩の内数である⑪の量が⑩を超えています",""))</f>
        <v/>
      </c>
      <c r="AA34" s="529"/>
      <c r="AB34" s="463"/>
      <c r="AC34" s="463"/>
      <c r="AD34" s="463"/>
      <c r="AE34" s="463"/>
      <c r="AF34" s="463"/>
      <c r="AG34" s="463"/>
      <c r="AH34" s="463"/>
      <c r="AI34" s="463"/>
      <c r="AJ34" s="463"/>
      <c r="AK34" s="463"/>
      <c r="AL34" s="463"/>
      <c r="AM34" s="463"/>
      <c r="AN34" s="463"/>
      <c r="AO34" s="499"/>
      <c r="AP34" s="177"/>
      <c r="AW34" s="382"/>
    </row>
    <row r="35" spans="2:62" ht="15" customHeight="1" x14ac:dyDescent="0.15">
      <c r="C35" s="247" t="str">
        <f>+IF(D31=0,"",IF(D29&lt;D31,"エラー !：上の表は、⑩の内数である⑫の量が⑩を超えています",""))</f>
        <v/>
      </c>
      <c r="AF35" s="62"/>
      <c r="AG35" s="62"/>
      <c r="AH35" s="62"/>
      <c r="AI35" s="62"/>
      <c r="AJ35" s="62"/>
      <c r="AK35" s="62"/>
    </row>
    <row r="36" spans="2:62" ht="15" customHeight="1" x14ac:dyDescent="0.15">
      <c r="C36" s="247" t="str">
        <f>+IF(D32=0,"",IF(D29&lt;D32,"エラー !：上の表は、⑩の内数である⑬の量が⑩を超えています",""))</f>
        <v/>
      </c>
      <c r="AF36" s="62"/>
      <c r="AG36" s="62"/>
      <c r="AH36" s="62"/>
      <c r="AI36" s="62"/>
      <c r="AJ36" s="62"/>
      <c r="AK36" s="62"/>
      <c r="AL36" s="62"/>
      <c r="AM36" s="143"/>
      <c r="AN36" s="143"/>
      <c r="AO36" s="67"/>
      <c r="AW36" s="66"/>
    </row>
    <row r="37" spans="2:62" ht="15" customHeight="1" x14ac:dyDescent="0.15">
      <c r="C37" s="247" t="str">
        <f>+IF(D33=0,"",IF(D29&lt;D33,"エラー !：上の表は、⑩の内数である⑭の量が⑩を超えています",""))</f>
        <v/>
      </c>
      <c r="J37" s="66"/>
      <c r="K37" s="66"/>
      <c r="R37" s="66"/>
      <c r="S37" s="66"/>
      <c r="T37" s="66"/>
      <c r="AL37" s="62"/>
      <c r="AM37" s="67"/>
      <c r="AN37" s="67"/>
      <c r="AO37" s="67"/>
      <c r="AU37" s="62"/>
      <c r="AV37" s="62"/>
      <c r="AW37" s="66"/>
    </row>
    <row r="38" spans="2:62" ht="13.35" customHeight="1" x14ac:dyDescent="0.15">
      <c r="J38" s="66"/>
      <c r="K38" s="66"/>
      <c r="R38" s="66"/>
      <c r="S38" s="66"/>
      <c r="T38" s="66"/>
      <c r="AL38" s="62"/>
      <c r="AM38" s="67"/>
      <c r="AN38" s="67"/>
      <c r="AO38" s="67"/>
      <c r="AS38" s="67"/>
      <c r="AT38" s="143"/>
      <c r="AU38" s="62"/>
      <c r="AV38" s="62"/>
      <c r="AW38" s="66"/>
    </row>
    <row r="39" spans="2:62" ht="13.35" customHeight="1" x14ac:dyDescent="0.15">
      <c r="J39" s="66"/>
      <c r="K39" s="66"/>
      <c r="R39" s="66"/>
      <c r="S39" s="66"/>
      <c r="T39" s="66"/>
      <c r="AL39" s="62"/>
      <c r="AM39" s="67"/>
      <c r="AN39" s="67"/>
      <c r="AO39" s="67"/>
      <c r="AS39" s="67"/>
      <c r="AT39" s="62"/>
      <c r="AU39" s="62"/>
      <c r="AV39" s="62"/>
      <c r="AW39" s="66"/>
    </row>
    <row r="40" spans="2:62" ht="13.35" customHeight="1" x14ac:dyDescent="0.15">
      <c r="J40" s="66"/>
      <c r="K40" s="66"/>
      <c r="R40" s="66"/>
      <c r="S40" s="66"/>
      <c r="T40" s="66"/>
      <c r="AL40" s="62"/>
      <c r="AM40" s="67"/>
      <c r="AN40" s="67"/>
      <c r="AO40" s="67"/>
      <c r="AS40" s="67"/>
      <c r="AT40" s="62"/>
      <c r="AU40" s="62"/>
      <c r="AV40" s="62"/>
      <c r="AW40" s="66"/>
    </row>
    <row r="41" spans="2:62" ht="13.35" customHeight="1" x14ac:dyDescent="0.15">
      <c r="J41" s="66"/>
      <c r="K41" s="66"/>
      <c r="R41" s="66"/>
      <c r="S41" s="66"/>
      <c r="T41" s="66"/>
      <c r="AS41" s="67"/>
      <c r="AT41" s="62"/>
      <c r="AU41" s="62"/>
      <c r="AV41" s="62"/>
      <c r="AW41" s="66"/>
    </row>
    <row r="42" spans="2:62" ht="13.35" customHeight="1" x14ac:dyDescent="0.15">
      <c r="I42" s="66"/>
      <c r="J42" s="66"/>
      <c r="K42" s="66"/>
      <c r="R42" s="66"/>
      <c r="S42" s="66"/>
      <c r="T42" s="66"/>
      <c r="AS42" s="67"/>
      <c r="AT42" s="62"/>
    </row>
    <row r="43" spans="2:62" x14ac:dyDescent="0.15">
      <c r="I43" s="66"/>
      <c r="J43" s="66"/>
      <c r="K43" s="66"/>
      <c r="R43" s="66"/>
      <c r="S43" s="66"/>
      <c r="T43" s="66"/>
      <c r="AW43" s="66"/>
    </row>
    <row r="44" spans="2:62" x14ac:dyDescent="0.15">
      <c r="I44" s="66"/>
      <c r="J44" s="66"/>
      <c r="K44" s="66"/>
      <c r="R44" s="66"/>
      <c r="S44" s="66"/>
      <c r="T44" s="66"/>
      <c r="AW44" s="66"/>
    </row>
    <row r="45" spans="2:62" x14ac:dyDescent="0.15">
      <c r="I45" s="66"/>
      <c r="J45" s="66"/>
      <c r="K45" s="66"/>
      <c r="R45" s="66"/>
      <c r="S45" s="66"/>
      <c r="T45" s="66"/>
    </row>
    <row r="46" spans="2:62" x14ac:dyDescent="0.15">
      <c r="I46" s="66"/>
      <c r="J46" s="66"/>
      <c r="K46" s="66"/>
      <c r="R46" s="66"/>
      <c r="S46" s="66"/>
      <c r="T46" s="66"/>
    </row>
    <row r="47" spans="2:62" ht="13.35" customHeight="1" x14ac:dyDescent="0.15">
      <c r="I47" s="66"/>
      <c r="J47" s="66"/>
      <c r="K47" s="66"/>
      <c r="R47" s="66"/>
      <c r="S47" s="66"/>
      <c r="T47" s="66"/>
      <c r="BH47" s="67"/>
      <c r="BI47" s="67"/>
      <c r="BJ47" s="65"/>
    </row>
    <row r="48" spans="2:62" x14ac:dyDescent="0.15">
      <c r="I48" s="66"/>
      <c r="J48" s="66"/>
      <c r="K48" s="66"/>
      <c r="R48" s="66"/>
      <c r="S48" s="66"/>
      <c r="T48" s="66"/>
      <c r="BH48" s="65"/>
    </row>
    <row r="49" spans="7:62" x14ac:dyDescent="0.15">
      <c r="G49" s="66"/>
      <c r="H49" s="66"/>
      <c r="I49" s="66"/>
      <c r="J49" s="66"/>
      <c r="K49" s="66"/>
      <c r="R49" s="66"/>
      <c r="S49" s="66"/>
      <c r="T49" s="66"/>
      <c r="BE49" s="65"/>
      <c r="BF49" s="65"/>
      <c r="BG49" s="65"/>
      <c r="BH49" s="65"/>
    </row>
    <row r="50" spans="7:62" x14ac:dyDescent="0.15">
      <c r="G50" s="66"/>
      <c r="H50" s="66"/>
      <c r="I50" s="66"/>
      <c r="J50" s="66"/>
      <c r="K50" s="66"/>
      <c r="R50" s="66"/>
      <c r="S50" s="66"/>
      <c r="T50" s="66"/>
      <c r="BE50" s="65"/>
      <c r="BF50" s="65"/>
      <c r="BG50" s="65"/>
      <c r="BH50" s="65"/>
    </row>
    <row r="51" spans="7:62" x14ac:dyDescent="0.15">
      <c r="G51" s="66"/>
      <c r="H51" s="66"/>
      <c r="I51" s="66"/>
      <c r="J51" s="66"/>
      <c r="K51" s="66"/>
      <c r="R51" s="66"/>
      <c r="S51" s="66"/>
      <c r="T51" s="66"/>
      <c r="BE51" s="65"/>
      <c r="BF51" s="65"/>
      <c r="BG51" s="65"/>
      <c r="BH51" s="65"/>
    </row>
    <row r="52" spans="7:62" x14ac:dyDescent="0.15">
      <c r="G52" s="66"/>
      <c r="H52" s="66"/>
      <c r="I52" s="66"/>
      <c r="J52" s="66"/>
      <c r="K52" s="66"/>
      <c r="R52" s="66"/>
      <c r="S52" s="66"/>
      <c r="T52" s="66"/>
      <c r="BE52" s="65"/>
      <c r="BF52" s="65"/>
      <c r="BG52" s="65"/>
      <c r="BH52" s="65"/>
    </row>
    <row r="53" spans="7:62" x14ac:dyDescent="0.15">
      <c r="G53" s="66"/>
      <c r="H53" s="66"/>
      <c r="I53" s="66"/>
      <c r="J53" s="66"/>
      <c r="K53" s="66"/>
      <c r="R53" s="66"/>
      <c r="S53" s="66"/>
      <c r="T53" s="66"/>
      <c r="BE53" s="65"/>
      <c r="BG53" s="65"/>
      <c r="BH53" s="65"/>
      <c r="BI53" s="65"/>
      <c r="BJ53" s="65"/>
    </row>
    <row r="54" spans="7:62" x14ac:dyDescent="0.15">
      <c r="G54" s="66"/>
      <c r="H54" s="66"/>
      <c r="I54" s="66"/>
      <c r="J54" s="66"/>
      <c r="K54" s="66"/>
      <c r="R54" s="66"/>
      <c r="S54" s="66"/>
      <c r="T54" s="66"/>
      <c r="BD54" s="65"/>
      <c r="BE54" s="68"/>
      <c r="BG54" s="65"/>
      <c r="BH54" s="65"/>
      <c r="BI54" s="65"/>
      <c r="BJ54" s="65"/>
    </row>
    <row r="55" spans="7:62" x14ac:dyDescent="0.15">
      <c r="G55" s="66"/>
      <c r="H55" s="66"/>
      <c r="I55" s="66"/>
      <c r="J55" s="66"/>
      <c r="K55" s="66"/>
      <c r="R55" s="66"/>
      <c r="S55" s="66"/>
      <c r="T55" s="66"/>
      <c r="BD55" s="65"/>
      <c r="BE55" s="68"/>
      <c r="BG55" s="65"/>
      <c r="BH55" s="65"/>
      <c r="BI55" s="65"/>
      <c r="BJ55" s="65"/>
    </row>
    <row r="56" spans="7:62" x14ac:dyDescent="0.15">
      <c r="G56" s="66"/>
      <c r="H56" s="66"/>
      <c r="I56" s="66"/>
      <c r="J56" s="66"/>
      <c r="K56" s="66"/>
      <c r="R56" s="66"/>
      <c r="S56" s="66"/>
      <c r="T56" s="66"/>
      <c r="BD56" s="65"/>
      <c r="BE56" s="68"/>
      <c r="BG56" s="65"/>
      <c r="BH56" s="65"/>
      <c r="BI56" s="65"/>
      <c r="BJ56" s="65"/>
    </row>
    <row r="57" spans="7:62" x14ac:dyDescent="0.15">
      <c r="G57" s="66"/>
      <c r="H57" s="66"/>
      <c r="I57" s="66"/>
      <c r="BD57" s="65"/>
      <c r="BE57" s="68"/>
      <c r="BG57" s="65"/>
      <c r="BH57" s="65"/>
      <c r="BI57" s="65"/>
      <c r="BJ57" s="65"/>
    </row>
    <row r="58" spans="7:62" ht="13.35" customHeight="1" x14ac:dyDescent="0.15">
      <c r="G58" s="66"/>
      <c r="H58" s="66"/>
      <c r="I58" s="66"/>
      <c r="L58" s="66"/>
      <c r="M58" s="69"/>
      <c r="N58" s="66"/>
      <c r="O58" s="66"/>
      <c r="BD58" s="65"/>
      <c r="BE58" s="68"/>
      <c r="BG58" s="65"/>
      <c r="BH58" s="65"/>
      <c r="BI58" s="65"/>
      <c r="BJ58" s="65"/>
    </row>
    <row r="59" spans="7:62" x14ac:dyDescent="0.15">
      <c r="G59" s="66"/>
      <c r="H59" s="66"/>
      <c r="I59" s="66"/>
      <c r="BD59" s="65"/>
      <c r="BE59" s="68"/>
      <c r="BG59" s="65"/>
      <c r="BH59" s="65"/>
      <c r="BI59" s="65"/>
      <c r="BJ59" s="65"/>
    </row>
    <row r="60" spans="7:62" x14ac:dyDescent="0.15">
      <c r="G60" s="66"/>
      <c r="H60" s="66"/>
      <c r="I60" s="66"/>
      <c r="BD60" s="65"/>
      <c r="BE60" s="68"/>
      <c r="BG60" s="65"/>
      <c r="BH60" s="65"/>
      <c r="BI60" s="65"/>
      <c r="BJ60" s="65"/>
    </row>
    <row r="61" spans="7:62" x14ac:dyDescent="0.15">
      <c r="G61" s="66"/>
      <c r="H61" s="66"/>
      <c r="I61" s="66"/>
      <c r="BD61" s="65"/>
      <c r="BE61" s="68"/>
      <c r="BG61" s="65"/>
      <c r="BH61" s="65"/>
      <c r="BI61" s="65"/>
      <c r="BJ61" s="65"/>
    </row>
    <row r="62" spans="7:62" x14ac:dyDescent="0.15">
      <c r="BD62" s="65"/>
      <c r="BE62" s="68"/>
      <c r="BG62" s="65"/>
      <c r="BH62" s="65"/>
      <c r="BI62" s="65"/>
      <c r="BJ62" s="65"/>
    </row>
    <row r="63" spans="7:62" x14ac:dyDescent="0.15">
      <c r="BD63" s="65"/>
      <c r="BE63" s="68"/>
      <c r="BG63" s="65"/>
      <c r="BH63" s="65"/>
      <c r="BI63" s="65"/>
      <c r="BJ63" s="65"/>
    </row>
    <row r="64" spans="7:62" x14ac:dyDescent="0.15">
      <c r="BD64" s="65"/>
      <c r="BE64" s="68"/>
      <c r="BG64" s="65"/>
      <c r="BH64" s="65"/>
      <c r="BI64" s="65"/>
      <c r="BJ64" s="65"/>
    </row>
    <row r="65" spans="12:62" x14ac:dyDescent="0.15">
      <c r="BD65" s="65"/>
      <c r="BE65" s="68"/>
      <c r="BG65" s="65"/>
      <c r="BH65" s="65"/>
      <c r="BI65" s="65"/>
      <c r="BJ65" s="65"/>
    </row>
    <row r="66" spans="12:62" x14ac:dyDescent="0.15">
      <c r="BD66" s="65"/>
      <c r="BE66" s="68"/>
      <c r="BG66" s="65"/>
      <c r="BH66" s="65"/>
      <c r="BI66" s="65"/>
      <c r="BJ66" s="65"/>
    </row>
    <row r="67" spans="12:62" x14ac:dyDescent="0.15">
      <c r="BD67" s="65"/>
      <c r="BE67" s="68"/>
      <c r="BG67" s="65"/>
      <c r="BH67" s="65"/>
      <c r="BI67" s="65"/>
      <c r="BJ67" s="65"/>
    </row>
    <row r="69" spans="12:62" ht="13.35" customHeight="1" x14ac:dyDescent="0.15">
      <c r="L69" s="66"/>
      <c r="M69" s="69"/>
      <c r="N69" s="66"/>
      <c r="O69" s="66"/>
    </row>
    <row r="70" spans="12:62" ht="13.35" customHeight="1" x14ac:dyDescent="0.15">
      <c r="L70" s="66"/>
      <c r="M70" s="69"/>
      <c r="N70" s="66"/>
      <c r="O70" s="66"/>
    </row>
    <row r="71" spans="12:62" ht="13.35" customHeight="1" x14ac:dyDescent="0.15">
      <c r="L71" s="66"/>
      <c r="M71" s="69"/>
      <c r="N71" s="66"/>
      <c r="O71" s="66"/>
    </row>
    <row r="72" spans="12:62" ht="13.35" customHeight="1" x14ac:dyDescent="0.15">
      <c r="L72" s="66"/>
      <c r="M72" s="69"/>
      <c r="N72" s="66"/>
      <c r="O72" s="66"/>
    </row>
    <row r="73" spans="12:62" ht="13.35" customHeight="1" x14ac:dyDescent="0.15">
      <c r="L73" s="66"/>
      <c r="M73" s="69"/>
      <c r="N73" s="66"/>
      <c r="O73" s="66"/>
    </row>
    <row r="74" spans="12:62" ht="13.35" customHeight="1" x14ac:dyDescent="0.15">
      <c r="L74" s="66"/>
      <c r="M74" s="69"/>
      <c r="N74" s="66"/>
      <c r="O74" s="66"/>
    </row>
    <row r="75" spans="12:62" ht="13.35" customHeight="1" x14ac:dyDescent="0.15">
      <c r="L75" s="66"/>
      <c r="M75" s="69"/>
      <c r="N75" s="66"/>
      <c r="O75" s="66"/>
    </row>
    <row r="76" spans="12:62" ht="13.35" customHeight="1" x14ac:dyDescent="0.15">
      <c r="L76" s="66"/>
      <c r="M76" s="69"/>
      <c r="N76" s="66"/>
      <c r="O76" s="66"/>
    </row>
  </sheetData>
  <sheetProtection algorithmName="SHA-512" hashValue="Mzkystqd5qfTh4Ye+NjMSnAa+YecjvEGi48eCqP4mU3IVjAtYzeUKxMr0881kkFFq1mFAFg+pedNL/aY+oLJDQ==" saltValue="gzk1mEN9ZmNjm90RO49shw==" spinCount="100000" sheet="1" objects="1" scenarios="1"/>
  <mergeCells count="113">
    <mergeCell ref="AW19:AW20"/>
    <mergeCell ref="P12:S12"/>
    <mergeCell ref="AA32:AE34"/>
    <mergeCell ref="B2:H3"/>
    <mergeCell ref="S32:V32"/>
    <mergeCell ref="D23:G23"/>
    <mergeCell ref="AI17:AL17"/>
    <mergeCell ref="B23:C23"/>
    <mergeCell ref="AL30:AO30"/>
    <mergeCell ref="Y18:AA18"/>
    <mergeCell ref="D24:F24"/>
    <mergeCell ref="AS17:AT17"/>
    <mergeCell ref="H32:I32"/>
    <mergeCell ref="H23:J23"/>
    <mergeCell ref="P22:V22"/>
    <mergeCell ref="D26:F26"/>
    <mergeCell ref="U17:X17"/>
    <mergeCell ref="P21:S21"/>
    <mergeCell ref="AI8:AN8"/>
    <mergeCell ref="H27:I27"/>
    <mergeCell ref="G11:I11"/>
    <mergeCell ref="AT29:AV30"/>
    <mergeCell ref="AH12:AM12"/>
    <mergeCell ref="AS3:AT3"/>
    <mergeCell ref="D31:F31"/>
    <mergeCell ref="F15:H15"/>
    <mergeCell ref="B7:C7"/>
    <mergeCell ref="F9:I9"/>
    <mergeCell ref="AF5:AU5"/>
    <mergeCell ref="AS27:AU27"/>
    <mergeCell ref="H31:I31"/>
    <mergeCell ref="AH9:AM9"/>
    <mergeCell ref="P15:S15"/>
    <mergeCell ref="Y30:Z30"/>
    <mergeCell ref="M7:AB8"/>
    <mergeCell ref="Y29:Z29"/>
    <mergeCell ref="AT26:AV26"/>
    <mergeCell ref="AO20:AP20"/>
    <mergeCell ref="B28:C28"/>
    <mergeCell ref="Y28:Z28"/>
    <mergeCell ref="AL31:AQ31"/>
    <mergeCell ref="Q20:T20"/>
    <mergeCell ref="Q14:T14"/>
    <mergeCell ref="P27:S27"/>
    <mergeCell ref="AS4:AT4"/>
    <mergeCell ref="R33:U33"/>
    <mergeCell ref="H25:I25"/>
    <mergeCell ref="G14:I14"/>
    <mergeCell ref="AH15:AM15"/>
    <mergeCell ref="C8:K8"/>
    <mergeCell ref="D25:F25"/>
    <mergeCell ref="AH18:AK18"/>
    <mergeCell ref="AL27:AO27"/>
    <mergeCell ref="B29:C29"/>
    <mergeCell ref="AF32:AK34"/>
    <mergeCell ref="D32:F32"/>
    <mergeCell ref="D33:F33"/>
    <mergeCell ref="B30:C30"/>
    <mergeCell ref="AL32:AO34"/>
    <mergeCell ref="AS31:AU31"/>
    <mergeCell ref="AS18:AT18"/>
    <mergeCell ref="Y21:AA21"/>
    <mergeCell ref="B33:C33"/>
    <mergeCell ref="M26:M33"/>
    <mergeCell ref="B32:C32"/>
    <mergeCell ref="F12:H12"/>
    <mergeCell ref="B26:C26"/>
    <mergeCell ref="AI14:AN14"/>
    <mergeCell ref="H33:I33"/>
    <mergeCell ref="P16:AB16"/>
    <mergeCell ref="H26:I26"/>
    <mergeCell ref="P18:S18"/>
    <mergeCell ref="Q17:T17"/>
    <mergeCell ref="Q11:T11"/>
    <mergeCell ref="B27:C27"/>
    <mergeCell ref="P24:S24"/>
    <mergeCell ref="AS29:AS30"/>
    <mergeCell ref="AI11:AN11"/>
    <mergeCell ref="AA28:AE28"/>
    <mergeCell ref="S29:V29"/>
    <mergeCell ref="B31:C31"/>
    <mergeCell ref="U23:X23"/>
    <mergeCell ref="Z17:AB17"/>
    <mergeCell ref="AS24:AU24"/>
    <mergeCell ref="AS16:AT16"/>
    <mergeCell ref="AT23:AV23"/>
    <mergeCell ref="AE17:AE21"/>
    <mergeCell ref="AO17:AP17"/>
    <mergeCell ref="D27:F27"/>
    <mergeCell ref="B25:C25"/>
    <mergeCell ref="H30:I30"/>
    <mergeCell ref="AA29:AE29"/>
    <mergeCell ref="AP3:AR4"/>
    <mergeCell ref="D28:F28"/>
    <mergeCell ref="AA30:AE30"/>
    <mergeCell ref="B21:J22"/>
    <mergeCell ref="AM26:AP26"/>
    <mergeCell ref="Z20:AB20"/>
    <mergeCell ref="D30:F30"/>
    <mergeCell ref="AM29:AP29"/>
    <mergeCell ref="D29:F29"/>
    <mergeCell ref="R30:U30"/>
    <mergeCell ref="M11:M24"/>
    <mergeCell ref="Z5:AD5"/>
    <mergeCell ref="B24:C24"/>
    <mergeCell ref="Q26:T26"/>
    <mergeCell ref="H29:I29"/>
    <mergeCell ref="AE9:AE14"/>
    <mergeCell ref="H24:I24"/>
    <mergeCell ref="D7:I7"/>
    <mergeCell ref="AB3:AD3"/>
    <mergeCell ref="H28:I28"/>
    <mergeCell ref="Q23:T23"/>
  </mergeCells>
  <phoneticPr fontId="3"/>
  <dataValidations count="3">
    <dataValidation type="custom" allowBlank="1" showInputMessage="1" showErrorMessage="1" error="入力は少数第1位までにして下さい。" sqref="AU13:AU14" xr:uid="{00000000-0002-0000-1100-000000000000}">
      <formula1>AU13=ROUND(AU13,1)</formula1>
    </dataValidation>
    <dataValidation type="custom" allowBlank="1" showInputMessage="1" showErrorMessage="1" sqref="H24:H33" xr:uid="{00000000-0002-0000-1100-000001000000}">
      <formula1>H24=ROUND(H24,1)</formula1>
    </dataValidation>
    <dataValidation type="custom" allowBlank="1" showInputMessage="1" showErrorMessage="1" error="入力は少数第1位までにしてください。" sqref="D24:F33 F15:H15 P12:S12 P15:S15 P18:S18 P21:S21 P24:S24 R33:U33 AA28:AE30 AH9:AM9 AH12:AM12 AH15:AM15 AL30:AO30 AO21 AS27:AU27 AS31:AU31 AU16:AU18" xr:uid="{00000000-0002-0000-1100-000002000000}">
      <formula1>D9=ROUND(D9,1)</formula1>
    </dataValidation>
  </dataValidations>
  <pageMargins left="0.59055118110236227" right="0.59055118110236227" top="0.62992125984251968" bottom="0.39370078740157483" header="0.51181102362204722" footer="0"/>
  <pageSetup paperSize="9" scale="68" orientation="landscape"/>
  <legacyDrawing r:id="rId1"/>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0">
    <pageSetUpPr fitToPage="1"/>
  </sheetPr>
  <dimension ref="B1:BJ76"/>
  <sheetViews>
    <sheetView showGridLines="0" zoomScaleNormal="100" workbookViewId="0">
      <selection activeCell="B2" sqref="B2:H3"/>
    </sheetView>
  </sheetViews>
  <sheetFormatPr defaultColWidth="9" defaultRowHeight="12" x14ac:dyDescent="0.15"/>
  <cols>
    <col min="1" max="2" width="2.875" style="40" customWidth="1"/>
    <col min="3" max="3" width="18.375" style="40" customWidth="1"/>
    <col min="4" max="5" width="4.375" style="40" customWidth="1"/>
    <col min="6" max="6" width="3.875" style="40" customWidth="1"/>
    <col min="7" max="7" width="2.375" style="40" customWidth="1"/>
    <col min="8" max="8" width="10.375" style="40" customWidth="1"/>
    <col min="9" max="9" width="2.375" style="40" customWidth="1"/>
    <col min="10" max="11" width="2.5" style="40" customWidth="1"/>
    <col min="12" max="15" width="2.875" style="40" customWidth="1"/>
    <col min="16" max="16" width="3" style="40" customWidth="1"/>
    <col min="17" max="19" width="4.875" style="40" customWidth="1"/>
    <col min="20" max="22" width="2.875" style="40" customWidth="1"/>
    <col min="23" max="24" width="2.5" style="40" customWidth="1"/>
    <col min="25" max="25" width="2.875" style="40" customWidth="1"/>
    <col min="26" max="26" width="7.875" style="40" customWidth="1"/>
    <col min="27" max="27" width="4.875" style="40" customWidth="1"/>
    <col min="28" max="28" width="2" style="40" customWidth="1"/>
    <col min="29" max="30" width="2.375" style="40" customWidth="1"/>
    <col min="31" max="31" width="3.125" style="40" customWidth="1"/>
    <col min="32" max="33" width="2.375" style="40" customWidth="1"/>
    <col min="34" max="34" width="2.875" style="40" customWidth="1"/>
    <col min="35" max="35" width="7.875" style="40" customWidth="1"/>
    <col min="36" max="37" width="4.375" style="40" customWidth="1"/>
    <col min="38" max="38" width="3.375" style="40" customWidth="1"/>
    <col min="39" max="40" width="2.875" style="40" customWidth="1"/>
    <col min="41" max="41" width="10.875" style="40" customWidth="1"/>
    <col min="42" max="42" width="2.875" style="40" customWidth="1"/>
    <col min="43" max="44" width="2.5" style="40" customWidth="1"/>
    <col min="45" max="45" width="2.875" style="40" customWidth="1"/>
    <col min="46" max="46" width="7.875" style="40" customWidth="1"/>
    <col min="47" max="47" width="11.875" style="40" customWidth="1"/>
    <col min="48" max="48" width="1.875" style="40" customWidth="1"/>
    <col min="49" max="49" width="5.375" style="40" customWidth="1"/>
    <col min="50" max="58" width="9" style="40" customWidth="1"/>
    <col min="59" max="59" width="16.125" style="40" customWidth="1"/>
    <col min="60" max="60" width="9" style="40" customWidth="1"/>
    <col min="61" max="16384" width="9" style="40"/>
  </cols>
  <sheetData>
    <row r="1" spans="2:49" ht="27" customHeight="1" x14ac:dyDescent="0.15">
      <c r="F1" s="39"/>
      <c r="S1" s="82" t="s">
        <v>174</v>
      </c>
      <c r="T1" s="82" t="s">
        <v>175</v>
      </c>
    </row>
    <row r="2" spans="2:49" ht="12" customHeight="1" thickBot="1" x14ac:dyDescent="0.2">
      <c r="B2" s="451" t="s">
        <v>32</v>
      </c>
      <c r="C2" s="449"/>
      <c r="D2" s="449"/>
      <c r="E2" s="449"/>
      <c r="F2" s="449"/>
      <c r="G2" s="449"/>
      <c r="H2" s="449"/>
      <c r="Y2" s="104"/>
      <c r="AU2" s="115"/>
      <c r="AV2" s="113"/>
      <c r="AW2" s="382"/>
    </row>
    <row r="3" spans="2:49" ht="13.35" customHeight="1" x14ac:dyDescent="0.15">
      <c r="B3" s="449"/>
      <c r="C3" s="449"/>
      <c r="D3" s="449"/>
      <c r="E3" s="449"/>
      <c r="F3" s="449"/>
      <c r="G3" s="449"/>
      <c r="H3" s="449"/>
      <c r="Y3" s="104"/>
      <c r="Z3" s="41"/>
      <c r="AA3" s="41"/>
      <c r="AB3" s="448"/>
      <c r="AC3" s="449"/>
      <c r="AD3" s="449"/>
      <c r="AE3" s="87"/>
      <c r="AF3" s="105"/>
      <c r="AG3" s="105"/>
      <c r="AH3" s="105"/>
      <c r="AI3" s="105"/>
      <c r="AJ3" s="105"/>
      <c r="AK3" s="105"/>
      <c r="AL3" s="105"/>
      <c r="AM3" s="105"/>
      <c r="AN3" s="105"/>
      <c r="AO3" s="105"/>
      <c r="AP3" s="476" t="s">
        <v>176</v>
      </c>
      <c r="AQ3" s="477"/>
      <c r="AR3" s="478"/>
      <c r="AS3" s="443" t="s">
        <v>27</v>
      </c>
      <c r="AT3" s="444"/>
      <c r="AU3" s="114" t="s">
        <v>28</v>
      </c>
      <c r="AV3" s="105"/>
      <c r="AW3" s="382"/>
    </row>
    <row r="4" spans="2:49" ht="13.7" customHeight="1" thickBot="1" x14ac:dyDescent="0.2">
      <c r="C4" s="104"/>
      <c r="F4" s="104"/>
      <c r="G4" s="104"/>
      <c r="H4" s="104"/>
      <c r="I4" s="104"/>
      <c r="J4" s="104"/>
      <c r="K4" s="104"/>
      <c r="L4" s="104"/>
      <c r="M4" s="104"/>
      <c r="N4" s="104"/>
      <c r="O4" s="104"/>
      <c r="P4" s="104"/>
      <c r="Q4" s="104"/>
      <c r="R4" s="104"/>
      <c r="S4" s="104"/>
      <c r="T4" s="104"/>
      <c r="U4" s="104"/>
      <c r="V4" s="104"/>
      <c r="W4" s="104"/>
      <c r="X4" s="104"/>
      <c r="Y4" s="104"/>
      <c r="Z4" s="41"/>
      <c r="AA4" s="41"/>
      <c r="AB4" s="106"/>
      <c r="AC4" s="106"/>
      <c r="AD4" s="106"/>
      <c r="AE4" s="87"/>
      <c r="AF4" s="105"/>
      <c r="AG4" s="105"/>
      <c r="AH4" s="105"/>
      <c r="AI4" s="105"/>
      <c r="AJ4" s="105"/>
      <c r="AK4" s="105"/>
      <c r="AL4" s="105"/>
      <c r="AM4" s="105"/>
      <c r="AN4" s="105"/>
      <c r="AO4" s="105"/>
      <c r="AP4" s="479"/>
      <c r="AQ4" s="480"/>
      <c r="AR4" s="481"/>
      <c r="AS4" s="452" t="str">
        <f>+表紙!N28</f>
        <v>○</v>
      </c>
      <c r="AT4" s="453"/>
      <c r="AU4" s="261">
        <f>+表紙!O28</f>
        <v>0</v>
      </c>
      <c r="AV4" s="105"/>
      <c r="AW4" s="382"/>
    </row>
    <row r="5" spans="2:49" ht="15" customHeight="1" x14ac:dyDescent="0.15">
      <c r="B5" s="145" t="s">
        <v>177</v>
      </c>
      <c r="C5" s="145"/>
      <c r="F5" s="145"/>
      <c r="G5" s="103"/>
      <c r="H5" s="103"/>
      <c r="I5" s="103"/>
      <c r="J5" s="103"/>
      <c r="K5" s="103"/>
      <c r="L5" s="103"/>
      <c r="M5" s="41"/>
      <c r="N5" s="41"/>
      <c r="O5" s="41"/>
      <c r="P5" s="41"/>
      <c r="Q5" s="41"/>
      <c r="R5" s="41"/>
      <c r="S5" s="41"/>
      <c r="T5" s="41"/>
      <c r="U5" s="41"/>
      <c r="V5" s="41"/>
      <c r="W5" s="41"/>
      <c r="X5" s="41"/>
      <c r="Y5" s="41"/>
      <c r="Z5" s="471" t="s">
        <v>178</v>
      </c>
      <c r="AA5" s="449"/>
      <c r="AB5" s="449"/>
      <c r="AC5" s="449"/>
      <c r="AD5" s="449"/>
      <c r="AE5" s="87" t="s">
        <v>179</v>
      </c>
      <c r="AF5" s="487" t="str">
        <f>+表紙!F47</f>
        <v>株式会社ハマーズ</v>
      </c>
      <c r="AG5" s="449"/>
      <c r="AH5" s="449"/>
      <c r="AI5" s="449"/>
      <c r="AJ5" s="449"/>
      <c r="AK5" s="449"/>
      <c r="AL5" s="449"/>
      <c r="AM5" s="449"/>
      <c r="AN5" s="449"/>
      <c r="AO5" s="449"/>
      <c r="AP5" s="449"/>
      <c r="AQ5" s="449"/>
      <c r="AR5" s="449"/>
      <c r="AS5" s="449"/>
      <c r="AT5" s="449"/>
      <c r="AU5" s="449"/>
      <c r="AV5" s="230"/>
      <c r="AW5" s="382"/>
    </row>
    <row r="6" spans="2:49" ht="24.75" customHeight="1" thickBot="1" x14ac:dyDescent="0.2">
      <c r="B6" s="287" t="s">
        <v>180</v>
      </c>
      <c r="C6" s="128"/>
      <c r="F6" s="128"/>
      <c r="G6" s="128"/>
      <c r="H6" s="128"/>
      <c r="I6" s="128"/>
      <c r="J6" s="128"/>
      <c r="K6" s="128"/>
      <c r="L6" s="128"/>
      <c r="M6" s="128"/>
      <c r="N6" s="128"/>
      <c r="O6" s="128"/>
      <c r="P6" s="128"/>
      <c r="Q6" s="128"/>
      <c r="R6" s="128"/>
      <c r="S6" s="128"/>
      <c r="T6" s="128"/>
      <c r="U6" s="128"/>
      <c r="V6" s="128"/>
      <c r="W6" s="128"/>
      <c r="X6" s="128"/>
      <c r="Y6" s="128"/>
      <c r="Z6" s="81"/>
      <c r="AA6" s="81"/>
      <c r="AB6" s="132"/>
      <c r="AC6" s="148"/>
      <c r="AD6" s="148"/>
      <c r="AE6" s="148"/>
      <c r="AF6" s="148"/>
      <c r="AG6" s="148"/>
      <c r="AH6" s="148"/>
      <c r="AI6" s="148"/>
      <c r="AJ6" s="148"/>
      <c r="AK6" s="148"/>
      <c r="AL6" s="148"/>
      <c r="AM6" s="148"/>
      <c r="AN6" s="148"/>
      <c r="AO6" s="148"/>
      <c r="AP6" s="148"/>
      <c r="AQ6" s="148"/>
      <c r="AR6" s="148"/>
      <c r="AS6" s="148"/>
      <c r="AT6" s="148"/>
      <c r="AU6" s="148"/>
      <c r="AV6" s="148"/>
      <c r="AW6" s="382"/>
    </row>
    <row r="7" spans="2:49" ht="28.35" customHeight="1" thickBot="1" x14ac:dyDescent="0.2">
      <c r="B7" s="485" t="s">
        <v>181</v>
      </c>
      <c r="C7" s="486"/>
      <c r="D7" s="445" t="s">
        <v>289</v>
      </c>
      <c r="E7" s="446"/>
      <c r="F7" s="446"/>
      <c r="G7" s="446"/>
      <c r="H7" s="446"/>
      <c r="I7" s="447"/>
      <c r="J7" s="136"/>
      <c r="M7" s="591" t="s">
        <v>290</v>
      </c>
      <c r="N7" s="462"/>
      <c r="O7" s="462"/>
      <c r="P7" s="462"/>
      <c r="Q7" s="462"/>
      <c r="R7" s="462"/>
      <c r="S7" s="462"/>
      <c r="T7" s="462"/>
      <c r="U7" s="462"/>
      <c r="V7" s="462"/>
      <c r="W7" s="462"/>
      <c r="X7" s="462"/>
      <c r="Y7" s="462"/>
      <c r="Z7" s="462"/>
      <c r="AA7" s="462"/>
      <c r="AB7" s="497"/>
      <c r="AC7" s="148"/>
      <c r="AD7" s="148"/>
      <c r="AE7" s="148"/>
      <c r="AF7" s="90"/>
      <c r="AG7" s="90"/>
      <c r="AH7" s="90"/>
      <c r="AI7" s="90"/>
      <c r="AJ7" s="90"/>
      <c r="AK7" s="90"/>
      <c r="AL7" s="90"/>
      <c r="AM7" s="90"/>
      <c r="AN7" s="90"/>
      <c r="AS7"/>
      <c r="AT7"/>
      <c r="AU7"/>
      <c r="AV7"/>
      <c r="AW7" s="382"/>
    </row>
    <row r="8" spans="2:49" ht="28.35" customHeight="1" thickTop="1" thickBot="1" x14ac:dyDescent="0.2">
      <c r="B8" s="42" t="s">
        <v>183</v>
      </c>
      <c r="C8" s="483" t="s">
        <v>184</v>
      </c>
      <c r="D8" s="449"/>
      <c r="E8" s="449"/>
      <c r="F8" s="449"/>
      <c r="G8" s="449"/>
      <c r="H8" s="449"/>
      <c r="I8" s="449"/>
      <c r="J8" s="449"/>
      <c r="K8" s="449"/>
      <c r="L8" s="124"/>
      <c r="M8" s="529"/>
      <c r="N8" s="463"/>
      <c r="O8" s="463"/>
      <c r="P8" s="463"/>
      <c r="Q8" s="463"/>
      <c r="R8" s="463"/>
      <c r="S8" s="463"/>
      <c r="T8" s="463"/>
      <c r="U8" s="463"/>
      <c r="V8" s="463"/>
      <c r="W8" s="463"/>
      <c r="X8" s="463"/>
      <c r="Y8" s="463"/>
      <c r="Z8" s="463"/>
      <c r="AA8" s="463"/>
      <c r="AB8" s="499"/>
      <c r="AC8" s="90"/>
      <c r="AD8" s="90"/>
      <c r="AE8" s="90"/>
      <c r="AG8" s="48"/>
      <c r="AH8" s="44" t="s">
        <v>185</v>
      </c>
      <c r="AI8" s="438" t="s">
        <v>186</v>
      </c>
      <c r="AJ8" s="439"/>
      <c r="AK8" s="439"/>
      <c r="AL8" s="439"/>
      <c r="AM8" s="439"/>
      <c r="AN8" s="440"/>
      <c r="AS8"/>
      <c r="AT8"/>
      <c r="AU8"/>
      <c r="AV8"/>
      <c r="AW8" s="382"/>
    </row>
    <row r="9" spans="2:49" ht="24.75" customHeight="1" thickTop="1" thickBot="1" x14ac:dyDescent="0.2">
      <c r="B9" s="176" t="s">
        <v>187</v>
      </c>
      <c r="F9" s="488" t="s">
        <v>188</v>
      </c>
      <c r="G9" s="489"/>
      <c r="H9" s="489"/>
      <c r="I9" s="490"/>
      <c r="J9" s="124"/>
      <c r="K9" s="124"/>
      <c r="L9" s="124"/>
      <c r="M9" s="124"/>
      <c r="N9" s="124"/>
      <c r="O9" s="124"/>
      <c r="P9" s="124"/>
      <c r="Q9" s="124"/>
      <c r="R9" s="124"/>
      <c r="S9" s="124"/>
      <c r="T9" s="124"/>
      <c r="U9" s="124"/>
      <c r="V9" s="124"/>
      <c r="W9" s="125"/>
      <c r="X9" s="125"/>
      <c r="Y9" s="125"/>
      <c r="Z9" s="90"/>
      <c r="AA9" s="90"/>
      <c r="AB9" s="90"/>
      <c r="AC9" s="90"/>
      <c r="AD9" s="90"/>
      <c r="AE9" s="504" t="s">
        <v>189</v>
      </c>
      <c r="AF9" s="54"/>
      <c r="AH9" s="441"/>
      <c r="AI9" s="442"/>
      <c r="AJ9" s="442"/>
      <c r="AK9" s="442"/>
      <c r="AL9" s="442"/>
      <c r="AM9" s="442"/>
      <c r="AN9" s="51" t="s">
        <v>72</v>
      </c>
      <c r="AS9"/>
      <c r="AT9"/>
      <c r="AU9"/>
      <c r="AV9"/>
      <c r="AW9" s="382"/>
    </row>
    <row r="10" spans="2:49" ht="24.75" customHeight="1" thickTop="1" thickBot="1" x14ac:dyDescent="0.2">
      <c r="F10" s="91"/>
      <c r="G10" s="124"/>
      <c r="H10" s="124"/>
      <c r="I10" s="124"/>
      <c r="J10" s="124"/>
      <c r="K10" s="124"/>
      <c r="L10" s="124"/>
      <c r="M10" s="124"/>
      <c r="N10" s="124"/>
      <c r="O10" s="124"/>
      <c r="P10" s="124"/>
      <c r="Q10" s="124"/>
      <c r="R10" s="124"/>
      <c r="S10" s="124"/>
      <c r="T10" s="124"/>
      <c r="U10" s="124"/>
      <c r="V10" s="124"/>
      <c r="W10" s="125"/>
      <c r="X10" s="125"/>
      <c r="Y10" s="125"/>
      <c r="Z10" s="90"/>
      <c r="AA10" s="90"/>
      <c r="AB10" s="90"/>
      <c r="AE10" s="473"/>
      <c r="AF10" s="54"/>
      <c r="AS10"/>
      <c r="AT10"/>
      <c r="AU10"/>
      <c r="AV10"/>
      <c r="AW10" s="382"/>
    </row>
    <row r="11" spans="2:49" ht="27" customHeight="1" thickTop="1" thickBot="1" x14ac:dyDescent="0.2">
      <c r="C11" s="153" t="s">
        <v>190</v>
      </c>
      <c r="F11" s="44" t="s">
        <v>47</v>
      </c>
      <c r="G11" s="438" t="s">
        <v>191</v>
      </c>
      <c r="H11" s="439"/>
      <c r="I11" s="440"/>
      <c r="J11" s="45"/>
      <c r="K11" s="46"/>
      <c r="L11" s="47"/>
      <c r="M11" s="472" t="s">
        <v>192</v>
      </c>
      <c r="N11" s="47"/>
      <c r="O11" s="48"/>
      <c r="P11" s="44" t="s">
        <v>50</v>
      </c>
      <c r="Q11" s="493" t="s">
        <v>193</v>
      </c>
      <c r="R11" s="439"/>
      <c r="S11" s="439"/>
      <c r="T11" s="440"/>
      <c r="U11" s="178"/>
      <c r="V11" s="62"/>
      <c r="Y11"/>
      <c r="Z11"/>
      <c r="AA11"/>
      <c r="AB11"/>
      <c r="AD11" s="59"/>
      <c r="AE11" s="473"/>
      <c r="AF11" s="138"/>
      <c r="AG11" s="48"/>
      <c r="AH11" s="44" t="s">
        <v>194</v>
      </c>
      <c r="AI11" s="438" t="s">
        <v>195</v>
      </c>
      <c r="AJ11" s="439"/>
      <c r="AK11" s="439"/>
      <c r="AL11" s="439"/>
      <c r="AM11" s="439"/>
      <c r="AN11" s="440"/>
      <c r="AS11"/>
      <c r="AT11"/>
      <c r="AU11"/>
      <c r="AV11"/>
      <c r="AW11" s="382"/>
    </row>
    <row r="12" spans="2:49" ht="24.75" customHeight="1" thickTop="1" thickBot="1" x14ac:dyDescent="0.2">
      <c r="F12" s="459">
        <f>+ROUND(P12,1)+ROUND(P15,1)+ROUND(P18,1)+ROUND(P24,1)+P27-ROUND(F15,1)</f>
        <v>0</v>
      </c>
      <c r="G12" s="460"/>
      <c r="H12" s="460"/>
      <c r="I12" s="51" t="s">
        <v>72</v>
      </c>
      <c r="K12" s="52"/>
      <c r="M12" s="473"/>
      <c r="N12" s="53"/>
      <c r="P12" s="441"/>
      <c r="Q12" s="442"/>
      <c r="R12" s="442"/>
      <c r="S12" s="442"/>
      <c r="T12" s="51" t="s">
        <v>72</v>
      </c>
      <c r="Y12"/>
      <c r="Z12"/>
      <c r="AA12"/>
      <c r="AB12"/>
      <c r="AC12" s="54"/>
      <c r="AE12" s="473"/>
      <c r="AG12" s="131"/>
      <c r="AH12" s="441"/>
      <c r="AI12" s="442"/>
      <c r="AJ12" s="442"/>
      <c r="AK12" s="442"/>
      <c r="AL12" s="442"/>
      <c r="AM12" s="442"/>
      <c r="AN12" s="51" t="s">
        <v>72</v>
      </c>
      <c r="AS12"/>
      <c r="AT12"/>
      <c r="AU12"/>
      <c r="AV12"/>
      <c r="AW12" s="382"/>
    </row>
    <row r="13" spans="2:49" ht="24.75" customHeight="1" thickTop="1" thickBot="1" x14ac:dyDescent="0.2">
      <c r="K13" s="55"/>
      <c r="M13" s="473"/>
      <c r="N13" s="54"/>
      <c r="Y13"/>
      <c r="Z13"/>
      <c r="AA13"/>
      <c r="AB13"/>
      <c r="AC13" s="54"/>
      <c r="AE13" s="473"/>
      <c r="AG13" s="136"/>
      <c r="AH13" s="134"/>
      <c r="AI13" s="135"/>
      <c r="AJ13" s="135"/>
      <c r="AK13" s="135"/>
      <c r="AL13" s="135"/>
      <c r="AS13" s="133"/>
      <c r="AT13" s="133"/>
      <c r="AU13" s="134"/>
      <c r="AW13" s="382"/>
    </row>
    <row r="14" spans="2:49" ht="27" customHeight="1" thickTop="1" thickBot="1" x14ac:dyDescent="0.2">
      <c r="F14" s="50" t="s">
        <v>196</v>
      </c>
      <c r="G14" s="468" t="s">
        <v>197</v>
      </c>
      <c r="H14" s="436"/>
      <c r="I14" s="437"/>
      <c r="J14" s="57"/>
      <c r="K14" s="58"/>
      <c r="M14" s="473"/>
      <c r="N14" s="54"/>
      <c r="O14" s="47"/>
      <c r="P14" s="44" t="s">
        <v>64</v>
      </c>
      <c r="Q14" s="494" t="s">
        <v>198</v>
      </c>
      <c r="R14" s="439"/>
      <c r="S14" s="439"/>
      <c r="T14" s="440"/>
      <c r="U14" s="178"/>
      <c r="V14" s="62"/>
      <c r="Y14"/>
      <c r="Z14"/>
      <c r="AA14"/>
      <c r="AB14"/>
      <c r="AC14" s="54"/>
      <c r="AE14" s="474"/>
      <c r="AG14" s="137"/>
      <c r="AH14" s="50" t="s">
        <v>199</v>
      </c>
      <c r="AI14" s="464" t="s">
        <v>200</v>
      </c>
      <c r="AJ14" s="465"/>
      <c r="AK14" s="465"/>
      <c r="AL14" s="465"/>
      <c r="AM14" s="465"/>
      <c r="AN14" s="466"/>
      <c r="AO14"/>
      <c r="AS14" s="133"/>
      <c r="AT14" s="133"/>
      <c r="AU14" s="134"/>
      <c r="AW14" s="382"/>
    </row>
    <row r="15" spans="2:49" ht="24.75" customHeight="1" thickBot="1" x14ac:dyDescent="0.2">
      <c r="F15" s="484"/>
      <c r="G15" s="455"/>
      <c r="H15" s="455"/>
      <c r="I15" s="43" t="s">
        <v>72</v>
      </c>
      <c r="K15" s="54"/>
      <c r="M15" s="473"/>
      <c r="N15" s="54"/>
      <c r="P15" s="441"/>
      <c r="Q15" s="442"/>
      <c r="R15" s="442"/>
      <c r="S15" s="442"/>
      <c r="T15" s="51" t="s">
        <v>72</v>
      </c>
      <c r="Y15"/>
      <c r="Z15"/>
      <c r="AA15"/>
      <c r="AB15"/>
      <c r="AC15" s="54"/>
      <c r="AH15" s="454"/>
      <c r="AI15" s="455"/>
      <c r="AJ15" s="455"/>
      <c r="AK15" s="455"/>
      <c r="AL15" s="455"/>
      <c r="AM15" s="455"/>
      <c r="AN15" s="43" t="s">
        <v>72</v>
      </c>
      <c r="AO15"/>
      <c r="AS15" s="60" t="s">
        <v>201</v>
      </c>
      <c r="AT15" s="61"/>
      <c r="AW15" s="382"/>
    </row>
    <row r="16" spans="2:49" ht="24.75" customHeight="1" thickTop="1" thickBot="1" x14ac:dyDescent="0.2">
      <c r="K16" s="54"/>
      <c r="M16" s="473"/>
      <c r="N16" s="54"/>
      <c r="P16" s="507" t="str">
        <f>+IF(Y18=0,"",IF(Y18-P18=Y18,"エラー！：⑥残さ物量があるのに、④自ら中間処理した量がゼロになっています",""))</f>
        <v/>
      </c>
      <c r="Q16" s="449"/>
      <c r="R16" s="449"/>
      <c r="S16" s="449"/>
      <c r="T16" s="449"/>
      <c r="U16" s="449"/>
      <c r="V16" s="449"/>
      <c r="W16" s="449"/>
      <c r="X16" s="449"/>
      <c r="Y16" s="449"/>
      <c r="Z16" s="449"/>
      <c r="AA16" s="449"/>
      <c r="AB16" s="449"/>
      <c r="AC16" s="54"/>
      <c r="AE16" s="174"/>
      <c r="AP16" s="49"/>
      <c r="AS16" s="508" t="s">
        <v>240</v>
      </c>
      <c r="AT16" s="437"/>
      <c r="AU16" s="92"/>
      <c r="AV16" s="43" t="s">
        <v>72</v>
      </c>
      <c r="AW16" s="382"/>
    </row>
    <row r="17" spans="2:49" ht="27" customHeight="1" thickTop="1" thickBot="1" x14ac:dyDescent="0.2">
      <c r="K17" s="54"/>
      <c r="M17" s="473"/>
      <c r="N17" s="54"/>
      <c r="O17" s="47"/>
      <c r="P17" s="44" t="s">
        <v>203</v>
      </c>
      <c r="Q17" s="438" t="s">
        <v>204</v>
      </c>
      <c r="R17" s="439"/>
      <c r="S17" s="439"/>
      <c r="T17" s="440"/>
      <c r="U17" s="517"/>
      <c r="V17" s="480"/>
      <c r="W17" s="480"/>
      <c r="X17" s="480"/>
      <c r="Y17" s="130" t="s">
        <v>205</v>
      </c>
      <c r="Z17" s="438" t="s">
        <v>206</v>
      </c>
      <c r="AA17" s="439"/>
      <c r="AB17" s="440"/>
      <c r="AC17" s="140"/>
      <c r="AD17" s="137"/>
      <c r="AE17" s="472" t="s">
        <v>207</v>
      </c>
      <c r="AF17" s="47"/>
      <c r="AG17" s="47"/>
      <c r="AH17" s="234" t="s">
        <v>208</v>
      </c>
      <c r="AI17" s="468" t="s">
        <v>209</v>
      </c>
      <c r="AJ17" s="436"/>
      <c r="AK17" s="436"/>
      <c r="AL17" s="437"/>
      <c r="AM17" s="47"/>
      <c r="AN17" s="242"/>
      <c r="AO17" s="491" t="s">
        <v>210</v>
      </c>
      <c r="AP17" s="437"/>
      <c r="AQ17" s="244"/>
      <c r="AS17" s="508" t="s">
        <v>211</v>
      </c>
      <c r="AT17" s="437"/>
      <c r="AU17" s="92"/>
      <c r="AV17" s="43" t="s">
        <v>72</v>
      </c>
      <c r="AW17" s="382"/>
    </row>
    <row r="18" spans="2:49" ht="24.75" customHeight="1" thickBot="1" x14ac:dyDescent="0.2">
      <c r="K18" s="54"/>
      <c r="M18" s="473"/>
      <c r="N18" s="54"/>
      <c r="P18" s="441"/>
      <c r="Q18" s="442"/>
      <c r="R18" s="442"/>
      <c r="S18" s="442"/>
      <c r="T18" s="51" t="s">
        <v>72</v>
      </c>
      <c r="U18"/>
      <c r="V18" s="235"/>
      <c r="W18"/>
      <c r="X18" s="182"/>
      <c r="Y18" s="459">
        <f>+ROUND(AH9,1)+ROUND(AH12,1)+ROUND(AH15,1)+AH18</f>
        <v>0</v>
      </c>
      <c r="Z18" s="460"/>
      <c r="AA18" s="460"/>
      <c r="AB18" s="51" t="s">
        <v>72</v>
      </c>
      <c r="AC18" s="181"/>
      <c r="AD18" s="181"/>
      <c r="AE18" s="473"/>
      <c r="AH18" s="456">
        <f>+ROUND(AO18,1)+ROUND(AO21,1)</f>
        <v>0</v>
      </c>
      <c r="AI18" s="436"/>
      <c r="AJ18" s="436"/>
      <c r="AK18" s="436"/>
      <c r="AL18" s="43" t="s">
        <v>72</v>
      </c>
      <c r="AM18" s="53"/>
      <c r="AO18" s="260">
        <f>+ROUND(AU16,1)+ROUND(AU17,1)+ROUND(AU18,1)</f>
        <v>0</v>
      </c>
      <c r="AP18" s="43" t="s">
        <v>72</v>
      </c>
      <c r="AS18" s="508" t="s">
        <v>212</v>
      </c>
      <c r="AT18" s="437"/>
      <c r="AU18" s="92"/>
      <c r="AV18" s="43" t="s">
        <v>72</v>
      </c>
      <c r="AW18" s="382"/>
    </row>
    <row r="19" spans="2:49" ht="24.75" customHeight="1" thickTop="1" thickBot="1" x14ac:dyDescent="0.2">
      <c r="K19" s="54"/>
      <c r="M19" s="473"/>
      <c r="N19" s="54"/>
      <c r="P19" s="126"/>
      <c r="Q19" s="253"/>
      <c r="R19" s="185"/>
      <c r="S19" s="126"/>
      <c r="T19" s="126"/>
      <c r="U19" s="127"/>
      <c r="V19" s="236"/>
      <c r="W19" s="127"/>
      <c r="X19" s="127"/>
      <c r="Y19" s="127"/>
      <c r="Z19" s="127"/>
      <c r="AA19" s="127"/>
      <c r="AB19" s="127"/>
      <c r="AE19" s="473"/>
      <c r="AI19" s="54"/>
      <c r="AM19" s="54"/>
      <c r="AS19"/>
      <c r="AT19"/>
      <c r="AU19"/>
      <c r="AV19"/>
      <c r="AW19" s="524" t="s">
        <v>213</v>
      </c>
    </row>
    <row r="20" spans="2:49" ht="27" customHeight="1" thickTop="1" thickBot="1" x14ac:dyDescent="0.2">
      <c r="K20" s="54"/>
      <c r="M20" s="473"/>
      <c r="N20" s="54"/>
      <c r="P20" s="44" t="s">
        <v>214</v>
      </c>
      <c r="Q20" s="438" t="s">
        <v>215</v>
      </c>
      <c r="R20" s="439"/>
      <c r="S20" s="439"/>
      <c r="T20" s="440"/>
      <c r="U20" s="126"/>
      <c r="V20" s="237"/>
      <c r="W20" s="240"/>
      <c r="X20" s="241"/>
      <c r="Y20" s="130" t="s">
        <v>216</v>
      </c>
      <c r="Z20" s="438" t="s">
        <v>217</v>
      </c>
      <c r="AA20" s="439"/>
      <c r="AB20" s="440"/>
      <c r="AE20" s="473"/>
      <c r="AI20" s="54"/>
      <c r="AL20" s="106"/>
      <c r="AM20" s="54"/>
      <c r="AN20" s="243"/>
      <c r="AO20" s="491" t="s">
        <v>218</v>
      </c>
      <c r="AP20" s="437"/>
      <c r="AQ20" s="179"/>
      <c r="AS20" s="56"/>
      <c r="AT20" s="56"/>
      <c r="AW20" s="449"/>
    </row>
    <row r="21" spans="2:49" ht="25.35" customHeight="1" thickBot="1" x14ac:dyDescent="0.2">
      <c r="B21" s="482" t="s">
        <v>219</v>
      </c>
      <c r="C21" s="449"/>
      <c r="D21" s="449"/>
      <c r="E21" s="449"/>
      <c r="F21" s="449"/>
      <c r="G21" s="449"/>
      <c r="H21" s="449"/>
      <c r="I21" s="449"/>
      <c r="J21" s="449"/>
      <c r="K21" s="54"/>
      <c r="M21" s="473"/>
      <c r="N21" s="54"/>
      <c r="P21" s="441"/>
      <c r="Q21" s="442"/>
      <c r="R21" s="442"/>
      <c r="S21" s="442"/>
      <c r="T21" s="51" t="s">
        <v>72</v>
      </c>
      <c r="U21" s="126"/>
      <c r="V21" s="126"/>
      <c r="W21" s="126"/>
      <c r="X21" s="126"/>
      <c r="Y21" s="459">
        <f>+P18-Y18</f>
        <v>0</v>
      </c>
      <c r="Z21" s="460"/>
      <c r="AA21" s="460"/>
      <c r="AB21" s="51" t="s">
        <v>72</v>
      </c>
      <c r="AC21" s="127"/>
      <c r="AE21" s="474"/>
      <c r="AI21" s="54"/>
      <c r="AN21" s="106"/>
      <c r="AO21" s="92"/>
      <c r="AP21" s="43" t="s">
        <v>72</v>
      </c>
      <c r="AQ21" s="179"/>
      <c r="AS21"/>
      <c r="AT21"/>
      <c r="AU21"/>
      <c r="AV21"/>
      <c r="AW21" s="382"/>
    </row>
    <row r="22" spans="2:49" ht="25.5" customHeight="1" thickTop="1" thickBot="1" x14ac:dyDescent="0.2">
      <c r="B22" s="480"/>
      <c r="C22" s="480"/>
      <c r="D22" s="480"/>
      <c r="E22" s="480"/>
      <c r="F22" s="480"/>
      <c r="G22" s="480"/>
      <c r="H22" s="480"/>
      <c r="I22" s="480"/>
      <c r="J22" s="480"/>
      <c r="K22" s="54"/>
      <c r="M22" s="473"/>
      <c r="N22" s="54"/>
      <c r="P22" s="532" t="str">
        <f>+IF(P21=0,"",IF(P18&lt;P21,"エラー !：④の内数である⑤の量が④を超えています",""))</f>
        <v/>
      </c>
      <c r="Q22" s="449"/>
      <c r="R22" s="449"/>
      <c r="S22" s="449"/>
      <c r="T22" s="449"/>
      <c r="U22" s="449"/>
      <c r="V22" s="449"/>
      <c r="W22" s="127"/>
      <c r="X22" s="127"/>
      <c r="Y22" s="127"/>
      <c r="Z22" s="127"/>
      <c r="AA22" s="127"/>
      <c r="AB22" s="127"/>
      <c r="AE22" s="174"/>
      <c r="AI22" s="54"/>
      <c r="AW22" s="382"/>
    </row>
    <row r="23" spans="2:49" ht="27" customHeight="1" thickTop="1" thickBot="1" x14ac:dyDescent="0.2">
      <c r="B23" s="516" t="s">
        <v>220</v>
      </c>
      <c r="C23" s="444"/>
      <c r="D23" s="530" t="s">
        <v>221</v>
      </c>
      <c r="E23" s="520"/>
      <c r="F23" s="520"/>
      <c r="G23" s="444"/>
      <c r="H23" s="516" t="s">
        <v>222</v>
      </c>
      <c r="I23" s="520"/>
      <c r="J23" s="444"/>
      <c r="K23" s="54"/>
      <c r="M23" s="473"/>
      <c r="N23" s="54"/>
      <c r="O23" s="47"/>
      <c r="P23" s="50" t="s">
        <v>223</v>
      </c>
      <c r="Q23" s="468" t="s">
        <v>224</v>
      </c>
      <c r="R23" s="436"/>
      <c r="S23" s="436"/>
      <c r="T23" s="437"/>
      <c r="U23" s="521"/>
      <c r="V23" s="449"/>
      <c r="W23" s="449"/>
      <c r="X23" s="449"/>
      <c r="AE23"/>
      <c r="AF23"/>
      <c r="AG23"/>
      <c r="AH23"/>
      <c r="AI23" s="245"/>
      <c r="AJ23"/>
      <c r="AN23" s="142"/>
      <c r="AR23" s="48"/>
      <c r="AS23" s="130" t="s">
        <v>225</v>
      </c>
      <c r="AT23" s="438" t="s">
        <v>226</v>
      </c>
      <c r="AU23" s="439"/>
      <c r="AV23" s="440"/>
      <c r="AW23" s="382"/>
    </row>
    <row r="24" spans="2:49" ht="27" customHeight="1" thickBot="1" x14ac:dyDescent="0.2">
      <c r="B24" s="457" t="s">
        <v>227</v>
      </c>
      <c r="C24" s="458"/>
      <c r="D24" s="469">
        <v>0</v>
      </c>
      <c r="E24" s="455"/>
      <c r="F24" s="455"/>
      <c r="G24" s="183" t="s">
        <v>228</v>
      </c>
      <c r="H24" s="467">
        <f>+F12</f>
        <v>0</v>
      </c>
      <c r="I24" s="436"/>
      <c r="J24" s="183" t="s">
        <v>228</v>
      </c>
      <c r="K24" s="54"/>
      <c r="M24" s="474"/>
      <c r="P24" s="454"/>
      <c r="Q24" s="455"/>
      <c r="R24" s="455"/>
      <c r="S24" s="455"/>
      <c r="T24" s="43" t="s">
        <v>72</v>
      </c>
      <c r="U24"/>
      <c r="V24"/>
      <c r="W24"/>
      <c r="X24"/>
      <c r="AE24"/>
      <c r="AF24"/>
      <c r="AG24"/>
      <c r="AH24"/>
      <c r="AI24" s="245"/>
      <c r="AJ24"/>
      <c r="AL24" s="135"/>
      <c r="AQ24" s="54"/>
      <c r="AR24" s="139"/>
      <c r="AS24" s="459">
        <f>+ROUND(AU16,1)+ROUND(AA28,1)</f>
        <v>0</v>
      </c>
      <c r="AT24" s="460"/>
      <c r="AU24" s="460"/>
      <c r="AV24" s="51" t="s">
        <v>72</v>
      </c>
      <c r="AW24" s="382"/>
    </row>
    <row r="25" spans="2:49" ht="27" customHeight="1" thickBot="1" x14ac:dyDescent="0.2">
      <c r="B25" s="457" t="s">
        <v>229</v>
      </c>
      <c r="C25" s="458"/>
      <c r="D25" s="469">
        <v>0</v>
      </c>
      <c r="E25" s="455"/>
      <c r="F25" s="455"/>
      <c r="G25" s="183" t="s">
        <v>228</v>
      </c>
      <c r="H25" s="467">
        <f>+P12+AH9</f>
        <v>0</v>
      </c>
      <c r="I25" s="436"/>
      <c r="J25" s="183" t="s">
        <v>228</v>
      </c>
      <c r="K25" s="54"/>
      <c r="AE25" s="141"/>
      <c r="AI25" s="54"/>
      <c r="AL25" s="175"/>
      <c r="AM25" s="175"/>
      <c r="AN25" s="175"/>
      <c r="AQ25" s="255"/>
      <c r="AR25" s="67"/>
      <c r="AW25" s="382"/>
    </row>
    <row r="26" spans="2:49" ht="27" customHeight="1" thickTop="1" thickBot="1" x14ac:dyDescent="0.2">
      <c r="B26" s="457" t="s">
        <v>230</v>
      </c>
      <c r="C26" s="458"/>
      <c r="D26" s="469">
        <v>0</v>
      </c>
      <c r="E26" s="455"/>
      <c r="F26" s="455"/>
      <c r="G26" s="183" t="s">
        <v>228</v>
      </c>
      <c r="H26" s="467">
        <f>+P21</f>
        <v>0</v>
      </c>
      <c r="I26" s="436"/>
      <c r="J26" s="183" t="s">
        <v>228</v>
      </c>
      <c r="K26" s="54"/>
      <c r="L26" s="137"/>
      <c r="M26" s="472" t="s">
        <v>231</v>
      </c>
      <c r="N26" s="47"/>
      <c r="O26" s="47"/>
      <c r="P26" s="234" t="s">
        <v>232</v>
      </c>
      <c r="Q26" s="468" t="s">
        <v>233</v>
      </c>
      <c r="R26" s="436"/>
      <c r="S26" s="436"/>
      <c r="T26" s="437"/>
      <c r="U26" s="47"/>
      <c r="V26" s="47"/>
      <c r="W26" s="47"/>
      <c r="X26" s="47"/>
      <c r="Y26" s="47"/>
      <c r="Z26" s="47"/>
      <c r="AA26" s="47"/>
      <c r="AB26" s="47"/>
      <c r="AC26" s="47"/>
      <c r="AD26" s="47"/>
      <c r="AE26" s="47"/>
      <c r="AF26" s="47"/>
      <c r="AG26" s="47"/>
      <c r="AH26" s="47"/>
      <c r="AI26" s="59"/>
      <c r="AJ26" s="47"/>
      <c r="AK26" s="48"/>
      <c r="AL26" s="130" t="s">
        <v>234</v>
      </c>
      <c r="AM26" s="438" t="s">
        <v>235</v>
      </c>
      <c r="AN26" s="439"/>
      <c r="AO26" s="439"/>
      <c r="AP26" s="440"/>
      <c r="AQ26" s="257"/>
      <c r="AR26" s="258"/>
      <c r="AS26" s="130" t="s">
        <v>236</v>
      </c>
      <c r="AT26" s="438" t="s">
        <v>237</v>
      </c>
      <c r="AU26" s="439"/>
      <c r="AV26" s="440"/>
      <c r="AW26" s="382"/>
    </row>
    <row r="27" spans="2:49" ht="27" customHeight="1" thickBot="1" x14ac:dyDescent="0.2">
      <c r="B27" s="457" t="s">
        <v>238</v>
      </c>
      <c r="C27" s="458"/>
      <c r="D27" s="469">
        <v>0</v>
      </c>
      <c r="E27" s="455"/>
      <c r="F27" s="455"/>
      <c r="G27" s="183" t="s">
        <v>228</v>
      </c>
      <c r="H27" s="467">
        <f>+Y21</f>
        <v>0</v>
      </c>
      <c r="I27" s="436"/>
      <c r="J27" s="183" t="s">
        <v>228</v>
      </c>
      <c r="M27" s="473"/>
      <c r="P27" s="495">
        <f>+R30+ROUND(R33,1)</f>
        <v>0</v>
      </c>
      <c r="Q27" s="436"/>
      <c r="R27" s="436"/>
      <c r="S27" s="436"/>
      <c r="T27" s="43" t="s">
        <v>72</v>
      </c>
      <c r="U27" s="62"/>
      <c r="V27" s="62"/>
      <c r="Y27" s="60" t="s">
        <v>201</v>
      </c>
      <c r="Z27" s="63"/>
      <c r="AL27" s="459">
        <f>+AH18+P27</f>
        <v>0</v>
      </c>
      <c r="AM27" s="460"/>
      <c r="AN27" s="460"/>
      <c r="AO27" s="460"/>
      <c r="AP27" s="51" t="s">
        <v>72</v>
      </c>
      <c r="AQ27" s="255"/>
      <c r="AR27" s="67"/>
      <c r="AS27" s="441"/>
      <c r="AT27" s="442"/>
      <c r="AU27" s="442"/>
      <c r="AV27" s="51" t="s">
        <v>72</v>
      </c>
      <c r="AW27" s="382"/>
    </row>
    <row r="28" spans="2:49" ht="27" customHeight="1" thickTop="1" thickBot="1" x14ac:dyDescent="0.2">
      <c r="B28" s="492" t="s">
        <v>239</v>
      </c>
      <c r="C28" s="458"/>
      <c r="D28" s="469">
        <v>0</v>
      </c>
      <c r="E28" s="455"/>
      <c r="F28" s="455"/>
      <c r="G28" s="183" t="s">
        <v>228</v>
      </c>
      <c r="H28" s="467">
        <f>+P15+AH12</f>
        <v>0</v>
      </c>
      <c r="I28" s="436"/>
      <c r="J28" s="183" t="s">
        <v>228</v>
      </c>
      <c r="M28" s="473"/>
      <c r="P28" s="54"/>
      <c r="Y28" s="450" t="s">
        <v>240</v>
      </c>
      <c r="Z28" s="436"/>
      <c r="AA28" s="454"/>
      <c r="AB28" s="455"/>
      <c r="AC28" s="455"/>
      <c r="AD28" s="455"/>
      <c r="AE28" s="455"/>
      <c r="AF28" s="43" t="s">
        <v>72</v>
      </c>
      <c r="AN28" s="254"/>
      <c r="AQ28" s="255"/>
      <c r="AR28" s="67"/>
      <c r="AS28" s="380" t="str">
        <f>+IF(AS27=0,"",IF(AL27&lt;(AS24+AS27+AS31),"エラー !：⑩の内数である（⑫+⑬＋⑭）の量が⑩を超えています",""))</f>
        <v/>
      </c>
      <c r="AT28" s="378"/>
      <c r="AU28" s="378"/>
      <c r="AV28" s="378"/>
      <c r="AW28" s="382"/>
    </row>
    <row r="29" spans="2:49" ht="27" customHeight="1" thickTop="1" thickBot="1" x14ac:dyDescent="0.2">
      <c r="B29" s="457" t="s">
        <v>241</v>
      </c>
      <c r="C29" s="458"/>
      <c r="D29" s="469">
        <v>0</v>
      </c>
      <c r="E29" s="455"/>
      <c r="F29" s="455"/>
      <c r="G29" s="183" t="s">
        <v>228</v>
      </c>
      <c r="H29" s="467">
        <f>+AL27</f>
        <v>0</v>
      </c>
      <c r="I29" s="436"/>
      <c r="J29" s="183" t="s">
        <v>228</v>
      </c>
      <c r="M29" s="473"/>
      <c r="P29" s="54"/>
      <c r="Q29" s="137"/>
      <c r="R29" s="50" t="s">
        <v>242</v>
      </c>
      <c r="S29" s="468" t="s">
        <v>243</v>
      </c>
      <c r="T29" s="436"/>
      <c r="U29" s="436"/>
      <c r="V29" s="437"/>
      <c r="W29" s="47"/>
      <c r="X29" s="64"/>
      <c r="Y29" s="450" t="s">
        <v>244</v>
      </c>
      <c r="Z29" s="436"/>
      <c r="AA29" s="454"/>
      <c r="AB29" s="455"/>
      <c r="AC29" s="455"/>
      <c r="AD29" s="455"/>
      <c r="AE29" s="455"/>
      <c r="AF29" s="43" t="s">
        <v>72</v>
      </c>
      <c r="AL29" s="130" t="s">
        <v>245</v>
      </c>
      <c r="AM29" s="438" t="s">
        <v>246</v>
      </c>
      <c r="AN29" s="439"/>
      <c r="AO29" s="439"/>
      <c r="AP29" s="440"/>
      <c r="AQ29" s="256"/>
      <c r="AR29" s="259"/>
      <c r="AS29" s="509" t="s">
        <v>247</v>
      </c>
      <c r="AT29" s="438" t="s">
        <v>248</v>
      </c>
      <c r="AU29" s="500"/>
      <c r="AV29" s="501"/>
      <c r="AW29" s="382"/>
    </row>
    <row r="30" spans="2:49" ht="27" customHeight="1" thickBot="1" x14ac:dyDescent="0.2">
      <c r="B30" s="457" t="s">
        <v>249</v>
      </c>
      <c r="C30" s="458"/>
      <c r="D30" s="469">
        <v>0</v>
      </c>
      <c r="E30" s="455"/>
      <c r="F30" s="455"/>
      <c r="G30" s="183" t="s">
        <v>228</v>
      </c>
      <c r="H30" s="467">
        <f>+AL30</f>
        <v>0</v>
      </c>
      <c r="I30" s="436"/>
      <c r="J30" s="183" t="s">
        <v>228</v>
      </c>
      <c r="M30" s="473"/>
      <c r="P30" s="54"/>
      <c r="R30" s="456">
        <f>+ROUND(AA28,1)+ROUND(AA29,1)+ROUND(AA30,1)</f>
        <v>0</v>
      </c>
      <c r="S30" s="436"/>
      <c r="T30" s="436"/>
      <c r="U30" s="436"/>
      <c r="V30" s="43" t="s">
        <v>72</v>
      </c>
      <c r="Y30" s="450" t="s">
        <v>212</v>
      </c>
      <c r="Z30" s="436"/>
      <c r="AA30" s="454"/>
      <c r="AB30" s="455"/>
      <c r="AC30" s="455"/>
      <c r="AD30" s="455"/>
      <c r="AE30" s="455"/>
      <c r="AF30" s="43" t="s">
        <v>72</v>
      </c>
      <c r="AL30" s="531"/>
      <c r="AM30" s="442"/>
      <c r="AN30" s="442"/>
      <c r="AO30" s="442"/>
      <c r="AP30" s="51" t="s">
        <v>72</v>
      </c>
      <c r="AS30" s="510"/>
      <c r="AT30" s="502"/>
      <c r="AU30" s="502"/>
      <c r="AV30" s="503"/>
      <c r="AW30" s="382"/>
    </row>
    <row r="31" spans="2:49" ht="27" customHeight="1" thickTop="1" thickBot="1" x14ac:dyDescent="0.2">
      <c r="B31" s="457" t="s">
        <v>250</v>
      </c>
      <c r="C31" s="458"/>
      <c r="D31" s="469">
        <v>0</v>
      </c>
      <c r="E31" s="455"/>
      <c r="F31" s="455"/>
      <c r="G31" s="183" t="s">
        <v>228</v>
      </c>
      <c r="H31" s="467">
        <f>+AS24</f>
        <v>0</v>
      </c>
      <c r="I31" s="436"/>
      <c r="J31" s="183" t="s">
        <v>228</v>
      </c>
      <c r="M31" s="473"/>
      <c r="P31" s="54"/>
      <c r="Y31"/>
      <c r="Z31"/>
      <c r="AA31" s="65" t="s">
        <v>251</v>
      </c>
      <c r="AK31" s="67"/>
      <c r="AL31" s="507" t="str">
        <f>+IF(AL30=0,"",IF(AL27&lt;AL30,"エラー !：⑩の内数である⑪の量が⑩を超えています",""))</f>
        <v/>
      </c>
      <c r="AM31" s="449"/>
      <c r="AN31" s="449"/>
      <c r="AO31" s="449"/>
      <c r="AP31" s="449"/>
      <c r="AQ31" s="449"/>
      <c r="AS31" s="514"/>
      <c r="AT31" s="515"/>
      <c r="AU31" s="515"/>
      <c r="AV31" s="152" t="s">
        <v>72</v>
      </c>
      <c r="AW31" s="382"/>
    </row>
    <row r="32" spans="2:49" ht="27" customHeight="1" thickTop="1" thickBot="1" x14ac:dyDescent="0.2">
      <c r="B32" s="457" t="s">
        <v>252</v>
      </c>
      <c r="C32" s="458"/>
      <c r="D32" s="469">
        <v>0</v>
      </c>
      <c r="E32" s="455"/>
      <c r="F32" s="455"/>
      <c r="G32" s="183" t="s">
        <v>228</v>
      </c>
      <c r="H32" s="467">
        <f>+AS27</f>
        <v>0</v>
      </c>
      <c r="I32" s="436"/>
      <c r="J32" s="183" t="s">
        <v>228</v>
      </c>
      <c r="M32" s="473"/>
      <c r="P32" s="54"/>
      <c r="Q32" s="137"/>
      <c r="R32" s="50" t="s">
        <v>253</v>
      </c>
      <c r="S32" s="468" t="s">
        <v>254</v>
      </c>
      <c r="T32" s="436"/>
      <c r="U32" s="436"/>
      <c r="V32" s="437"/>
      <c r="Y32"/>
      <c r="Z32"/>
      <c r="AA32" s="527" t="s">
        <v>255</v>
      </c>
      <c r="AB32" s="462"/>
      <c r="AC32" s="462"/>
      <c r="AD32" s="462"/>
      <c r="AE32" s="462"/>
      <c r="AF32" s="461" t="s">
        <v>256</v>
      </c>
      <c r="AG32" s="462"/>
      <c r="AH32" s="462"/>
      <c r="AI32" s="462"/>
      <c r="AJ32" s="462"/>
      <c r="AK32" s="462"/>
      <c r="AL32" s="496" t="s">
        <v>257</v>
      </c>
      <c r="AM32" s="462"/>
      <c r="AN32" s="462"/>
      <c r="AO32" s="497"/>
      <c r="AP32" s="177"/>
      <c r="AS32" s="381" t="str">
        <f>+IF(AS31=0,"",IF(AL27&lt;(AS24+AS27+AS31),"エラー !：⑩の内数である（⑫+⑬＋⑭）の量が⑩を超えています",""))</f>
        <v/>
      </c>
      <c r="AT32" s="379"/>
      <c r="AU32" s="379"/>
      <c r="AV32" s="379"/>
      <c r="AW32" s="382"/>
    </row>
    <row r="33" spans="2:62" ht="27" customHeight="1" thickBot="1" x14ac:dyDescent="0.2">
      <c r="B33" s="475" t="s">
        <v>258</v>
      </c>
      <c r="C33" s="453"/>
      <c r="D33" s="511">
        <v>0</v>
      </c>
      <c r="E33" s="512"/>
      <c r="F33" s="512"/>
      <c r="G33" s="184" t="s">
        <v>228</v>
      </c>
      <c r="H33" s="505">
        <f>+AS31</f>
        <v>0</v>
      </c>
      <c r="I33" s="506"/>
      <c r="J33" s="184" t="s">
        <v>228</v>
      </c>
      <c r="M33" s="474"/>
      <c r="R33" s="454"/>
      <c r="S33" s="455"/>
      <c r="T33" s="455"/>
      <c r="U33" s="455"/>
      <c r="V33" s="43" t="s">
        <v>72</v>
      </c>
      <c r="Y33"/>
      <c r="Z33"/>
      <c r="AA33" s="528"/>
      <c r="AB33" s="449"/>
      <c r="AC33" s="449"/>
      <c r="AD33" s="449"/>
      <c r="AE33" s="449"/>
      <c r="AF33" s="449"/>
      <c r="AG33" s="449"/>
      <c r="AH33" s="449"/>
      <c r="AI33" s="449"/>
      <c r="AJ33" s="449"/>
      <c r="AK33" s="449"/>
      <c r="AL33" s="449"/>
      <c r="AM33" s="449"/>
      <c r="AN33" s="449"/>
      <c r="AO33" s="498"/>
      <c r="AP33" s="177"/>
      <c r="AW33" s="382"/>
    </row>
    <row r="34" spans="2:62" ht="24" customHeight="1" x14ac:dyDescent="0.15">
      <c r="C34" s="246" t="str">
        <f>+IF(D30=0,"",IF(D29&lt;D30,"エラー !：上の表は、⑩の内数である⑪の量が⑩を超えています",""))</f>
        <v/>
      </c>
      <c r="AA34" s="529"/>
      <c r="AB34" s="463"/>
      <c r="AC34" s="463"/>
      <c r="AD34" s="463"/>
      <c r="AE34" s="463"/>
      <c r="AF34" s="463"/>
      <c r="AG34" s="463"/>
      <c r="AH34" s="463"/>
      <c r="AI34" s="463"/>
      <c r="AJ34" s="463"/>
      <c r="AK34" s="463"/>
      <c r="AL34" s="463"/>
      <c r="AM34" s="463"/>
      <c r="AN34" s="463"/>
      <c r="AO34" s="499"/>
      <c r="AP34" s="177"/>
      <c r="AW34" s="382"/>
    </row>
    <row r="35" spans="2:62" ht="15" customHeight="1" x14ac:dyDescent="0.15">
      <c r="C35" s="247" t="str">
        <f>+IF(D31=0,"",IF(D29&lt;D31,"エラー !：上の表は、⑩の内数である⑫の量が⑩を超えています",""))</f>
        <v/>
      </c>
      <c r="AF35" s="62"/>
      <c r="AG35" s="62"/>
      <c r="AH35" s="62"/>
      <c r="AI35" s="62"/>
      <c r="AJ35" s="62"/>
      <c r="AK35" s="62"/>
    </row>
    <row r="36" spans="2:62" ht="15" customHeight="1" x14ac:dyDescent="0.15">
      <c r="C36" s="247" t="str">
        <f>+IF(D32=0,"",IF(D29&lt;D32,"エラー !：上の表は、⑩の内数である⑬の量が⑩を超えています",""))</f>
        <v/>
      </c>
      <c r="AF36" s="62"/>
      <c r="AG36" s="62"/>
      <c r="AH36" s="62"/>
      <c r="AI36" s="62"/>
      <c r="AJ36" s="62"/>
      <c r="AK36" s="62"/>
      <c r="AL36" s="62"/>
      <c r="AM36" s="143"/>
      <c r="AN36" s="143"/>
      <c r="AO36" s="67"/>
      <c r="AW36" s="66"/>
    </row>
    <row r="37" spans="2:62" ht="15" customHeight="1" x14ac:dyDescent="0.15">
      <c r="C37" s="247" t="str">
        <f>+IF(D33=0,"",IF(D29&lt;D33,"エラー !：上の表は、⑩の内数である⑭の量が⑩を超えています",""))</f>
        <v/>
      </c>
      <c r="J37" s="66"/>
      <c r="K37" s="66"/>
      <c r="R37" s="66"/>
      <c r="S37" s="66"/>
      <c r="T37" s="66"/>
      <c r="AL37" s="62"/>
      <c r="AM37" s="67"/>
      <c r="AN37" s="67"/>
      <c r="AO37" s="67"/>
      <c r="AU37" s="62"/>
      <c r="AV37" s="62"/>
      <c r="AW37" s="66"/>
    </row>
    <row r="38" spans="2:62" ht="13.35" customHeight="1" x14ac:dyDescent="0.15">
      <c r="J38" s="66"/>
      <c r="K38" s="66"/>
      <c r="R38" s="66"/>
      <c r="S38" s="66"/>
      <c r="T38" s="66"/>
      <c r="AL38" s="62"/>
      <c r="AM38" s="67"/>
      <c r="AN38" s="67"/>
      <c r="AO38" s="67"/>
      <c r="AS38" s="67"/>
      <c r="AT38" s="143"/>
      <c r="AU38" s="62"/>
      <c r="AV38" s="62"/>
      <c r="AW38" s="66"/>
    </row>
    <row r="39" spans="2:62" ht="13.35" customHeight="1" x14ac:dyDescent="0.15">
      <c r="J39" s="66"/>
      <c r="K39" s="66"/>
      <c r="R39" s="66"/>
      <c r="S39" s="66"/>
      <c r="T39" s="66"/>
      <c r="AL39" s="62"/>
      <c r="AM39" s="67"/>
      <c r="AN39" s="67"/>
      <c r="AO39" s="67"/>
      <c r="AS39" s="67"/>
      <c r="AT39" s="62"/>
      <c r="AU39" s="62"/>
      <c r="AV39" s="62"/>
      <c r="AW39" s="66"/>
    </row>
    <row r="40" spans="2:62" ht="13.35" customHeight="1" x14ac:dyDescent="0.15">
      <c r="J40" s="66"/>
      <c r="K40" s="66"/>
      <c r="R40" s="66"/>
      <c r="S40" s="66"/>
      <c r="T40" s="66"/>
      <c r="AL40" s="62"/>
      <c r="AM40" s="67"/>
      <c r="AN40" s="67"/>
      <c r="AO40" s="67"/>
      <c r="AS40" s="67"/>
      <c r="AT40" s="62"/>
      <c r="AU40" s="62"/>
      <c r="AV40" s="62"/>
      <c r="AW40" s="66"/>
    </row>
    <row r="41" spans="2:62" ht="13.35" customHeight="1" x14ac:dyDescent="0.15">
      <c r="J41" s="66"/>
      <c r="K41" s="66"/>
      <c r="R41" s="66"/>
      <c r="S41" s="66"/>
      <c r="T41" s="66"/>
      <c r="AS41" s="67"/>
      <c r="AT41" s="62"/>
      <c r="AU41" s="62"/>
      <c r="AV41" s="62"/>
      <c r="AW41" s="66"/>
    </row>
    <row r="42" spans="2:62" ht="13.35" customHeight="1" x14ac:dyDescent="0.15">
      <c r="I42" s="66"/>
      <c r="J42" s="66"/>
      <c r="K42" s="66"/>
      <c r="R42" s="66"/>
      <c r="S42" s="66"/>
      <c r="T42" s="66"/>
      <c r="AS42" s="67"/>
      <c r="AT42" s="62"/>
    </row>
    <row r="43" spans="2:62" x14ac:dyDescent="0.15">
      <c r="I43" s="66"/>
      <c r="J43" s="66"/>
      <c r="K43" s="66"/>
      <c r="R43" s="66"/>
      <c r="S43" s="66"/>
      <c r="T43" s="66"/>
      <c r="AW43" s="66"/>
    </row>
    <row r="44" spans="2:62" x14ac:dyDescent="0.15">
      <c r="I44" s="66"/>
      <c r="J44" s="66"/>
      <c r="K44" s="66"/>
      <c r="R44" s="66"/>
      <c r="S44" s="66"/>
      <c r="T44" s="66"/>
      <c r="AW44" s="66"/>
    </row>
    <row r="45" spans="2:62" x14ac:dyDescent="0.15">
      <c r="I45" s="66"/>
      <c r="J45" s="66"/>
      <c r="K45" s="66"/>
      <c r="R45" s="66"/>
      <c r="S45" s="66"/>
      <c r="T45" s="66"/>
    </row>
    <row r="46" spans="2:62" x14ac:dyDescent="0.15">
      <c r="I46" s="66"/>
      <c r="J46" s="66"/>
      <c r="K46" s="66"/>
      <c r="R46" s="66"/>
      <c r="S46" s="66"/>
      <c r="T46" s="66"/>
    </row>
    <row r="47" spans="2:62" ht="13.35" customHeight="1" x14ac:dyDescent="0.15">
      <c r="I47" s="66"/>
      <c r="J47" s="66"/>
      <c r="K47" s="66"/>
      <c r="R47" s="66"/>
      <c r="S47" s="66"/>
      <c r="T47" s="66"/>
      <c r="BH47" s="67"/>
      <c r="BI47" s="67"/>
      <c r="BJ47" s="65"/>
    </row>
    <row r="48" spans="2:62" x14ac:dyDescent="0.15">
      <c r="I48" s="66"/>
      <c r="J48" s="66"/>
      <c r="K48" s="66"/>
      <c r="R48" s="66"/>
      <c r="S48" s="66"/>
      <c r="T48" s="66"/>
      <c r="BH48" s="65"/>
    </row>
    <row r="49" spans="7:62" x14ac:dyDescent="0.15">
      <c r="G49" s="66"/>
      <c r="H49" s="66"/>
      <c r="I49" s="66"/>
      <c r="J49" s="66"/>
      <c r="K49" s="66"/>
      <c r="R49" s="66"/>
      <c r="S49" s="66"/>
      <c r="T49" s="66"/>
      <c r="BE49" s="65"/>
      <c r="BF49" s="65"/>
      <c r="BG49" s="65"/>
      <c r="BH49" s="65"/>
    </row>
    <row r="50" spans="7:62" x14ac:dyDescent="0.15">
      <c r="G50" s="66"/>
      <c r="H50" s="66"/>
      <c r="I50" s="66"/>
      <c r="J50" s="66"/>
      <c r="K50" s="66"/>
      <c r="R50" s="66"/>
      <c r="S50" s="66"/>
      <c r="T50" s="66"/>
      <c r="BE50" s="65"/>
      <c r="BF50" s="65"/>
      <c r="BG50" s="65"/>
      <c r="BH50" s="65"/>
    </row>
    <row r="51" spans="7:62" x14ac:dyDescent="0.15">
      <c r="G51" s="66"/>
      <c r="H51" s="66"/>
      <c r="I51" s="66"/>
      <c r="J51" s="66"/>
      <c r="K51" s="66"/>
      <c r="R51" s="66"/>
      <c r="S51" s="66"/>
      <c r="T51" s="66"/>
      <c r="BE51" s="65"/>
      <c r="BF51" s="65"/>
      <c r="BG51" s="65"/>
      <c r="BH51" s="65"/>
    </row>
    <row r="52" spans="7:62" x14ac:dyDescent="0.15">
      <c r="G52" s="66"/>
      <c r="H52" s="66"/>
      <c r="I52" s="66"/>
      <c r="J52" s="66"/>
      <c r="K52" s="66"/>
      <c r="R52" s="66"/>
      <c r="S52" s="66"/>
      <c r="T52" s="66"/>
      <c r="BE52" s="65"/>
      <c r="BF52" s="65"/>
      <c r="BG52" s="65"/>
      <c r="BH52" s="65"/>
    </row>
    <row r="53" spans="7:62" x14ac:dyDescent="0.15">
      <c r="G53" s="66"/>
      <c r="H53" s="66"/>
      <c r="I53" s="66"/>
      <c r="J53" s="66"/>
      <c r="K53" s="66"/>
      <c r="R53" s="66"/>
      <c r="S53" s="66"/>
      <c r="T53" s="66"/>
      <c r="BE53" s="65"/>
      <c r="BG53" s="65"/>
      <c r="BH53" s="65"/>
      <c r="BI53" s="65"/>
      <c r="BJ53" s="65"/>
    </row>
    <row r="54" spans="7:62" x14ac:dyDescent="0.15">
      <c r="G54" s="66"/>
      <c r="H54" s="66"/>
      <c r="I54" s="66"/>
      <c r="J54" s="66"/>
      <c r="K54" s="66"/>
      <c r="R54" s="66"/>
      <c r="S54" s="66"/>
      <c r="T54" s="66"/>
      <c r="BD54" s="65"/>
      <c r="BE54" s="68"/>
      <c r="BG54" s="65"/>
      <c r="BH54" s="65"/>
      <c r="BI54" s="65"/>
      <c r="BJ54" s="65"/>
    </row>
    <row r="55" spans="7:62" x14ac:dyDescent="0.15">
      <c r="G55" s="66"/>
      <c r="H55" s="66"/>
      <c r="I55" s="66"/>
      <c r="J55" s="66"/>
      <c r="K55" s="66"/>
      <c r="R55" s="66"/>
      <c r="S55" s="66"/>
      <c r="T55" s="66"/>
      <c r="BD55" s="65"/>
      <c r="BE55" s="68"/>
      <c r="BG55" s="65"/>
      <c r="BH55" s="65"/>
      <c r="BI55" s="65"/>
      <c r="BJ55" s="65"/>
    </row>
    <row r="56" spans="7:62" x14ac:dyDescent="0.15">
      <c r="G56" s="66"/>
      <c r="H56" s="66"/>
      <c r="I56" s="66"/>
      <c r="J56" s="66"/>
      <c r="K56" s="66"/>
      <c r="R56" s="66"/>
      <c r="S56" s="66"/>
      <c r="T56" s="66"/>
      <c r="BD56" s="65"/>
      <c r="BE56" s="68"/>
      <c r="BG56" s="65"/>
      <c r="BH56" s="65"/>
      <c r="BI56" s="65"/>
      <c r="BJ56" s="65"/>
    </row>
    <row r="57" spans="7:62" x14ac:dyDescent="0.15">
      <c r="G57" s="66"/>
      <c r="H57" s="66"/>
      <c r="I57" s="66"/>
      <c r="BD57" s="65"/>
      <c r="BE57" s="68"/>
      <c r="BG57" s="65"/>
      <c r="BH57" s="65"/>
      <c r="BI57" s="65"/>
      <c r="BJ57" s="65"/>
    </row>
    <row r="58" spans="7:62" ht="13.35" customHeight="1" x14ac:dyDescent="0.15">
      <c r="G58" s="66"/>
      <c r="H58" s="66"/>
      <c r="I58" s="66"/>
      <c r="L58" s="66"/>
      <c r="M58" s="69"/>
      <c r="N58" s="66"/>
      <c r="O58" s="66"/>
      <c r="BD58" s="65"/>
      <c r="BE58" s="68"/>
      <c r="BG58" s="65"/>
      <c r="BH58" s="65"/>
      <c r="BI58" s="65"/>
      <c r="BJ58" s="65"/>
    </row>
    <row r="59" spans="7:62" x14ac:dyDescent="0.15">
      <c r="G59" s="66"/>
      <c r="H59" s="66"/>
      <c r="I59" s="66"/>
      <c r="BD59" s="65"/>
      <c r="BE59" s="68"/>
      <c r="BG59" s="65"/>
      <c r="BH59" s="65"/>
      <c r="BI59" s="65"/>
      <c r="BJ59" s="65"/>
    </row>
    <row r="60" spans="7:62" x14ac:dyDescent="0.15">
      <c r="G60" s="66"/>
      <c r="H60" s="66"/>
      <c r="I60" s="66"/>
      <c r="BD60" s="65"/>
      <c r="BE60" s="68"/>
      <c r="BG60" s="65"/>
      <c r="BH60" s="65"/>
      <c r="BI60" s="65"/>
      <c r="BJ60" s="65"/>
    </row>
    <row r="61" spans="7:62" x14ac:dyDescent="0.15">
      <c r="G61" s="66"/>
      <c r="H61" s="66"/>
      <c r="I61" s="66"/>
      <c r="BD61" s="65"/>
      <c r="BE61" s="68"/>
      <c r="BG61" s="65"/>
      <c r="BH61" s="65"/>
      <c r="BI61" s="65"/>
      <c r="BJ61" s="65"/>
    </row>
    <row r="62" spans="7:62" x14ac:dyDescent="0.15">
      <c r="BD62" s="65"/>
      <c r="BE62" s="68"/>
      <c r="BG62" s="65"/>
      <c r="BH62" s="65"/>
      <c r="BI62" s="65"/>
      <c r="BJ62" s="65"/>
    </row>
    <row r="63" spans="7:62" x14ac:dyDescent="0.15">
      <c r="BD63" s="65"/>
      <c r="BE63" s="68"/>
      <c r="BG63" s="65"/>
      <c r="BH63" s="65"/>
      <c r="BI63" s="65"/>
      <c r="BJ63" s="65"/>
    </row>
    <row r="64" spans="7:62" x14ac:dyDescent="0.15">
      <c r="BD64" s="65"/>
      <c r="BE64" s="68"/>
      <c r="BG64" s="65"/>
      <c r="BH64" s="65"/>
      <c r="BI64" s="65"/>
      <c r="BJ64" s="65"/>
    </row>
    <row r="65" spans="12:62" x14ac:dyDescent="0.15">
      <c r="BD65" s="65"/>
      <c r="BE65" s="68"/>
      <c r="BG65" s="65"/>
      <c r="BH65" s="65"/>
      <c r="BI65" s="65"/>
      <c r="BJ65" s="65"/>
    </row>
    <row r="66" spans="12:62" x14ac:dyDescent="0.15">
      <c r="BD66" s="65"/>
      <c r="BE66" s="68"/>
      <c r="BG66" s="65"/>
      <c r="BH66" s="65"/>
      <c r="BI66" s="65"/>
      <c r="BJ66" s="65"/>
    </row>
    <row r="67" spans="12:62" x14ac:dyDescent="0.15">
      <c r="BD67" s="65"/>
      <c r="BE67" s="68"/>
      <c r="BG67" s="65"/>
      <c r="BH67" s="65"/>
      <c r="BI67" s="65"/>
      <c r="BJ67" s="65"/>
    </row>
    <row r="69" spans="12:62" ht="13.35" customHeight="1" x14ac:dyDescent="0.15">
      <c r="L69" s="66"/>
      <c r="M69" s="69"/>
      <c r="N69" s="66"/>
      <c r="O69" s="66"/>
    </row>
    <row r="70" spans="12:62" ht="13.35" customHeight="1" x14ac:dyDescent="0.15">
      <c r="L70" s="66"/>
      <c r="M70" s="69"/>
      <c r="N70" s="66"/>
      <c r="O70" s="66"/>
    </row>
    <row r="71" spans="12:62" ht="13.35" customHeight="1" x14ac:dyDescent="0.15">
      <c r="L71" s="66"/>
      <c r="M71" s="69"/>
      <c r="N71" s="66"/>
      <c r="O71" s="66"/>
    </row>
    <row r="72" spans="12:62" ht="13.35" customHeight="1" x14ac:dyDescent="0.15">
      <c r="L72" s="66"/>
      <c r="M72" s="69"/>
      <c r="N72" s="66"/>
      <c r="O72" s="66"/>
    </row>
    <row r="73" spans="12:62" ht="13.35" customHeight="1" x14ac:dyDescent="0.15">
      <c r="L73" s="66"/>
      <c r="M73" s="69"/>
      <c r="N73" s="66"/>
      <c r="O73" s="66"/>
    </row>
    <row r="74" spans="12:62" ht="13.35" customHeight="1" x14ac:dyDescent="0.15">
      <c r="L74" s="66"/>
      <c r="M74" s="69"/>
      <c r="N74" s="66"/>
      <c r="O74" s="66"/>
    </row>
    <row r="75" spans="12:62" ht="13.35" customHeight="1" x14ac:dyDescent="0.15">
      <c r="L75" s="66"/>
      <c r="M75" s="69"/>
      <c r="N75" s="66"/>
      <c r="O75" s="66"/>
    </row>
    <row r="76" spans="12:62" ht="13.35" customHeight="1" x14ac:dyDescent="0.15">
      <c r="L76" s="66"/>
      <c r="M76" s="69"/>
      <c r="N76" s="66"/>
      <c r="O76" s="66"/>
    </row>
  </sheetData>
  <sheetProtection algorithmName="SHA-512" hashValue="hqWobYOOzX4i9onUH8YUekmX2OJeV70p/S0xa9sbUpmISvCbBBxJy5do5kR4GTxVKEsK/IRQf/PwCzNwl0o54A==" saltValue="UloP8G4HKKwq/ZDDMI+7AQ==" spinCount="100000" sheet="1" objects="1" scenarios="1"/>
  <mergeCells count="113">
    <mergeCell ref="AW19:AW20"/>
    <mergeCell ref="P12:S12"/>
    <mergeCell ref="AA32:AE34"/>
    <mergeCell ref="B2:H3"/>
    <mergeCell ref="S32:V32"/>
    <mergeCell ref="D23:G23"/>
    <mergeCell ref="AI17:AL17"/>
    <mergeCell ref="B23:C23"/>
    <mergeCell ref="AL30:AO30"/>
    <mergeCell ref="Y18:AA18"/>
    <mergeCell ref="D24:F24"/>
    <mergeCell ref="AS17:AT17"/>
    <mergeCell ref="H32:I32"/>
    <mergeCell ref="H23:J23"/>
    <mergeCell ref="P22:V22"/>
    <mergeCell ref="D26:F26"/>
    <mergeCell ref="U17:X17"/>
    <mergeCell ref="P21:S21"/>
    <mergeCell ref="AI8:AN8"/>
    <mergeCell ref="H27:I27"/>
    <mergeCell ref="G11:I11"/>
    <mergeCell ref="AT29:AV30"/>
    <mergeCell ref="AH12:AM12"/>
    <mergeCell ref="AS3:AT3"/>
    <mergeCell ref="D31:F31"/>
    <mergeCell ref="F15:H15"/>
    <mergeCell ref="B7:C7"/>
    <mergeCell ref="F9:I9"/>
    <mergeCell ref="AF5:AU5"/>
    <mergeCell ref="AS27:AU27"/>
    <mergeCell ref="H31:I31"/>
    <mergeCell ref="AH9:AM9"/>
    <mergeCell ref="P15:S15"/>
    <mergeCell ref="Y30:Z30"/>
    <mergeCell ref="M7:AB8"/>
    <mergeCell ref="Y29:Z29"/>
    <mergeCell ref="AT26:AV26"/>
    <mergeCell ref="AO20:AP20"/>
    <mergeCell ref="B28:C28"/>
    <mergeCell ref="Y28:Z28"/>
    <mergeCell ref="AL31:AQ31"/>
    <mergeCell ref="Q20:T20"/>
    <mergeCell ref="Q14:T14"/>
    <mergeCell ref="P27:S27"/>
    <mergeCell ref="AS4:AT4"/>
    <mergeCell ref="R33:U33"/>
    <mergeCell ref="H25:I25"/>
    <mergeCell ref="G14:I14"/>
    <mergeCell ref="AH15:AM15"/>
    <mergeCell ref="C8:K8"/>
    <mergeCell ref="D25:F25"/>
    <mergeCell ref="AH18:AK18"/>
    <mergeCell ref="B29:C29"/>
    <mergeCell ref="AL27:AO27"/>
    <mergeCell ref="AF32:AK34"/>
    <mergeCell ref="D32:F32"/>
    <mergeCell ref="D33:F33"/>
    <mergeCell ref="B30:C30"/>
    <mergeCell ref="AL32:AO34"/>
    <mergeCell ref="AS31:AU31"/>
    <mergeCell ref="AS18:AT18"/>
    <mergeCell ref="H30:I30"/>
    <mergeCell ref="B33:C33"/>
    <mergeCell ref="M26:M33"/>
    <mergeCell ref="B32:C32"/>
    <mergeCell ref="F12:H12"/>
    <mergeCell ref="B26:C26"/>
    <mergeCell ref="AI14:AN14"/>
    <mergeCell ref="H33:I33"/>
    <mergeCell ref="P16:AB16"/>
    <mergeCell ref="H26:I26"/>
    <mergeCell ref="P18:S18"/>
    <mergeCell ref="Q17:T17"/>
    <mergeCell ref="Q11:T11"/>
    <mergeCell ref="B27:C27"/>
    <mergeCell ref="P24:S24"/>
    <mergeCell ref="AS29:AS30"/>
    <mergeCell ref="AI11:AN11"/>
    <mergeCell ref="AA28:AE28"/>
    <mergeCell ref="S29:V29"/>
    <mergeCell ref="B31:C31"/>
    <mergeCell ref="U23:X23"/>
    <mergeCell ref="Z17:AB17"/>
    <mergeCell ref="AS24:AU24"/>
    <mergeCell ref="AS16:AT16"/>
    <mergeCell ref="AT23:AV23"/>
    <mergeCell ref="AE17:AE21"/>
    <mergeCell ref="AO17:AP17"/>
    <mergeCell ref="D27:F27"/>
    <mergeCell ref="B25:C25"/>
    <mergeCell ref="Y21:AA21"/>
    <mergeCell ref="H29:I29"/>
    <mergeCell ref="AP3:AR4"/>
    <mergeCell ref="D28:F28"/>
    <mergeCell ref="B21:J22"/>
    <mergeCell ref="AA30:AE30"/>
    <mergeCell ref="AM26:AP26"/>
    <mergeCell ref="Z20:AB20"/>
    <mergeCell ref="D30:F30"/>
    <mergeCell ref="AM29:AP29"/>
    <mergeCell ref="D29:F29"/>
    <mergeCell ref="R30:U30"/>
    <mergeCell ref="M11:M24"/>
    <mergeCell ref="Z5:AD5"/>
    <mergeCell ref="B24:C24"/>
    <mergeCell ref="Q26:T26"/>
    <mergeCell ref="AA29:AE29"/>
    <mergeCell ref="AE9:AE14"/>
    <mergeCell ref="H24:I24"/>
    <mergeCell ref="D7:I7"/>
    <mergeCell ref="AB3:AD3"/>
    <mergeCell ref="H28:I28"/>
    <mergeCell ref="Q23:T23"/>
  </mergeCells>
  <phoneticPr fontId="3"/>
  <dataValidations count="3">
    <dataValidation type="custom" allowBlank="1" showInputMessage="1" showErrorMessage="1" error="入力は少数第1位までにして下さい。" sqref="AU13:AU14" xr:uid="{00000000-0002-0000-1200-000000000000}">
      <formula1>AU13=ROUND(AU13,1)</formula1>
    </dataValidation>
    <dataValidation type="custom" allowBlank="1" showInputMessage="1" showErrorMessage="1" sqref="H24:H33" xr:uid="{00000000-0002-0000-1200-000001000000}">
      <formula1>H24=ROUND(H24,1)</formula1>
    </dataValidation>
    <dataValidation type="custom" allowBlank="1" showInputMessage="1" showErrorMessage="1" error="入力は少数第1位までにしてください。" sqref="D24:F33 F15:H15 P12:S12 P15:S15 P18:S18 P21:S21 P24:S24 R33:U33 AA28:AE30 AH9:AM9 AH12:AM12 AH15:AM15 AL30:AO30 AO21 AS27:AU27 AS31:AU31 AU16:AU18" xr:uid="{00000000-0002-0000-1200-000002000000}">
      <formula1>D9=ROUND(D9,1)</formula1>
    </dataValidation>
  </dataValidations>
  <pageMargins left="0.59055118110236227" right="0.59055118110236227" top="0.62992125984251968" bottom="0.39370078740157483" header="0.51181102362204722" footer="0"/>
  <pageSetup paperSize="9" scale="68" orientation="landscape"/>
  <legacyDrawing r:id="rId1"/>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2">
    <pageSetUpPr fitToPage="1"/>
  </sheetPr>
  <dimension ref="B1:BJ76"/>
  <sheetViews>
    <sheetView showGridLines="0" zoomScaleNormal="100" workbookViewId="0">
      <selection activeCell="B2" sqref="B2:H3"/>
    </sheetView>
  </sheetViews>
  <sheetFormatPr defaultColWidth="9" defaultRowHeight="12" x14ac:dyDescent="0.15"/>
  <cols>
    <col min="1" max="2" width="2.875" style="40" customWidth="1"/>
    <col min="3" max="3" width="18.375" style="40" customWidth="1"/>
    <col min="4" max="5" width="4.375" style="40" customWidth="1"/>
    <col min="6" max="6" width="3.875" style="40" customWidth="1"/>
    <col min="7" max="7" width="2.375" style="40" customWidth="1"/>
    <col min="8" max="8" width="10.375" style="40" customWidth="1"/>
    <col min="9" max="9" width="2.375" style="40" customWidth="1"/>
    <col min="10" max="11" width="2.5" style="40" customWidth="1"/>
    <col min="12" max="15" width="2.875" style="40" customWidth="1"/>
    <col min="16" max="16" width="3" style="40" customWidth="1"/>
    <col min="17" max="19" width="4.875" style="40" customWidth="1"/>
    <col min="20" max="22" width="2.875" style="40" customWidth="1"/>
    <col min="23" max="24" width="2.5" style="40" customWidth="1"/>
    <col min="25" max="25" width="2.875" style="40" customWidth="1"/>
    <col min="26" max="26" width="7.875" style="40" customWidth="1"/>
    <col min="27" max="27" width="4.875" style="40" customWidth="1"/>
    <col min="28" max="28" width="2" style="40" customWidth="1"/>
    <col min="29" max="30" width="2.375" style="40" customWidth="1"/>
    <col min="31" max="31" width="3.125" style="40" customWidth="1"/>
    <col min="32" max="33" width="2.375" style="40" customWidth="1"/>
    <col min="34" max="34" width="2.875" style="40" customWidth="1"/>
    <col min="35" max="35" width="7.875" style="40" customWidth="1"/>
    <col min="36" max="37" width="4.375" style="40" customWidth="1"/>
    <col min="38" max="38" width="3.375" style="40" customWidth="1"/>
    <col min="39" max="40" width="2.875" style="40" customWidth="1"/>
    <col min="41" max="41" width="10.875" style="40" customWidth="1"/>
    <col min="42" max="42" width="2.875" style="40" customWidth="1"/>
    <col min="43" max="44" width="2.5" style="40" customWidth="1"/>
    <col min="45" max="45" width="2.875" style="40" customWidth="1"/>
    <col min="46" max="46" width="7.875" style="40" customWidth="1"/>
    <col min="47" max="47" width="11.875" style="40" customWidth="1"/>
    <col min="48" max="48" width="1.875" style="40" customWidth="1"/>
    <col min="49" max="49" width="5.375" style="40" customWidth="1"/>
    <col min="50" max="58" width="9" style="40" customWidth="1"/>
    <col min="59" max="59" width="16.125" style="40" customWidth="1"/>
    <col min="60" max="60" width="9" style="40" customWidth="1"/>
    <col min="61" max="16384" width="9" style="40"/>
  </cols>
  <sheetData>
    <row r="1" spans="2:49" ht="27" customHeight="1" x14ac:dyDescent="0.15">
      <c r="F1" s="39"/>
      <c r="S1" s="82" t="s">
        <v>174</v>
      </c>
      <c r="T1" s="82" t="s">
        <v>175</v>
      </c>
    </row>
    <row r="2" spans="2:49" ht="12" customHeight="1" thickBot="1" x14ac:dyDescent="0.2">
      <c r="B2" s="451" t="s">
        <v>32</v>
      </c>
      <c r="C2" s="449"/>
      <c r="D2" s="449"/>
      <c r="E2" s="449"/>
      <c r="F2" s="449"/>
      <c r="G2" s="449"/>
      <c r="H2" s="449"/>
      <c r="Y2" s="104"/>
      <c r="AU2" s="115"/>
      <c r="AV2" s="113"/>
      <c r="AW2" s="382"/>
    </row>
    <row r="3" spans="2:49" ht="13.35" customHeight="1" x14ac:dyDescent="0.15">
      <c r="B3" s="449"/>
      <c r="C3" s="449"/>
      <c r="D3" s="449"/>
      <c r="E3" s="449"/>
      <c r="F3" s="449"/>
      <c r="G3" s="449"/>
      <c r="H3" s="449"/>
      <c r="Y3" s="104"/>
      <c r="Z3" s="41"/>
      <c r="AA3" s="41"/>
      <c r="AB3" s="448"/>
      <c r="AC3" s="449"/>
      <c r="AD3" s="449"/>
      <c r="AE3" s="87"/>
      <c r="AF3" s="105"/>
      <c r="AG3" s="105"/>
      <c r="AH3" s="105"/>
      <c r="AI3" s="105"/>
      <c r="AJ3" s="105"/>
      <c r="AK3" s="105"/>
      <c r="AL3" s="105"/>
      <c r="AM3" s="105"/>
      <c r="AN3" s="105"/>
      <c r="AO3" s="105"/>
      <c r="AP3" s="476" t="s">
        <v>176</v>
      </c>
      <c r="AQ3" s="477"/>
      <c r="AR3" s="478"/>
      <c r="AS3" s="443" t="s">
        <v>27</v>
      </c>
      <c r="AT3" s="444"/>
      <c r="AU3" s="114" t="s">
        <v>28</v>
      </c>
      <c r="AV3" s="105"/>
      <c r="AW3" s="382"/>
    </row>
    <row r="4" spans="2:49" ht="13.7" customHeight="1" thickBot="1" x14ac:dyDescent="0.2">
      <c r="C4" s="104"/>
      <c r="F4" s="104"/>
      <c r="G4" s="104"/>
      <c r="H4" s="104"/>
      <c r="I4" s="104"/>
      <c r="J4" s="104"/>
      <c r="K4" s="104"/>
      <c r="L4" s="104"/>
      <c r="M4" s="104"/>
      <c r="N4" s="104"/>
      <c r="O4" s="104"/>
      <c r="P4" s="104"/>
      <c r="Q4" s="104"/>
      <c r="R4" s="104"/>
      <c r="S4" s="104"/>
      <c r="T4" s="104"/>
      <c r="U4" s="104"/>
      <c r="V4" s="104"/>
      <c r="W4" s="104"/>
      <c r="X4" s="104"/>
      <c r="Y4" s="104"/>
      <c r="Z4" s="41"/>
      <c r="AA4" s="41"/>
      <c r="AB4" s="106"/>
      <c r="AC4" s="106"/>
      <c r="AD4" s="106"/>
      <c r="AE4" s="87"/>
      <c r="AF4" s="105"/>
      <c r="AG4" s="105"/>
      <c r="AH4" s="105"/>
      <c r="AI4" s="105"/>
      <c r="AJ4" s="105"/>
      <c r="AK4" s="105"/>
      <c r="AL4" s="105"/>
      <c r="AM4" s="105"/>
      <c r="AN4" s="105"/>
      <c r="AO4" s="105"/>
      <c r="AP4" s="479"/>
      <c r="AQ4" s="480"/>
      <c r="AR4" s="481"/>
      <c r="AS4" s="452" t="str">
        <f>+表紙!N28</f>
        <v>○</v>
      </c>
      <c r="AT4" s="453"/>
      <c r="AU4" s="261">
        <f>+表紙!O28</f>
        <v>0</v>
      </c>
      <c r="AV4" s="105"/>
      <c r="AW4" s="382"/>
    </row>
    <row r="5" spans="2:49" ht="15" customHeight="1" x14ac:dyDescent="0.15">
      <c r="B5" s="145" t="s">
        <v>177</v>
      </c>
      <c r="C5" s="145"/>
      <c r="F5" s="145"/>
      <c r="G5" s="103"/>
      <c r="H5" s="103"/>
      <c r="I5" s="103"/>
      <c r="J5" s="103"/>
      <c r="K5" s="103"/>
      <c r="L5" s="103"/>
      <c r="M5" s="41"/>
      <c r="N5" s="41"/>
      <c r="O5" s="41"/>
      <c r="P5" s="41"/>
      <c r="Q5" s="41"/>
      <c r="R5" s="41"/>
      <c r="S5" s="41"/>
      <c r="T5" s="41"/>
      <c r="U5" s="41"/>
      <c r="V5" s="41"/>
      <c r="W5" s="41"/>
      <c r="X5" s="41"/>
      <c r="Y5" s="41"/>
      <c r="Z5" s="471" t="s">
        <v>178</v>
      </c>
      <c r="AA5" s="449"/>
      <c r="AB5" s="449"/>
      <c r="AC5" s="449"/>
      <c r="AD5" s="449"/>
      <c r="AE5" s="87" t="s">
        <v>179</v>
      </c>
      <c r="AF5" s="487" t="str">
        <f>+表紙!F47</f>
        <v>株式会社ハマーズ</v>
      </c>
      <c r="AG5" s="449"/>
      <c r="AH5" s="449"/>
      <c r="AI5" s="449"/>
      <c r="AJ5" s="449"/>
      <c r="AK5" s="449"/>
      <c r="AL5" s="449"/>
      <c r="AM5" s="449"/>
      <c r="AN5" s="449"/>
      <c r="AO5" s="449"/>
      <c r="AP5" s="449"/>
      <c r="AQ5" s="449"/>
      <c r="AR5" s="449"/>
      <c r="AS5" s="449"/>
      <c r="AT5" s="449"/>
      <c r="AU5" s="449"/>
      <c r="AV5" s="230"/>
      <c r="AW5" s="382"/>
    </row>
    <row r="6" spans="2:49" ht="24.75" customHeight="1" thickBot="1" x14ac:dyDescent="0.2">
      <c r="B6" s="287" t="s">
        <v>180</v>
      </c>
      <c r="C6" s="128"/>
      <c r="F6" s="128"/>
      <c r="G6" s="128"/>
      <c r="H6" s="128"/>
      <c r="I6" s="128"/>
      <c r="J6" s="128"/>
      <c r="K6" s="128"/>
      <c r="L6" s="128"/>
      <c r="M6" s="128"/>
      <c r="N6" s="128"/>
      <c r="O6" s="128"/>
      <c r="P6" s="128"/>
      <c r="Q6" s="128"/>
      <c r="R6" s="128"/>
      <c r="S6" s="128"/>
      <c r="T6" s="128"/>
      <c r="U6" s="128"/>
      <c r="V6" s="128"/>
      <c r="W6" s="128"/>
      <c r="X6" s="128"/>
      <c r="Y6" s="128"/>
      <c r="AC6" s="41"/>
      <c r="AD6" s="41"/>
      <c r="AE6" s="41"/>
      <c r="AF6" s="41"/>
      <c r="AG6" s="41"/>
      <c r="AH6" s="41"/>
      <c r="AI6" s="41"/>
      <c r="AJ6" s="41"/>
      <c r="AK6" s="41"/>
      <c r="AL6" s="41"/>
      <c r="AM6" s="41"/>
      <c r="AN6" s="41"/>
      <c r="AO6" s="41"/>
      <c r="AP6" s="41"/>
      <c r="AQ6" s="41"/>
      <c r="AR6" s="41"/>
      <c r="AS6" s="41"/>
      <c r="AT6" s="41"/>
      <c r="AU6" s="41"/>
      <c r="AV6" s="41"/>
      <c r="AW6" s="382"/>
    </row>
    <row r="7" spans="2:49" ht="28.35" customHeight="1" thickBot="1" x14ac:dyDescent="0.2">
      <c r="B7" s="485" t="s">
        <v>181</v>
      </c>
      <c r="C7" s="486"/>
      <c r="D7" s="445" t="s">
        <v>291</v>
      </c>
      <c r="E7" s="446"/>
      <c r="F7" s="446"/>
      <c r="G7" s="446"/>
      <c r="H7" s="446"/>
      <c r="I7" s="447"/>
      <c r="J7" s="136"/>
      <c r="S7" s="470"/>
      <c r="T7" s="449"/>
      <c r="U7" s="449"/>
      <c r="V7" s="449"/>
      <c r="W7" s="134"/>
      <c r="X7" s="134"/>
      <c r="Y7" s="129"/>
      <c r="AB7"/>
      <c r="AC7"/>
      <c r="AD7"/>
      <c r="AE7"/>
      <c r="AF7" s="90"/>
      <c r="AG7" s="90"/>
      <c r="AH7" s="90"/>
      <c r="AI7" s="90"/>
      <c r="AJ7" s="90"/>
      <c r="AK7" s="90"/>
      <c r="AL7" s="90"/>
      <c r="AM7" s="90"/>
      <c r="AN7" s="90"/>
      <c r="AS7"/>
      <c r="AT7"/>
      <c r="AU7"/>
      <c r="AV7"/>
      <c r="AW7" s="382"/>
    </row>
    <row r="8" spans="2:49" ht="28.35" customHeight="1" thickTop="1" thickBot="1" x14ac:dyDescent="0.2">
      <c r="B8" s="42" t="s">
        <v>183</v>
      </c>
      <c r="C8" s="483" t="s">
        <v>184</v>
      </c>
      <c r="D8" s="449"/>
      <c r="E8" s="449"/>
      <c r="F8" s="449"/>
      <c r="G8" s="449"/>
      <c r="H8" s="449"/>
      <c r="I8" s="449"/>
      <c r="J8" s="449"/>
      <c r="K8" s="449"/>
      <c r="L8" s="124"/>
      <c r="M8" s="124"/>
      <c r="N8" s="124"/>
      <c r="O8" s="124"/>
      <c r="P8" s="124"/>
      <c r="Q8" s="124"/>
      <c r="R8" s="124"/>
      <c r="S8" s="124"/>
      <c r="T8" s="124"/>
      <c r="U8" s="124"/>
      <c r="V8" s="124"/>
      <c r="W8" s="125"/>
      <c r="X8" s="125"/>
      <c r="Y8" s="125"/>
      <c r="Z8" s="90"/>
      <c r="AA8" s="90"/>
      <c r="AB8" s="90"/>
      <c r="AC8" s="90"/>
      <c r="AD8" s="90"/>
      <c r="AE8" s="90"/>
      <c r="AG8" s="48"/>
      <c r="AH8" s="44" t="s">
        <v>185</v>
      </c>
      <c r="AI8" s="438" t="s">
        <v>186</v>
      </c>
      <c r="AJ8" s="439"/>
      <c r="AK8" s="439"/>
      <c r="AL8" s="439"/>
      <c r="AM8" s="439"/>
      <c r="AN8" s="440"/>
      <c r="AS8"/>
      <c r="AT8"/>
      <c r="AU8"/>
      <c r="AV8"/>
      <c r="AW8" s="382"/>
    </row>
    <row r="9" spans="2:49" ht="24.75" customHeight="1" thickTop="1" thickBot="1" x14ac:dyDescent="0.2">
      <c r="B9" s="176" t="s">
        <v>187</v>
      </c>
      <c r="F9" s="488" t="s">
        <v>188</v>
      </c>
      <c r="G9" s="489"/>
      <c r="H9" s="489"/>
      <c r="I9" s="490"/>
      <c r="J9" s="124"/>
      <c r="K9" s="124"/>
      <c r="L9" s="124"/>
      <c r="M9" s="124"/>
      <c r="N9" s="124"/>
      <c r="O9" s="124"/>
      <c r="P9" s="124"/>
      <c r="Q9" s="124"/>
      <c r="R9" s="124"/>
      <c r="S9" s="124"/>
      <c r="T9" s="124"/>
      <c r="U9" s="124"/>
      <c r="V9" s="124"/>
      <c r="W9" s="125"/>
      <c r="X9" s="125"/>
      <c r="Y9" s="125"/>
      <c r="Z9" s="90"/>
      <c r="AA9" s="90"/>
      <c r="AB9" s="90"/>
      <c r="AC9" s="90"/>
      <c r="AD9" s="90"/>
      <c r="AE9" s="504" t="s">
        <v>189</v>
      </c>
      <c r="AF9" s="54"/>
      <c r="AH9" s="441"/>
      <c r="AI9" s="442"/>
      <c r="AJ9" s="442"/>
      <c r="AK9" s="442"/>
      <c r="AL9" s="442"/>
      <c r="AM9" s="442"/>
      <c r="AN9" s="51" t="s">
        <v>72</v>
      </c>
      <c r="AS9"/>
      <c r="AT9"/>
      <c r="AU9"/>
      <c r="AV9"/>
      <c r="AW9" s="382"/>
    </row>
    <row r="10" spans="2:49" ht="24.75" customHeight="1" thickTop="1" thickBot="1" x14ac:dyDescent="0.2">
      <c r="F10" s="91"/>
      <c r="G10" s="124"/>
      <c r="H10" s="124"/>
      <c r="I10" s="124"/>
      <c r="J10" s="124"/>
      <c r="K10" s="124"/>
      <c r="L10" s="124"/>
      <c r="M10" s="124"/>
      <c r="N10" s="124"/>
      <c r="O10" s="124"/>
      <c r="P10" s="124"/>
      <c r="Q10" s="124"/>
      <c r="R10" s="124"/>
      <c r="S10" s="124"/>
      <c r="T10" s="124"/>
      <c r="U10" s="124"/>
      <c r="V10" s="124"/>
      <c r="W10" s="125"/>
      <c r="X10" s="125"/>
      <c r="Y10" s="125"/>
      <c r="Z10" s="90"/>
      <c r="AA10" s="90"/>
      <c r="AB10" s="90"/>
      <c r="AE10" s="473"/>
      <c r="AF10" s="54"/>
      <c r="AS10"/>
      <c r="AT10"/>
      <c r="AU10"/>
      <c r="AV10"/>
      <c r="AW10" s="382"/>
    </row>
    <row r="11" spans="2:49" ht="27" customHeight="1" thickTop="1" thickBot="1" x14ac:dyDescent="0.2">
      <c r="C11" s="153" t="s">
        <v>190</v>
      </c>
      <c r="F11" s="44" t="s">
        <v>47</v>
      </c>
      <c r="G11" s="438" t="s">
        <v>191</v>
      </c>
      <c r="H11" s="439"/>
      <c r="I11" s="440"/>
      <c r="J11" s="45"/>
      <c r="K11" s="46"/>
      <c r="L11" s="47"/>
      <c r="M11" s="472" t="s">
        <v>192</v>
      </c>
      <c r="N11" s="47"/>
      <c r="O11" s="48"/>
      <c r="P11" s="44" t="s">
        <v>50</v>
      </c>
      <c r="Q11" s="493" t="s">
        <v>193</v>
      </c>
      <c r="R11" s="439"/>
      <c r="S11" s="439"/>
      <c r="T11" s="440"/>
      <c r="U11" s="178"/>
      <c r="V11" s="62"/>
      <c r="Y11"/>
      <c r="Z11"/>
      <c r="AA11"/>
      <c r="AB11"/>
      <c r="AD11" s="59"/>
      <c r="AE11" s="473"/>
      <c r="AF11" s="138"/>
      <c r="AG11" s="48"/>
      <c r="AH11" s="44" t="s">
        <v>194</v>
      </c>
      <c r="AI11" s="438" t="s">
        <v>195</v>
      </c>
      <c r="AJ11" s="439"/>
      <c r="AK11" s="439"/>
      <c r="AL11" s="439"/>
      <c r="AM11" s="439"/>
      <c r="AN11" s="440"/>
      <c r="AS11"/>
      <c r="AT11"/>
      <c r="AU11"/>
      <c r="AV11"/>
      <c r="AW11" s="382"/>
    </row>
    <row r="12" spans="2:49" ht="24.75" customHeight="1" thickTop="1" thickBot="1" x14ac:dyDescent="0.2">
      <c r="F12" s="459">
        <f>+ROUND(P12,1)+ROUND(P15,1)+ROUND(P18,1)+ROUND(P24,1)+P27-ROUND(F15,1)</f>
        <v>0</v>
      </c>
      <c r="G12" s="460"/>
      <c r="H12" s="460"/>
      <c r="I12" s="51" t="s">
        <v>72</v>
      </c>
      <c r="K12" s="52"/>
      <c r="M12" s="473"/>
      <c r="N12" s="53"/>
      <c r="P12" s="441"/>
      <c r="Q12" s="442"/>
      <c r="R12" s="442"/>
      <c r="S12" s="442"/>
      <c r="T12" s="51" t="s">
        <v>72</v>
      </c>
      <c r="Y12"/>
      <c r="Z12"/>
      <c r="AA12"/>
      <c r="AB12"/>
      <c r="AC12" s="54"/>
      <c r="AE12" s="473"/>
      <c r="AG12" s="131"/>
      <c r="AH12" s="441"/>
      <c r="AI12" s="442"/>
      <c r="AJ12" s="442"/>
      <c r="AK12" s="442"/>
      <c r="AL12" s="442"/>
      <c r="AM12" s="442"/>
      <c r="AN12" s="51" t="s">
        <v>72</v>
      </c>
      <c r="AS12"/>
      <c r="AT12"/>
      <c r="AU12"/>
      <c r="AV12"/>
      <c r="AW12" s="382"/>
    </row>
    <row r="13" spans="2:49" ht="24.75" customHeight="1" thickTop="1" thickBot="1" x14ac:dyDescent="0.2">
      <c r="K13" s="55"/>
      <c r="M13" s="473"/>
      <c r="N13" s="54"/>
      <c r="Y13"/>
      <c r="Z13"/>
      <c r="AA13"/>
      <c r="AB13"/>
      <c r="AC13" s="54"/>
      <c r="AE13" s="473"/>
      <c r="AG13" s="136"/>
      <c r="AH13" s="134"/>
      <c r="AI13" s="135"/>
      <c r="AJ13" s="135"/>
      <c r="AK13" s="135"/>
      <c r="AL13" s="135"/>
      <c r="AS13" s="133"/>
      <c r="AT13" s="133"/>
      <c r="AU13" s="134"/>
      <c r="AW13" s="382"/>
    </row>
    <row r="14" spans="2:49" ht="27" customHeight="1" thickTop="1" thickBot="1" x14ac:dyDescent="0.2">
      <c r="F14" s="50" t="s">
        <v>196</v>
      </c>
      <c r="G14" s="468" t="s">
        <v>197</v>
      </c>
      <c r="H14" s="436"/>
      <c r="I14" s="437"/>
      <c r="J14" s="57"/>
      <c r="K14" s="58"/>
      <c r="M14" s="473"/>
      <c r="N14" s="54"/>
      <c r="O14" s="47"/>
      <c r="P14" s="44" t="s">
        <v>64</v>
      </c>
      <c r="Q14" s="494" t="s">
        <v>198</v>
      </c>
      <c r="R14" s="439"/>
      <c r="S14" s="439"/>
      <c r="T14" s="440"/>
      <c r="U14" s="178"/>
      <c r="V14" s="62"/>
      <c r="Y14"/>
      <c r="Z14"/>
      <c r="AA14"/>
      <c r="AB14"/>
      <c r="AC14" s="54"/>
      <c r="AE14" s="474"/>
      <c r="AG14" s="137"/>
      <c r="AH14" s="50" t="s">
        <v>199</v>
      </c>
      <c r="AI14" s="464" t="s">
        <v>200</v>
      </c>
      <c r="AJ14" s="465"/>
      <c r="AK14" s="465"/>
      <c r="AL14" s="465"/>
      <c r="AM14" s="465"/>
      <c r="AN14" s="466"/>
      <c r="AO14"/>
      <c r="AS14" s="133"/>
      <c r="AT14" s="133"/>
      <c r="AU14" s="134"/>
      <c r="AW14" s="382"/>
    </row>
    <row r="15" spans="2:49" ht="24.75" customHeight="1" thickBot="1" x14ac:dyDescent="0.2">
      <c r="F15" s="484"/>
      <c r="G15" s="455"/>
      <c r="H15" s="455"/>
      <c r="I15" s="43" t="s">
        <v>72</v>
      </c>
      <c r="K15" s="54"/>
      <c r="M15" s="473"/>
      <c r="N15" s="54"/>
      <c r="P15" s="441"/>
      <c r="Q15" s="442"/>
      <c r="R15" s="442"/>
      <c r="S15" s="442"/>
      <c r="T15" s="51" t="s">
        <v>72</v>
      </c>
      <c r="Y15"/>
      <c r="Z15"/>
      <c r="AA15"/>
      <c r="AB15"/>
      <c r="AC15" s="54"/>
      <c r="AH15" s="454"/>
      <c r="AI15" s="455"/>
      <c r="AJ15" s="455"/>
      <c r="AK15" s="455"/>
      <c r="AL15" s="455"/>
      <c r="AM15" s="455"/>
      <c r="AN15" s="43" t="s">
        <v>72</v>
      </c>
      <c r="AO15"/>
      <c r="AS15" s="60" t="s">
        <v>201</v>
      </c>
      <c r="AT15" s="61"/>
      <c r="AW15" s="382"/>
    </row>
    <row r="16" spans="2:49" ht="24.75" customHeight="1" thickTop="1" thickBot="1" x14ac:dyDescent="0.2">
      <c r="K16" s="54"/>
      <c r="M16" s="473"/>
      <c r="N16" s="54"/>
      <c r="P16" s="507" t="str">
        <f>+IF(Y18=0,"",IF(Y18-P18=Y18,"エラー！：⑥残さ物量があるのに、④自ら中間処理した量がゼロになっています",""))</f>
        <v/>
      </c>
      <c r="Q16" s="449"/>
      <c r="R16" s="449"/>
      <c r="S16" s="449"/>
      <c r="T16" s="449"/>
      <c r="U16" s="449"/>
      <c r="V16" s="449"/>
      <c r="W16" s="449"/>
      <c r="X16" s="449"/>
      <c r="Y16" s="449"/>
      <c r="Z16" s="449"/>
      <c r="AA16" s="449"/>
      <c r="AB16" s="449"/>
      <c r="AC16" s="54"/>
      <c r="AE16" s="174"/>
      <c r="AP16" s="49"/>
      <c r="AS16" s="508" t="s">
        <v>240</v>
      </c>
      <c r="AT16" s="437"/>
      <c r="AU16" s="92"/>
      <c r="AV16" s="43" t="s">
        <v>72</v>
      </c>
      <c r="AW16" s="382"/>
    </row>
    <row r="17" spans="2:49" ht="27" customHeight="1" thickTop="1" thickBot="1" x14ac:dyDescent="0.2">
      <c r="K17" s="54"/>
      <c r="M17" s="473"/>
      <c r="N17" s="54"/>
      <c r="O17" s="47"/>
      <c r="P17" s="44" t="s">
        <v>203</v>
      </c>
      <c r="Q17" s="438" t="s">
        <v>204</v>
      </c>
      <c r="R17" s="439"/>
      <c r="S17" s="439"/>
      <c r="T17" s="440"/>
      <c r="U17" s="517"/>
      <c r="V17" s="480"/>
      <c r="W17" s="480"/>
      <c r="X17" s="480"/>
      <c r="Y17" s="130" t="s">
        <v>205</v>
      </c>
      <c r="Z17" s="438" t="s">
        <v>206</v>
      </c>
      <c r="AA17" s="439"/>
      <c r="AB17" s="440"/>
      <c r="AC17" s="140"/>
      <c r="AD17" s="137"/>
      <c r="AE17" s="472" t="s">
        <v>207</v>
      </c>
      <c r="AF17" s="47"/>
      <c r="AG17" s="47"/>
      <c r="AH17" s="234" t="s">
        <v>208</v>
      </c>
      <c r="AI17" s="468" t="s">
        <v>209</v>
      </c>
      <c r="AJ17" s="436"/>
      <c r="AK17" s="436"/>
      <c r="AL17" s="437"/>
      <c r="AM17" s="47"/>
      <c r="AN17" s="242"/>
      <c r="AO17" s="491" t="s">
        <v>210</v>
      </c>
      <c r="AP17" s="437"/>
      <c r="AQ17" s="244"/>
      <c r="AS17" s="508" t="s">
        <v>211</v>
      </c>
      <c r="AT17" s="437"/>
      <c r="AU17" s="92"/>
      <c r="AV17" s="43" t="s">
        <v>72</v>
      </c>
      <c r="AW17" s="382"/>
    </row>
    <row r="18" spans="2:49" ht="24.75" customHeight="1" thickBot="1" x14ac:dyDescent="0.2">
      <c r="K18" s="54"/>
      <c r="M18" s="473"/>
      <c r="N18" s="54"/>
      <c r="P18" s="441"/>
      <c r="Q18" s="442"/>
      <c r="R18" s="442"/>
      <c r="S18" s="442"/>
      <c r="T18" s="51" t="s">
        <v>72</v>
      </c>
      <c r="U18"/>
      <c r="V18" s="235"/>
      <c r="W18"/>
      <c r="X18" s="182"/>
      <c r="Y18" s="459">
        <f>+ROUND(AH9,1)+ROUND(AH12,1)+ROUND(AH15,1)+AH18</f>
        <v>0</v>
      </c>
      <c r="Z18" s="460"/>
      <c r="AA18" s="460"/>
      <c r="AB18" s="51" t="s">
        <v>72</v>
      </c>
      <c r="AC18" s="181"/>
      <c r="AD18" s="181"/>
      <c r="AE18" s="473"/>
      <c r="AH18" s="456">
        <f>+ROUND(AO18,1)+ROUND(AO21,1)</f>
        <v>0</v>
      </c>
      <c r="AI18" s="436"/>
      <c r="AJ18" s="436"/>
      <c r="AK18" s="436"/>
      <c r="AL18" s="43" t="s">
        <v>72</v>
      </c>
      <c r="AM18" s="53"/>
      <c r="AO18" s="260">
        <f>+ROUND(AU16,1)+ROUND(AU17,1)+ROUND(AU18,1)</f>
        <v>0</v>
      </c>
      <c r="AP18" s="43" t="s">
        <v>72</v>
      </c>
      <c r="AS18" s="508" t="s">
        <v>212</v>
      </c>
      <c r="AT18" s="437"/>
      <c r="AU18" s="92"/>
      <c r="AV18" s="43" t="s">
        <v>72</v>
      </c>
      <c r="AW18" s="382"/>
    </row>
    <row r="19" spans="2:49" ht="24.75" customHeight="1" thickTop="1" thickBot="1" x14ac:dyDescent="0.2">
      <c r="K19" s="54"/>
      <c r="M19" s="473"/>
      <c r="N19" s="54"/>
      <c r="P19" s="126"/>
      <c r="Q19" s="253"/>
      <c r="R19" s="185"/>
      <c r="S19" s="126"/>
      <c r="T19" s="126"/>
      <c r="U19" s="127"/>
      <c r="V19" s="236"/>
      <c r="W19" s="127"/>
      <c r="X19" s="127"/>
      <c r="Y19" s="127"/>
      <c r="Z19" s="127"/>
      <c r="AA19" s="127"/>
      <c r="AB19" s="127"/>
      <c r="AE19" s="473"/>
      <c r="AI19" s="54"/>
      <c r="AM19" s="54"/>
      <c r="AS19"/>
      <c r="AT19"/>
      <c r="AU19"/>
      <c r="AV19"/>
      <c r="AW19" s="524" t="s">
        <v>213</v>
      </c>
    </row>
    <row r="20" spans="2:49" ht="27" customHeight="1" thickTop="1" thickBot="1" x14ac:dyDescent="0.2">
      <c r="K20" s="54"/>
      <c r="M20" s="473"/>
      <c r="N20" s="54"/>
      <c r="P20" s="44" t="s">
        <v>214</v>
      </c>
      <c r="Q20" s="438" t="s">
        <v>215</v>
      </c>
      <c r="R20" s="439"/>
      <c r="S20" s="439"/>
      <c r="T20" s="440"/>
      <c r="U20" s="126"/>
      <c r="V20" s="237"/>
      <c r="W20" s="240"/>
      <c r="X20" s="241"/>
      <c r="Y20" s="130" t="s">
        <v>216</v>
      </c>
      <c r="Z20" s="438" t="s">
        <v>217</v>
      </c>
      <c r="AA20" s="439"/>
      <c r="AB20" s="440"/>
      <c r="AE20" s="473"/>
      <c r="AI20" s="54"/>
      <c r="AL20" s="106"/>
      <c r="AM20" s="54"/>
      <c r="AN20" s="243"/>
      <c r="AO20" s="491" t="s">
        <v>218</v>
      </c>
      <c r="AP20" s="437"/>
      <c r="AQ20" s="179"/>
      <c r="AS20" s="56"/>
      <c r="AT20" s="56"/>
      <c r="AW20" s="449"/>
    </row>
    <row r="21" spans="2:49" ht="25.35" customHeight="1" thickBot="1" x14ac:dyDescent="0.2">
      <c r="B21" s="482" t="s">
        <v>219</v>
      </c>
      <c r="C21" s="449"/>
      <c r="D21" s="449"/>
      <c r="E21" s="449"/>
      <c r="F21" s="449"/>
      <c r="G21" s="449"/>
      <c r="H21" s="449"/>
      <c r="I21" s="449"/>
      <c r="J21" s="449"/>
      <c r="K21" s="54"/>
      <c r="M21" s="473"/>
      <c r="N21" s="54"/>
      <c r="P21" s="441"/>
      <c r="Q21" s="442"/>
      <c r="R21" s="442"/>
      <c r="S21" s="442"/>
      <c r="T21" s="51" t="s">
        <v>72</v>
      </c>
      <c r="U21" s="126"/>
      <c r="V21" s="126"/>
      <c r="W21" s="126"/>
      <c r="X21" s="126"/>
      <c r="Y21" s="459">
        <f>+P18-Y18</f>
        <v>0</v>
      </c>
      <c r="Z21" s="460"/>
      <c r="AA21" s="460"/>
      <c r="AB21" s="51" t="s">
        <v>72</v>
      </c>
      <c r="AC21" s="127"/>
      <c r="AE21" s="474"/>
      <c r="AI21" s="54"/>
      <c r="AN21" s="106"/>
      <c r="AO21" s="92"/>
      <c r="AP21" s="43" t="s">
        <v>72</v>
      </c>
      <c r="AQ21" s="179"/>
      <c r="AS21"/>
      <c r="AT21"/>
      <c r="AU21"/>
      <c r="AV21"/>
      <c r="AW21" s="382"/>
    </row>
    <row r="22" spans="2:49" ht="25.5" customHeight="1" thickTop="1" thickBot="1" x14ac:dyDescent="0.2">
      <c r="B22" s="480"/>
      <c r="C22" s="480"/>
      <c r="D22" s="480"/>
      <c r="E22" s="480"/>
      <c r="F22" s="480"/>
      <c r="G22" s="480"/>
      <c r="H22" s="480"/>
      <c r="I22" s="480"/>
      <c r="J22" s="480"/>
      <c r="K22" s="54"/>
      <c r="M22" s="473"/>
      <c r="N22" s="54"/>
      <c r="P22" s="532" t="str">
        <f>+IF(P21=0,"",IF(P18&lt;P21,"エラー !：④の内数である⑤の量が④を超えています",""))</f>
        <v/>
      </c>
      <c r="Q22" s="449"/>
      <c r="R22" s="449"/>
      <c r="S22" s="449"/>
      <c r="T22" s="449"/>
      <c r="U22" s="449"/>
      <c r="V22" s="449"/>
      <c r="W22" s="127"/>
      <c r="X22" s="127"/>
      <c r="Y22" s="127"/>
      <c r="Z22" s="127"/>
      <c r="AA22" s="127"/>
      <c r="AB22" s="127"/>
      <c r="AE22" s="174"/>
      <c r="AI22" s="54"/>
      <c r="AW22" s="382"/>
    </row>
    <row r="23" spans="2:49" ht="27" customHeight="1" thickTop="1" thickBot="1" x14ac:dyDescent="0.2">
      <c r="B23" s="516" t="s">
        <v>220</v>
      </c>
      <c r="C23" s="444"/>
      <c r="D23" s="530" t="s">
        <v>221</v>
      </c>
      <c r="E23" s="520"/>
      <c r="F23" s="520"/>
      <c r="G23" s="444"/>
      <c r="H23" s="516" t="s">
        <v>222</v>
      </c>
      <c r="I23" s="520"/>
      <c r="J23" s="444"/>
      <c r="K23" s="54"/>
      <c r="M23" s="473"/>
      <c r="N23" s="54"/>
      <c r="O23" s="47"/>
      <c r="P23" s="50" t="s">
        <v>223</v>
      </c>
      <c r="Q23" s="468" t="s">
        <v>224</v>
      </c>
      <c r="R23" s="436"/>
      <c r="S23" s="436"/>
      <c r="T23" s="437"/>
      <c r="U23" s="521"/>
      <c r="V23" s="449"/>
      <c r="W23" s="449"/>
      <c r="X23" s="449"/>
      <c r="AE23"/>
      <c r="AF23"/>
      <c r="AG23"/>
      <c r="AH23"/>
      <c r="AI23" s="245"/>
      <c r="AJ23"/>
      <c r="AN23" s="142"/>
      <c r="AR23" s="48"/>
      <c r="AS23" s="130" t="s">
        <v>225</v>
      </c>
      <c r="AT23" s="438" t="s">
        <v>226</v>
      </c>
      <c r="AU23" s="439"/>
      <c r="AV23" s="440"/>
      <c r="AW23" s="382"/>
    </row>
    <row r="24" spans="2:49" ht="27" customHeight="1" thickBot="1" x14ac:dyDescent="0.2">
      <c r="B24" s="457" t="s">
        <v>227</v>
      </c>
      <c r="C24" s="458"/>
      <c r="D24" s="469">
        <v>0</v>
      </c>
      <c r="E24" s="455"/>
      <c r="F24" s="455"/>
      <c r="G24" s="183" t="s">
        <v>228</v>
      </c>
      <c r="H24" s="467">
        <f>+F12</f>
        <v>0</v>
      </c>
      <c r="I24" s="436"/>
      <c r="J24" s="183" t="s">
        <v>228</v>
      </c>
      <c r="K24" s="54"/>
      <c r="M24" s="474"/>
      <c r="P24" s="454"/>
      <c r="Q24" s="455"/>
      <c r="R24" s="455"/>
      <c r="S24" s="455"/>
      <c r="T24" s="43" t="s">
        <v>72</v>
      </c>
      <c r="U24"/>
      <c r="V24"/>
      <c r="W24"/>
      <c r="X24"/>
      <c r="AE24"/>
      <c r="AF24"/>
      <c r="AG24"/>
      <c r="AH24"/>
      <c r="AI24" s="245"/>
      <c r="AJ24"/>
      <c r="AL24" s="135"/>
      <c r="AQ24" s="54"/>
      <c r="AR24" s="139"/>
      <c r="AS24" s="459">
        <f>+ROUND(AU16,1)+ROUND(AA28,1)</f>
        <v>0</v>
      </c>
      <c r="AT24" s="460"/>
      <c r="AU24" s="460"/>
      <c r="AV24" s="51" t="s">
        <v>72</v>
      </c>
      <c r="AW24" s="382"/>
    </row>
    <row r="25" spans="2:49" ht="27" customHeight="1" thickBot="1" x14ac:dyDescent="0.2">
      <c r="B25" s="457" t="s">
        <v>229</v>
      </c>
      <c r="C25" s="458"/>
      <c r="D25" s="469">
        <v>0</v>
      </c>
      <c r="E25" s="455"/>
      <c r="F25" s="455"/>
      <c r="G25" s="183" t="s">
        <v>228</v>
      </c>
      <c r="H25" s="467">
        <f>+P12+AH9</f>
        <v>0</v>
      </c>
      <c r="I25" s="436"/>
      <c r="J25" s="183" t="s">
        <v>228</v>
      </c>
      <c r="K25" s="54"/>
      <c r="AE25" s="141"/>
      <c r="AI25" s="54"/>
      <c r="AL25" s="175"/>
      <c r="AM25" s="175"/>
      <c r="AN25" s="175"/>
      <c r="AQ25" s="255"/>
      <c r="AR25" s="67"/>
      <c r="AW25" s="382"/>
    </row>
    <row r="26" spans="2:49" ht="27" customHeight="1" thickTop="1" thickBot="1" x14ac:dyDescent="0.2">
      <c r="B26" s="457" t="s">
        <v>230</v>
      </c>
      <c r="C26" s="458"/>
      <c r="D26" s="469">
        <v>0</v>
      </c>
      <c r="E26" s="455"/>
      <c r="F26" s="455"/>
      <c r="G26" s="183" t="s">
        <v>228</v>
      </c>
      <c r="H26" s="467">
        <f>+P21</f>
        <v>0</v>
      </c>
      <c r="I26" s="436"/>
      <c r="J26" s="183" t="s">
        <v>228</v>
      </c>
      <c r="K26" s="54"/>
      <c r="L26" s="137"/>
      <c r="M26" s="472" t="s">
        <v>231</v>
      </c>
      <c r="N26" s="47"/>
      <c r="O26" s="47"/>
      <c r="P26" s="234" t="s">
        <v>232</v>
      </c>
      <c r="Q26" s="468" t="s">
        <v>233</v>
      </c>
      <c r="R26" s="436"/>
      <c r="S26" s="436"/>
      <c r="T26" s="437"/>
      <c r="U26" s="47"/>
      <c r="V26" s="47"/>
      <c r="W26" s="47"/>
      <c r="X26" s="47"/>
      <c r="Y26" s="47"/>
      <c r="Z26" s="47"/>
      <c r="AA26" s="47"/>
      <c r="AB26" s="47"/>
      <c r="AC26" s="47"/>
      <c r="AD26" s="47"/>
      <c r="AE26" s="47"/>
      <c r="AF26" s="47"/>
      <c r="AG26" s="47"/>
      <c r="AH26" s="47"/>
      <c r="AI26" s="59"/>
      <c r="AJ26" s="47"/>
      <c r="AK26" s="48"/>
      <c r="AL26" s="130" t="s">
        <v>234</v>
      </c>
      <c r="AM26" s="438" t="s">
        <v>235</v>
      </c>
      <c r="AN26" s="439"/>
      <c r="AO26" s="439"/>
      <c r="AP26" s="440"/>
      <c r="AQ26" s="257"/>
      <c r="AR26" s="258"/>
      <c r="AS26" s="130" t="s">
        <v>236</v>
      </c>
      <c r="AT26" s="438" t="s">
        <v>237</v>
      </c>
      <c r="AU26" s="439"/>
      <c r="AV26" s="440"/>
      <c r="AW26" s="382"/>
    </row>
    <row r="27" spans="2:49" ht="27" customHeight="1" thickBot="1" x14ac:dyDescent="0.2">
      <c r="B27" s="457" t="s">
        <v>238</v>
      </c>
      <c r="C27" s="458"/>
      <c r="D27" s="469">
        <v>0</v>
      </c>
      <c r="E27" s="455"/>
      <c r="F27" s="455"/>
      <c r="G27" s="183" t="s">
        <v>228</v>
      </c>
      <c r="H27" s="467">
        <f>+Y21</f>
        <v>0</v>
      </c>
      <c r="I27" s="436"/>
      <c r="J27" s="183" t="s">
        <v>228</v>
      </c>
      <c r="M27" s="473"/>
      <c r="P27" s="495">
        <f>+R30+ROUND(R33,1)</f>
        <v>0</v>
      </c>
      <c r="Q27" s="436"/>
      <c r="R27" s="436"/>
      <c r="S27" s="436"/>
      <c r="T27" s="43" t="s">
        <v>72</v>
      </c>
      <c r="U27" s="62"/>
      <c r="V27" s="62"/>
      <c r="Y27" s="60" t="s">
        <v>201</v>
      </c>
      <c r="Z27" s="63"/>
      <c r="AL27" s="459">
        <f>+AH18+P27</f>
        <v>0</v>
      </c>
      <c r="AM27" s="460"/>
      <c r="AN27" s="460"/>
      <c r="AO27" s="460"/>
      <c r="AP27" s="51" t="s">
        <v>72</v>
      </c>
      <c r="AQ27" s="255"/>
      <c r="AR27" s="67"/>
      <c r="AS27" s="441"/>
      <c r="AT27" s="442"/>
      <c r="AU27" s="442"/>
      <c r="AV27" s="51" t="s">
        <v>72</v>
      </c>
      <c r="AW27" s="382"/>
    </row>
    <row r="28" spans="2:49" ht="27" customHeight="1" thickTop="1" thickBot="1" x14ac:dyDescent="0.2">
      <c r="B28" s="492" t="s">
        <v>239</v>
      </c>
      <c r="C28" s="458"/>
      <c r="D28" s="469">
        <v>0</v>
      </c>
      <c r="E28" s="455"/>
      <c r="F28" s="455"/>
      <c r="G28" s="183" t="s">
        <v>228</v>
      </c>
      <c r="H28" s="467">
        <f>+P15+AH12</f>
        <v>0</v>
      </c>
      <c r="I28" s="436"/>
      <c r="J28" s="183" t="s">
        <v>228</v>
      </c>
      <c r="M28" s="473"/>
      <c r="P28" s="54"/>
      <c r="Y28" s="450" t="s">
        <v>240</v>
      </c>
      <c r="Z28" s="436"/>
      <c r="AA28" s="454"/>
      <c r="AB28" s="455"/>
      <c r="AC28" s="455"/>
      <c r="AD28" s="455"/>
      <c r="AE28" s="455"/>
      <c r="AF28" s="43" t="s">
        <v>72</v>
      </c>
      <c r="AN28" s="254"/>
      <c r="AQ28" s="255"/>
      <c r="AR28" s="67"/>
      <c r="AS28" s="380" t="str">
        <f>+IF(AS27=0,"",IF(AL27&lt;(AS24+AS27+AS31),"エラー !：⑩の内数である（⑫+⑬＋⑭）の量が⑩を超えています",""))</f>
        <v/>
      </c>
      <c r="AT28" s="378"/>
      <c r="AU28" s="378"/>
      <c r="AV28" s="378"/>
      <c r="AW28" s="382"/>
    </row>
    <row r="29" spans="2:49" ht="27" customHeight="1" thickTop="1" thickBot="1" x14ac:dyDescent="0.2">
      <c r="B29" s="457" t="s">
        <v>241</v>
      </c>
      <c r="C29" s="458"/>
      <c r="D29" s="469">
        <v>0</v>
      </c>
      <c r="E29" s="455"/>
      <c r="F29" s="455"/>
      <c r="G29" s="183" t="s">
        <v>228</v>
      </c>
      <c r="H29" s="467">
        <f>+AL27</f>
        <v>0</v>
      </c>
      <c r="I29" s="436"/>
      <c r="J29" s="183" t="s">
        <v>228</v>
      </c>
      <c r="M29" s="473"/>
      <c r="P29" s="54"/>
      <c r="Q29" s="137"/>
      <c r="R29" s="50" t="s">
        <v>242</v>
      </c>
      <c r="S29" s="468" t="s">
        <v>243</v>
      </c>
      <c r="T29" s="436"/>
      <c r="U29" s="436"/>
      <c r="V29" s="437"/>
      <c r="W29" s="47"/>
      <c r="X29" s="64"/>
      <c r="Y29" s="450" t="s">
        <v>244</v>
      </c>
      <c r="Z29" s="436"/>
      <c r="AA29" s="454"/>
      <c r="AB29" s="455"/>
      <c r="AC29" s="455"/>
      <c r="AD29" s="455"/>
      <c r="AE29" s="455"/>
      <c r="AF29" s="43" t="s">
        <v>72</v>
      </c>
      <c r="AL29" s="130" t="s">
        <v>245</v>
      </c>
      <c r="AM29" s="438" t="s">
        <v>246</v>
      </c>
      <c r="AN29" s="439"/>
      <c r="AO29" s="439"/>
      <c r="AP29" s="440"/>
      <c r="AQ29" s="256"/>
      <c r="AR29" s="259"/>
      <c r="AS29" s="509" t="s">
        <v>247</v>
      </c>
      <c r="AT29" s="438" t="s">
        <v>248</v>
      </c>
      <c r="AU29" s="500"/>
      <c r="AV29" s="501"/>
      <c r="AW29" s="382"/>
    </row>
    <row r="30" spans="2:49" ht="27" customHeight="1" thickBot="1" x14ac:dyDescent="0.2">
      <c r="B30" s="457" t="s">
        <v>249</v>
      </c>
      <c r="C30" s="458"/>
      <c r="D30" s="469">
        <v>0</v>
      </c>
      <c r="E30" s="455"/>
      <c r="F30" s="455"/>
      <c r="G30" s="183" t="s">
        <v>228</v>
      </c>
      <c r="H30" s="467">
        <f>+AL30</f>
        <v>0</v>
      </c>
      <c r="I30" s="436"/>
      <c r="J30" s="183" t="s">
        <v>228</v>
      </c>
      <c r="M30" s="473"/>
      <c r="P30" s="54"/>
      <c r="R30" s="456">
        <f>+ROUND(AA28,1)+ROUND(AA29,1)+ROUND(AA30,1)</f>
        <v>0</v>
      </c>
      <c r="S30" s="436"/>
      <c r="T30" s="436"/>
      <c r="U30" s="436"/>
      <c r="V30" s="43" t="s">
        <v>72</v>
      </c>
      <c r="Y30" s="450" t="s">
        <v>212</v>
      </c>
      <c r="Z30" s="436"/>
      <c r="AA30" s="454"/>
      <c r="AB30" s="455"/>
      <c r="AC30" s="455"/>
      <c r="AD30" s="455"/>
      <c r="AE30" s="455"/>
      <c r="AF30" s="43" t="s">
        <v>72</v>
      </c>
      <c r="AL30" s="531"/>
      <c r="AM30" s="442"/>
      <c r="AN30" s="442"/>
      <c r="AO30" s="442"/>
      <c r="AP30" s="51" t="s">
        <v>72</v>
      </c>
      <c r="AS30" s="510"/>
      <c r="AT30" s="502"/>
      <c r="AU30" s="502"/>
      <c r="AV30" s="503"/>
      <c r="AW30" s="382"/>
    </row>
    <row r="31" spans="2:49" ht="27" customHeight="1" thickTop="1" thickBot="1" x14ac:dyDescent="0.2">
      <c r="B31" s="457" t="s">
        <v>250</v>
      </c>
      <c r="C31" s="458"/>
      <c r="D31" s="469">
        <v>0</v>
      </c>
      <c r="E31" s="455"/>
      <c r="F31" s="455"/>
      <c r="G31" s="183" t="s">
        <v>228</v>
      </c>
      <c r="H31" s="467">
        <f>+AS24</f>
        <v>0</v>
      </c>
      <c r="I31" s="436"/>
      <c r="J31" s="183" t="s">
        <v>228</v>
      </c>
      <c r="M31" s="473"/>
      <c r="P31" s="54"/>
      <c r="Y31"/>
      <c r="Z31"/>
      <c r="AA31" s="65" t="s">
        <v>251</v>
      </c>
      <c r="AK31" s="67"/>
      <c r="AL31" s="507" t="str">
        <f>+IF(AL30=0,"",IF(AL27&lt;AL30,"エラー !：⑩の内数である⑪の量が⑩を超えています",""))</f>
        <v/>
      </c>
      <c r="AM31" s="449"/>
      <c r="AN31" s="449"/>
      <c r="AO31" s="449"/>
      <c r="AP31" s="449"/>
      <c r="AQ31" s="449"/>
      <c r="AS31" s="514"/>
      <c r="AT31" s="515"/>
      <c r="AU31" s="515"/>
      <c r="AV31" s="152" t="s">
        <v>72</v>
      </c>
      <c r="AW31" s="382"/>
    </row>
    <row r="32" spans="2:49" ht="27" customHeight="1" thickTop="1" thickBot="1" x14ac:dyDescent="0.2">
      <c r="B32" s="457" t="s">
        <v>252</v>
      </c>
      <c r="C32" s="458"/>
      <c r="D32" s="469">
        <v>0</v>
      </c>
      <c r="E32" s="455"/>
      <c r="F32" s="455"/>
      <c r="G32" s="183" t="s">
        <v>228</v>
      </c>
      <c r="H32" s="467">
        <f>+AS27</f>
        <v>0</v>
      </c>
      <c r="I32" s="436"/>
      <c r="J32" s="183" t="s">
        <v>228</v>
      </c>
      <c r="M32" s="473"/>
      <c r="P32" s="54"/>
      <c r="Q32" s="137"/>
      <c r="R32" s="50" t="s">
        <v>253</v>
      </c>
      <c r="S32" s="468" t="s">
        <v>254</v>
      </c>
      <c r="T32" s="436"/>
      <c r="U32" s="436"/>
      <c r="V32" s="437"/>
      <c r="Y32"/>
      <c r="Z32"/>
      <c r="AA32" s="527" t="s">
        <v>255</v>
      </c>
      <c r="AB32" s="462"/>
      <c r="AC32" s="462"/>
      <c r="AD32" s="462"/>
      <c r="AE32" s="462"/>
      <c r="AF32" s="461" t="s">
        <v>256</v>
      </c>
      <c r="AG32" s="462"/>
      <c r="AH32" s="462"/>
      <c r="AI32" s="462"/>
      <c r="AJ32" s="462"/>
      <c r="AK32" s="462"/>
      <c r="AL32" s="496" t="s">
        <v>257</v>
      </c>
      <c r="AM32" s="462"/>
      <c r="AN32" s="462"/>
      <c r="AO32" s="497"/>
      <c r="AP32" s="177"/>
      <c r="AS32" s="381" t="str">
        <f>+IF(AS31=0,"",IF(AL27&lt;(AS24+AS27+AS31),"エラー !：⑩の内数である（⑫+⑬＋⑭）の量が⑩を超えています",""))</f>
        <v/>
      </c>
      <c r="AT32" s="379"/>
      <c r="AU32" s="379"/>
      <c r="AV32" s="379"/>
      <c r="AW32" s="382"/>
    </row>
    <row r="33" spans="2:62" ht="27" customHeight="1" thickBot="1" x14ac:dyDescent="0.2">
      <c r="B33" s="475" t="s">
        <v>258</v>
      </c>
      <c r="C33" s="453"/>
      <c r="D33" s="511">
        <v>0</v>
      </c>
      <c r="E33" s="512"/>
      <c r="F33" s="512"/>
      <c r="G33" s="184" t="s">
        <v>228</v>
      </c>
      <c r="H33" s="505">
        <f>+AS31</f>
        <v>0</v>
      </c>
      <c r="I33" s="506"/>
      <c r="J33" s="184" t="s">
        <v>228</v>
      </c>
      <c r="M33" s="474"/>
      <c r="R33" s="454"/>
      <c r="S33" s="455"/>
      <c r="T33" s="455"/>
      <c r="U33" s="455"/>
      <c r="V33" s="43" t="s">
        <v>72</v>
      </c>
      <c r="Y33"/>
      <c r="Z33"/>
      <c r="AA33" s="528"/>
      <c r="AB33" s="449"/>
      <c r="AC33" s="449"/>
      <c r="AD33" s="449"/>
      <c r="AE33" s="449"/>
      <c r="AF33" s="449"/>
      <c r="AG33" s="449"/>
      <c r="AH33" s="449"/>
      <c r="AI33" s="449"/>
      <c r="AJ33" s="449"/>
      <c r="AK33" s="449"/>
      <c r="AL33" s="449"/>
      <c r="AM33" s="449"/>
      <c r="AN33" s="449"/>
      <c r="AO33" s="498"/>
      <c r="AP33" s="177"/>
      <c r="AW33" s="382"/>
    </row>
    <row r="34" spans="2:62" ht="24" customHeight="1" x14ac:dyDescent="0.15">
      <c r="C34" s="246" t="str">
        <f>+IF(D30=0,"",IF(D29&lt;D30,"エラー !：上の表は、⑩の内数である⑪の量が⑩を超えています",""))</f>
        <v/>
      </c>
      <c r="AA34" s="529"/>
      <c r="AB34" s="463"/>
      <c r="AC34" s="463"/>
      <c r="AD34" s="463"/>
      <c r="AE34" s="463"/>
      <c r="AF34" s="463"/>
      <c r="AG34" s="463"/>
      <c r="AH34" s="463"/>
      <c r="AI34" s="463"/>
      <c r="AJ34" s="463"/>
      <c r="AK34" s="463"/>
      <c r="AL34" s="463"/>
      <c r="AM34" s="463"/>
      <c r="AN34" s="463"/>
      <c r="AO34" s="499"/>
      <c r="AP34" s="177"/>
      <c r="AW34" s="382"/>
    </row>
    <row r="35" spans="2:62" ht="15" customHeight="1" x14ac:dyDescent="0.15">
      <c r="C35" s="247" t="str">
        <f>+IF(D31=0,"",IF(D29&lt;D31,"エラー !：上の表は、⑩の内数である⑫の量が⑩を超えています",""))</f>
        <v/>
      </c>
      <c r="AF35" s="62"/>
      <c r="AG35" s="62"/>
      <c r="AH35" s="62"/>
      <c r="AI35" s="62"/>
      <c r="AJ35" s="62"/>
      <c r="AK35" s="62"/>
    </row>
    <row r="36" spans="2:62" ht="15" customHeight="1" x14ac:dyDescent="0.15">
      <c r="C36" s="247" t="str">
        <f>+IF(D32=0,"",IF(D29&lt;D32,"エラー !：上の表は、⑩の内数である⑬の量が⑩を超えています",""))</f>
        <v/>
      </c>
      <c r="AF36" s="62"/>
      <c r="AG36" s="62"/>
      <c r="AH36" s="62"/>
      <c r="AI36" s="62"/>
      <c r="AJ36" s="62"/>
      <c r="AK36" s="62"/>
      <c r="AL36" s="62"/>
      <c r="AM36" s="143"/>
      <c r="AN36" s="143"/>
      <c r="AO36" s="67"/>
      <c r="AW36" s="66"/>
    </row>
    <row r="37" spans="2:62" ht="15" customHeight="1" x14ac:dyDescent="0.15">
      <c r="C37" s="247" t="str">
        <f>+IF(D33=0,"",IF(D29&lt;D33,"エラー !：上の表は、⑩の内数である⑭の量が⑩を超えています",""))</f>
        <v/>
      </c>
      <c r="J37" s="66"/>
      <c r="K37" s="66"/>
      <c r="R37" s="66"/>
      <c r="S37" s="66"/>
      <c r="T37" s="66"/>
      <c r="AL37" s="62"/>
      <c r="AM37" s="67"/>
      <c r="AN37" s="67"/>
      <c r="AO37" s="67"/>
      <c r="AU37" s="62"/>
      <c r="AV37" s="62"/>
      <c r="AW37" s="66"/>
    </row>
    <row r="38" spans="2:62" ht="13.35" customHeight="1" x14ac:dyDescent="0.15">
      <c r="J38" s="66"/>
      <c r="K38" s="66"/>
      <c r="R38" s="66"/>
      <c r="S38" s="66"/>
      <c r="T38" s="66"/>
      <c r="AL38" s="62"/>
      <c r="AM38" s="67"/>
      <c r="AN38" s="67"/>
      <c r="AO38" s="67"/>
      <c r="AS38" s="67"/>
      <c r="AT38" s="143"/>
      <c r="AU38" s="62"/>
      <c r="AV38" s="62"/>
      <c r="AW38" s="66"/>
    </row>
    <row r="39" spans="2:62" ht="13.35" customHeight="1" x14ac:dyDescent="0.15">
      <c r="J39" s="66"/>
      <c r="K39" s="66"/>
      <c r="R39" s="66"/>
      <c r="S39" s="66"/>
      <c r="T39" s="66"/>
      <c r="AL39" s="62"/>
      <c r="AM39" s="67"/>
      <c r="AN39" s="67"/>
      <c r="AO39" s="67"/>
      <c r="AS39" s="67"/>
      <c r="AT39" s="62"/>
      <c r="AU39" s="62"/>
      <c r="AV39" s="62"/>
      <c r="AW39" s="66"/>
    </row>
    <row r="40" spans="2:62" ht="13.35" customHeight="1" x14ac:dyDescent="0.15">
      <c r="J40" s="66"/>
      <c r="K40" s="66"/>
      <c r="R40" s="66"/>
      <c r="S40" s="66"/>
      <c r="T40" s="66"/>
      <c r="AL40" s="62"/>
      <c r="AM40" s="67"/>
      <c r="AN40" s="67"/>
      <c r="AO40" s="67"/>
      <c r="AS40" s="67"/>
      <c r="AT40" s="62"/>
      <c r="AU40" s="62"/>
      <c r="AV40" s="62"/>
      <c r="AW40" s="66"/>
    </row>
    <row r="41" spans="2:62" ht="13.35" customHeight="1" x14ac:dyDescent="0.15">
      <c r="J41" s="66"/>
      <c r="K41" s="66"/>
      <c r="R41" s="66"/>
      <c r="S41" s="66"/>
      <c r="T41" s="66"/>
      <c r="AS41" s="67"/>
      <c r="AT41" s="62"/>
      <c r="AU41" s="62"/>
      <c r="AV41" s="62"/>
      <c r="AW41" s="66"/>
    </row>
    <row r="42" spans="2:62" ht="13.35" customHeight="1" x14ac:dyDescent="0.15">
      <c r="I42" s="66"/>
      <c r="J42" s="66"/>
      <c r="K42" s="66"/>
      <c r="R42" s="66"/>
      <c r="S42" s="66"/>
      <c r="T42" s="66"/>
      <c r="AS42" s="67"/>
      <c r="AT42" s="62"/>
    </row>
    <row r="43" spans="2:62" x14ac:dyDescent="0.15">
      <c r="I43" s="66"/>
      <c r="J43" s="66"/>
      <c r="K43" s="66"/>
      <c r="R43" s="66"/>
      <c r="S43" s="66"/>
      <c r="T43" s="66"/>
      <c r="AW43" s="66"/>
    </row>
    <row r="44" spans="2:62" x14ac:dyDescent="0.15">
      <c r="I44" s="66"/>
      <c r="J44" s="66"/>
      <c r="K44" s="66"/>
      <c r="R44" s="66"/>
      <c r="S44" s="66"/>
      <c r="T44" s="66"/>
      <c r="AW44" s="66"/>
    </row>
    <row r="45" spans="2:62" x14ac:dyDescent="0.15">
      <c r="I45" s="66"/>
      <c r="J45" s="66"/>
      <c r="K45" s="66"/>
      <c r="R45" s="66"/>
      <c r="S45" s="66"/>
      <c r="T45" s="66"/>
    </row>
    <row r="46" spans="2:62" x14ac:dyDescent="0.15">
      <c r="I46" s="66"/>
      <c r="J46" s="66"/>
      <c r="K46" s="66"/>
      <c r="R46" s="66"/>
      <c r="S46" s="66"/>
      <c r="T46" s="66"/>
    </row>
    <row r="47" spans="2:62" ht="13.35" customHeight="1" x14ac:dyDescent="0.15">
      <c r="I47" s="66"/>
      <c r="J47" s="66"/>
      <c r="K47" s="66"/>
      <c r="R47" s="66"/>
      <c r="S47" s="66"/>
      <c r="T47" s="66"/>
      <c r="BH47" s="67"/>
      <c r="BI47" s="67"/>
      <c r="BJ47" s="65"/>
    </row>
    <row r="48" spans="2:62" x14ac:dyDescent="0.15">
      <c r="I48" s="66"/>
      <c r="J48" s="66"/>
      <c r="K48" s="66"/>
      <c r="R48" s="66"/>
      <c r="S48" s="66"/>
      <c r="T48" s="66"/>
      <c r="BH48" s="65"/>
    </row>
    <row r="49" spans="7:62" x14ac:dyDescent="0.15">
      <c r="G49" s="66"/>
      <c r="H49" s="66"/>
      <c r="I49" s="66"/>
      <c r="J49" s="66"/>
      <c r="K49" s="66"/>
      <c r="R49" s="66"/>
      <c r="S49" s="66"/>
      <c r="T49" s="66"/>
      <c r="BE49" s="65"/>
      <c r="BF49" s="65"/>
      <c r="BG49" s="65"/>
      <c r="BH49" s="65"/>
    </row>
    <row r="50" spans="7:62" x14ac:dyDescent="0.15">
      <c r="G50" s="66"/>
      <c r="H50" s="66"/>
      <c r="I50" s="66"/>
      <c r="J50" s="66"/>
      <c r="K50" s="66"/>
      <c r="R50" s="66"/>
      <c r="S50" s="66"/>
      <c r="T50" s="66"/>
      <c r="BE50" s="65"/>
      <c r="BF50" s="65"/>
      <c r="BG50" s="65"/>
      <c r="BH50" s="65"/>
    </row>
    <row r="51" spans="7:62" x14ac:dyDescent="0.15">
      <c r="G51" s="66"/>
      <c r="H51" s="66"/>
      <c r="I51" s="66"/>
      <c r="J51" s="66"/>
      <c r="K51" s="66"/>
      <c r="R51" s="66"/>
      <c r="S51" s="66"/>
      <c r="T51" s="66"/>
      <c r="BE51" s="65"/>
      <c r="BF51" s="65"/>
      <c r="BG51" s="65"/>
      <c r="BH51" s="65"/>
    </row>
    <row r="52" spans="7:62" x14ac:dyDescent="0.15">
      <c r="G52" s="66"/>
      <c r="H52" s="66"/>
      <c r="I52" s="66"/>
      <c r="J52" s="66"/>
      <c r="K52" s="66"/>
      <c r="R52" s="66"/>
      <c r="S52" s="66"/>
      <c r="T52" s="66"/>
      <c r="BE52" s="65"/>
      <c r="BF52" s="65"/>
      <c r="BG52" s="65"/>
      <c r="BH52" s="65"/>
    </row>
    <row r="53" spans="7:62" x14ac:dyDescent="0.15">
      <c r="G53" s="66"/>
      <c r="H53" s="66"/>
      <c r="I53" s="66"/>
      <c r="J53" s="66"/>
      <c r="K53" s="66"/>
      <c r="R53" s="66"/>
      <c r="S53" s="66"/>
      <c r="T53" s="66"/>
      <c r="BE53" s="65"/>
      <c r="BG53" s="65"/>
      <c r="BH53" s="65"/>
      <c r="BI53" s="65"/>
      <c r="BJ53" s="65"/>
    </row>
    <row r="54" spans="7:62" x14ac:dyDescent="0.15">
      <c r="G54" s="66"/>
      <c r="H54" s="66"/>
      <c r="I54" s="66"/>
      <c r="J54" s="66"/>
      <c r="K54" s="66"/>
      <c r="R54" s="66"/>
      <c r="S54" s="66"/>
      <c r="T54" s="66"/>
      <c r="BD54" s="65"/>
      <c r="BE54" s="68"/>
      <c r="BG54" s="65"/>
      <c r="BH54" s="65"/>
      <c r="BI54" s="65"/>
      <c r="BJ54" s="65"/>
    </row>
    <row r="55" spans="7:62" x14ac:dyDescent="0.15">
      <c r="G55" s="66"/>
      <c r="H55" s="66"/>
      <c r="I55" s="66"/>
      <c r="J55" s="66"/>
      <c r="K55" s="66"/>
      <c r="R55" s="66"/>
      <c r="S55" s="66"/>
      <c r="T55" s="66"/>
      <c r="BD55" s="65"/>
      <c r="BE55" s="68"/>
      <c r="BG55" s="65"/>
      <c r="BH55" s="65"/>
      <c r="BI55" s="65"/>
      <c r="BJ55" s="65"/>
    </row>
    <row r="56" spans="7:62" x14ac:dyDescent="0.15">
      <c r="G56" s="66"/>
      <c r="H56" s="66"/>
      <c r="I56" s="66"/>
      <c r="J56" s="66"/>
      <c r="K56" s="66"/>
      <c r="R56" s="66"/>
      <c r="S56" s="66"/>
      <c r="T56" s="66"/>
      <c r="BD56" s="65"/>
      <c r="BE56" s="68"/>
      <c r="BG56" s="65"/>
      <c r="BH56" s="65"/>
      <c r="BI56" s="65"/>
      <c r="BJ56" s="65"/>
    </row>
    <row r="57" spans="7:62" x14ac:dyDescent="0.15">
      <c r="G57" s="66"/>
      <c r="H57" s="66"/>
      <c r="I57" s="66"/>
      <c r="BD57" s="65"/>
      <c r="BE57" s="68"/>
      <c r="BG57" s="65"/>
      <c r="BH57" s="65"/>
      <c r="BI57" s="65"/>
      <c r="BJ57" s="65"/>
    </row>
    <row r="58" spans="7:62" ht="13.35" customHeight="1" x14ac:dyDescent="0.15">
      <c r="G58" s="66"/>
      <c r="H58" s="66"/>
      <c r="I58" s="66"/>
      <c r="L58" s="66"/>
      <c r="M58" s="69"/>
      <c r="N58" s="66"/>
      <c r="O58" s="66"/>
      <c r="BD58" s="65"/>
      <c r="BE58" s="68"/>
      <c r="BG58" s="65"/>
      <c r="BH58" s="65"/>
      <c r="BI58" s="65"/>
      <c r="BJ58" s="65"/>
    </row>
    <row r="59" spans="7:62" x14ac:dyDescent="0.15">
      <c r="G59" s="66"/>
      <c r="H59" s="66"/>
      <c r="I59" s="66"/>
      <c r="BD59" s="65"/>
      <c r="BE59" s="68"/>
      <c r="BG59" s="65"/>
      <c r="BH59" s="65"/>
      <c r="BI59" s="65"/>
      <c r="BJ59" s="65"/>
    </row>
    <row r="60" spans="7:62" x14ac:dyDescent="0.15">
      <c r="G60" s="66"/>
      <c r="H60" s="66"/>
      <c r="I60" s="66"/>
      <c r="BD60" s="65"/>
      <c r="BE60" s="68"/>
      <c r="BG60" s="65"/>
      <c r="BH60" s="65"/>
      <c r="BI60" s="65"/>
      <c r="BJ60" s="65"/>
    </row>
    <row r="61" spans="7:62" x14ac:dyDescent="0.15">
      <c r="G61" s="66"/>
      <c r="H61" s="66"/>
      <c r="I61" s="66"/>
      <c r="BD61" s="65"/>
      <c r="BE61" s="68"/>
      <c r="BG61" s="65"/>
      <c r="BH61" s="65"/>
      <c r="BI61" s="65"/>
      <c r="BJ61" s="65"/>
    </row>
    <row r="62" spans="7:62" x14ac:dyDescent="0.15">
      <c r="BD62" s="65"/>
      <c r="BE62" s="68"/>
      <c r="BG62" s="65"/>
      <c r="BH62" s="65"/>
      <c r="BI62" s="65"/>
      <c r="BJ62" s="65"/>
    </row>
    <row r="63" spans="7:62" x14ac:dyDescent="0.15">
      <c r="BD63" s="65"/>
      <c r="BE63" s="68"/>
      <c r="BG63" s="65"/>
      <c r="BH63" s="65"/>
      <c r="BI63" s="65"/>
      <c r="BJ63" s="65"/>
    </row>
    <row r="64" spans="7:62" x14ac:dyDescent="0.15">
      <c r="BD64" s="65"/>
      <c r="BE64" s="68"/>
      <c r="BG64" s="65"/>
      <c r="BH64" s="65"/>
      <c r="BI64" s="65"/>
      <c r="BJ64" s="65"/>
    </row>
    <row r="65" spans="12:62" x14ac:dyDescent="0.15">
      <c r="BD65" s="65"/>
      <c r="BE65" s="68"/>
      <c r="BG65" s="65"/>
      <c r="BH65" s="65"/>
      <c r="BI65" s="65"/>
      <c r="BJ65" s="65"/>
    </row>
    <row r="66" spans="12:62" x14ac:dyDescent="0.15">
      <c r="BD66" s="65"/>
      <c r="BE66" s="68"/>
      <c r="BG66" s="65"/>
      <c r="BH66" s="65"/>
      <c r="BI66" s="65"/>
      <c r="BJ66" s="65"/>
    </row>
    <row r="67" spans="12:62" x14ac:dyDescent="0.15">
      <c r="BD67" s="65"/>
      <c r="BE67" s="68"/>
      <c r="BG67" s="65"/>
      <c r="BH67" s="65"/>
      <c r="BI67" s="65"/>
      <c r="BJ67" s="65"/>
    </row>
    <row r="69" spans="12:62" ht="13.35" customHeight="1" x14ac:dyDescent="0.15">
      <c r="L69" s="66"/>
      <c r="M69" s="69"/>
      <c r="N69" s="66"/>
      <c r="O69" s="66"/>
    </row>
    <row r="70" spans="12:62" ht="13.35" customHeight="1" x14ac:dyDescent="0.15">
      <c r="L70" s="66"/>
      <c r="M70" s="69"/>
      <c r="N70" s="66"/>
      <c r="O70" s="66"/>
    </row>
    <row r="71" spans="12:62" ht="13.35" customHeight="1" x14ac:dyDescent="0.15">
      <c r="L71" s="66"/>
      <c r="M71" s="69"/>
      <c r="N71" s="66"/>
      <c r="O71" s="66"/>
    </row>
    <row r="72" spans="12:62" ht="13.35" customHeight="1" x14ac:dyDescent="0.15">
      <c r="L72" s="66"/>
      <c r="M72" s="69"/>
      <c r="N72" s="66"/>
      <c r="O72" s="66"/>
    </row>
    <row r="73" spans="12:62" ht="13.35" customHeight="1" x14ac:dyDescent="0.15">
      <c r="L73" s="66"/>
      <c r="M73" s="69"/>
      <c r="N73" s="66"/>
      <c r="O73" s="66"/>
    </row>
    <row r="74" spans="12:62" ht="13.35" customHeight="1" x14ac:dyDescent="0.15">
      <c r="L74" s="66"/>
      <c r="M74" s="69"/>
      <c r="N74" s="66"/>
      <c r="O74" s="66"/>
    </row>
    <row r="75" spans="12:62" ht="13.35" customHeight="1" x14ac:dyDescent="0.15">
      <c r="L75" s="66"/>
      <c r="M75" s="69"/>
      <c r="N75" s="66"/>
      <c r="O75" s="66"/>
    </row>
    <row r="76" spans="12:62" ht="13.35" customHeight="1" x14ac:dyDescent="0.15">
      <c r="L76" s="66"/>
      <c r="M76" s="69"/>
      <c r="N76" s="66"/>
      <c r="O76" s="66"/>
    </row>
  </sheetData>
  <sheetProtection algorithmName="SHA-512" hashValue="Cg588X3BsR7HCjEjO031WVsPu1j7/xKnI/q/GeIcpBlmPLmpCq2+diG/wmOf2ATiB0CeOABO43623C/SkfZazw==" saltValue="ZILx1eVAF5EyEL7okn5aQw==" spinCount="100000" sheet="1" objects="1" scenarios="1"/>
  <mergeCells count="113">
    <mergeCell ref="AW19:AW20"/>
    <mergeCell ref="P12:S12"/>
    <mergeCell ref="AA32:AE34"/>
    <mergeCell ref="B2:H3"/>
    <mergeCell ref="S32:V32"/>
    <mergeCell ref="D23:G23"/>
    <mergeCell ref="AI17:AL17"/>
    <mergeCell ref="B23:C23"/>
    <mergeCell ref="AL30:AO30"/>
    <mergeCell ref="Y18:AA18"/>
    <mergeCell ref="D24:F24"/>
    <mergeCell ref="AS17:AT17"/>
    <mergeCell ref="H32:I32"/>
    <mergeCell ref="H23:J23"/>
    <mergeCell ref="P22:V22"/>
    <mergeCell ref="U17:X17"/>
    <mergeCell ref="D26:F26"/>
    <mergeCell ref="AI8:AN8"/>
    <mergeCell ref="P21:S21"/>
    <mergeCell ref="H27:I27"/>
    <mergeCell ref="G11:I11"/>
    <mergeCell ref="AT29:AV30"/>
    <mergeCell ref="AH12:AM12"/>
    <mergeCell ref="AS3:AT3"/>
    <mergeCell ref="AB3:AD3"/>
    <mergeCell ref="AI14:AN14"/>
    <mergeCell ref="H28:I28"/>
    <mergeCell ref="Q23:T23"/>
    <mergeCell ref="D31:F31"/>
    <mergeCell ref="F15:H15"/>
    <mergeCell ref="B7:C7"/>
    <mergeCell ref="AF5:AU5"/>
    <mergeCell ref="F9:I9"/>
    <mergeCell ref="AS27:AU27"/>
    <mergeCell ref="H31:I31"/>
    <mergeCell ref="AH9:AM9"/>
    <mergeCell ref="P15:S15"/>
    <mergeCell ref="Y30:Z30"/>
    <mergeCell ref="Y29:Z29"/>
    <mergeCell ref="AT26:AV26"/>
    <mergeCell ref="AO20:AP20"/>
    <mergeCell ref="B28:C28"/>
    <mergeCell ref="Y28:Z28"/>
    <mergeCell ref="AL31:AQ31"/>
    <mergeCell ref="Q20:T20"/>
    <mergeCell ref="Q14:T14"/>
    <mergeCell ref="P27:S27"/>
    <mergeCell ref="B30:C30"/>
    <mergeCell ref="AT23:AV23"/>
    <mergeCell ref="Q17:T17"/>
    <mergeCell ref="Q11:T11"/>
    <mergeCell ref="B27:C27"/>
    <mergeCell ref="P24:S24"/>
    <mergeCell ref="D7:I7"/>
    <mergeCell ref="AS4:AT4"/>
    <mergeCell ref="R33:U33"/>
    <mergeCell ref="H25:I25"/>
    <mergeCell ref="G14:I14"/>
    <mergeCell ref="AH15:AM15"/>
    <mergeCell ref="C8:K8"/>
    <mergeCell ref="D25:F25"/>
    <mergeCell ref="AH18:AK18"/>
    <mergeCell ref="B29:C29"/>
    <mergeCell ref="AL27:AO27"/>
    <mergeCell ref="AF32:AK34"/>
    <mergeCell ref="D32:F32"/>
    <mergeCell ref="D33:F33"/>
    <mergeCell ref="AL32:AO34"/>
    <mergeCell ref="AS31:AU31"/>
    <mergeCell ref="AS18:AT18"/>
    <mergeCell ref="Y21:AA21"/>
    <mergeCell ref="H30:I30"/>
    <mergeCell ref="Q26:T26"/>
    <mergeCell ref="B33:C33"/>
    <mergeCell ref="M26:M33"/>
    <mergeCell ref="B32:C32"/>
    <mergeCell ref="F12:H12"/>
    <mergeCell ref="B26:C26"/>
    <mergeCell ref="AE17:AE21"/>
    <mergeCell ref="AO17:AP17"/>
    <mergeCell ref="D27:F27"/>
    <mergeCell ref="B25:C25"/>
    <mergeCell ref="H29:I29"/>
    <mergeCell ref="AA29:AE29"/>
    <mergeCell ref="AE9:AE14"/>
    <mergeCell ref="H24:I24"/>
    <mergeCell ref="H33:I33"/>
    <mergeCell ref="P16:AB16"/>
    <mergeCell ref="H26:I26"/>
    <mergeCell ref="AS29:AS30"/>
    <mergeCell ref="P18:S18"/>
    <mergeCell ref="AI11:AN11"/>
    <mergeCell ref="AA28:AE28"/>
    <mergeCell ref="S29:V29"/>
    <mergeCell ref="B31:C31"/>
    <mergeCell ref="U23:X23"/>
    <mergeCell ref="Z17:AB17"/>
    <mergeCell ref="AP3:AR4"/>
    <mergeCell ref="D28:F28"/>
    <mergeCell ref="B21:J22"/>
    <mergeCell ref="AA30:AE30"/>
    <mergeCell ref="AM26:AP26"/>
    <mergeCell ref="D30:F30"/>
    <mergeCell ref="Z20:AB20"/>
    <mergeCell ref="AM29:AP29"/>
    <mergeCell ref="D29:F29"/>
    <mergeCell ref="AS24:AU24"/>
    <mergeCell ref="AS16:AT16"/>
    <mergeCell ref="R30:U30"/>
    <mergeCell ref="M11:M24"/>
    <mergeCell ref="S7:V7"/>
    <mergeCell ref="Z5:AD5"/>
    <mergeCell ref="B24:C24"/>
  </mergeCells>
  <phoneticPr fontId="3"/>
  <dataValidations count="3">
    <dataValidation type="custom" allowBlank="1" showInputMessage="1" showErrorMessage="1" error="入力は少数第1位までにして下さい。" sqref="W7:X7 AU13:AU14" xr:uid="{00000000-0002-0000-1300-000000000000}">
      <formula1>W7=ROUND(W7,1)</formula1>
    </dataValidation>
    <dataValidation type="custom" allowBlank="1" showInputMessage="1" showErrorMessage="1" sqref="H24:H33" xr:uid="{00000000-0002-0000-1300-000001000000}">
      <formula1>H24=ROUND(H24,1)</formula1>
    </dataValidation>
    <dataValidation type="custom" allowBlank="1" showInputMessage="1" showErrorMessage="1" error="入力は少数第1位までにしてください。" sqref="D24:F33 F15:H15 P12:S12 P15:S15 P18:S18 P21:S21 P24:S24 R33:U33 AA28:AE30 AH9:AM9 AH12:AM12 AH15:AM15 AL30:AO30 AO21 AS27:AU27 AS31:AU31 AU16:AU18" xr:uid="{00000000-0002-0000-1300-000002000000}">
      <formula1>D9=ROUND(D9,1)</formula1>
    </dataValidation>
  </dataValidations>
  <pageMargins left="0.59055118110236227" right="0.59055118110236227" top="0.62992125984251968" bottom="0.39370078740157483" header="0.51181102362204722" footer="0"/>
  <pageSetup paperSize="9" scale="68" orientation="landscape"/>
  <legacyDrawing r:id="rId1"/>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pageSetUpPr fitToPage="1"/>
  </sheetPr>
  <dimension ref="B1:BJ76"/>
  <sheetViews>
    <sheetView showGridLines="0" topLeftCell="A5" zoomScaleNormal="100" workbookViewId="0">
      <selection activeCell="D32" sqref="D32:F32"/>
    </sheetView>
  </sheetViews>
  <sheetFormatPr defaultColWidth="9" defaultRowHeight="12" x14ac:dyDescent="0.15"/>
  <cols>
    <col min="1" max="2" width="2.875" style="40" customWidth="1"/>
    <col min="3" max="3" width="18.375" style="40" customWidth="1"/>
    <col min="4" max="5" width="4.375" style="40" customWidth="1"/>
    <col min="6" max="6" width="3.875" style="40" customWidth="1"/>
    <col min="7" max="7" width="2.375" style="40" customWidth="1"/>
    <col min="8" max="8" width="10.375" style="40" customWidth="1"/>
    <col min="9" max="9" width="2.375" style="40" customWidth="1"/>
    <col min="10" max="11" width="2.5" style="40" customWidth="1"/>
    <col min="12" max="15" width="2.875" style="40" customWidth="1"/>
    <col min="16" max="16" width="3" style="40" customWidth="1"/>
    <col min="17" max="19" width="4.875" style="40" customWidth="1"/>
    <col min="20" max="22" width="2.875" style="40" customWidth="1"/>
    <col min="23" max="24" width="2.5" style="40" customWidth="1"/>
    <col min="25" max="25" width="2.875" style="40" customWidth="1"/>
    <col min="26" max="26" width="7.875" style="40" customWidth="1"/>
    <col min="27" max="27" width="4.875" style="40" customWidth="1"/>
    <col min="28" max="28" width="2" style="40" customWidth="1"/>
    <col min="29" max="30" width="2.375" style="40" customWidth="1"/>
    <col min="31" max="31" width="3.125" style="40" customWidth="1"/>
    <col min="32" max="33" width="2.375" style="40" customWidth="1"/>
    <col min="34" max="34" width="2.875" style="40" customWidth="1"/>
    <col min="35" max="35" width="7.875" style="40" customWidth="1"/>
    <col min="36" max="37" width="4.375" style="40" customWidth="1"/>
    <col min="38" max="38" width="3.375" style="40" customWidth="1"/>
    <col min="39" max="40" width="2.875" style="40" customWidth="1"/>
    <col min="41" max="41" width="10.875" style="40" customWidth="1"/>
    <col min="42" max="42" width="2.875" style="40" customWidth="1"/>
    <col min="43" max="44" width="2.5" style="40" customWidth="1"/>
    <col min="45" max="45" width="2.875" style="40" customWidth="1"/>
    <col min="46" max="46" width="7.875" style="40" customWidth="1"/>
    <col min="47" max="47" width="11.875" style="40" customWidth="1"/>
    <col min="48" max="48" width="1.875" style="40" customWidth="1"/>
    <col min="49" max="49" width="5.375" style="40" customWidth="1"/>
    <col min="50" max="58" width="9" style="40" customWidth="1"/>
    <col min="59" max="59" width="16.125" style="40" customWidth="1"/>
    <col min="60" max="60" width="9" style="40" customWidth="1"/>
    <col min="61" max="16384" width="9" style="40"/>
  </cols>
  <sheetData>
    <row r="1" spans="2:49" ht="27" customHeight="1" x14ac:dyDescent="0.15">
      <c r="F1" s="39"/>
      <c r="S1" s="82" t="s">
        <v>174</v>
      </c>
      <c r="T1" s="82" t="s">
        <v>175</v>
      </c>
    </row>
    <row r="2" spans="2:49" ht="12" customHeight="1" thickBot="1" x14ac:dyDescent="0.2">
      <c r="B2" s="451" t="s">
        <v>32</v>
      </c>
      <c r="C2" s="449"/>
      <c r="D2" s="449"/>
      <c r="E2" s="449"/>
      <c r="F2" s="449"/>
      <c r="G2" s="449"/>
      <c r="H2" s="449"/>
      <c r="Y2" s="104"/>
      <c r="AU2" s="115"/>
      <c r="AV2" s="113"/>
      <c r="AW2" s="382"/>
    </row>
    <row r="3" spans="2:49" ht="13.35" customHeight="1" x14ac:dyDescent="0.15">
      <c r="B3" s="449"/>
      <c r="C3" s="449"/>
      <c r="D3" s="449"/>
      <c r="E3" s="449"/>
      <c r="F3" s="449"/>
      <c r="G3" s="449"/>
      <c r="H3" s="449"/>
      <c r="Y3" s="104"/>
      <c r="Z3" s="41"/>
      <c r="AA3" s="41"/>
      <c r="AB3" s="448"/>
      <c r="AC3" s="449"/>
      <c r="AD3" s="449"/>
      <c r="AE3" s="87"/>
      <c r="AF3" s="105"/>
      <c r="AG3" s="105"/>
      <c r="AH3" s="105"/>
      <c r="AI3" s="105"/>
      <c r="AJ3" s="105"/>
      <c r="AK3" s="105"/>
      <c r="AL3" s="105"/>
      <c r="AM3" s="105"/>
      <c r="AN3" s="105"/>
      <c r="AO3" s="105"/>
      <c r="AP3" s="476" t="s">
        <v>176</v>
      </c>
      <c r="AQ3" s="477"/>
      <c r="AR3" s="478"/>
      <c r="AS3" s="443" t="s">
        <v>27</v>
      </c>
      <c r="AT3" s="444"/>
      <c r="AU3" s="114" t="s">
        <v>28</v>
      </c>
      <c r="AV3" s="105"/>
      <c r="AW3" s="382"/>
    </row>
    <row r="4" spans="2:49" ht="13.7" customHeight="1" thickBot="1" x14ac:dyDescent="0.2">
      <c r="C4" s="104"/>
      <c r="F4" s="104"/>
      <c r="G4" s="104"/>
      <c r="H4" s="104"/>
      <c r="I4" s="104"/>
      <c r="J4" s="104"/>
      <c r="K4" s="104"/>
      <c r="L4" s="104"/>
      <c r="M4" s="104"/>
      <c r="N4" s="104"/>
      <c r="O4" s="104"/>
      <c r="P4" s="104"/>
      <c r="Q4" s="104"/>
      <c r="R4" s="104"/>
      <c r="S4" s="104"/>
      <c r="T4" s="104"/>
      <c r="U4" s="104"/>
      <c r="V4" s="104"/>
      <c r="W4" s="104"/>
      <c r="X4" s="104"/>
      <c r="Y4" s="104"/>
      <c r="Z4" s="41"/>
      <c r="AA4" s="41"/>
      <c r="AB4" s="106"/>
      <c r="AC4" s="106"/>
      <c r="AD4" s="106"/>
      <c r="AE4" s="87"/>
      <c r="AF4" s="105"/>
      <c r="AG4" s="105"/>
      <c r="AH4" s="105"/>
      <c r="AI4" s="105"/>
      <c r="AJ4" s="105"/>
      <c r="AK4" s="105"/>
      <c r="AL4" s="105"/>
      <c r="AM4" s="105"/>
      <c r="AN4" s="105"/>
      <c r="AO4" s="105"/>
      <c r="AP4" s="479"/>
      <c r="AQ4" s="480"/>
      <c r="AR4" s="481"/>
      <c r="AS4" s="452" t="str">
        <f>+表紙!N28</f>
        <v>○</v>
      </c>
      <c r="AT4" s="453"/>
      <c r="AU4" s="261">
        <f>+表紙!O28</f>
        <v>0</v>
      </c>
      <c r="AV4" s="105"/>
      <c r="AW4" s="382"/>
    </row>
    <row r="5" spans="2:49" ht="15" customHeight="1" x14ac:dyDescent="0.15">
      <c r="B5" s="145" t="s">
        <v>177</v>
      </c>
      <c r="C5" s="145"/>
      <c r="F5" s="145"/>
      <c r="G5" s="103"/>
      <c r="H5" s="103"/>
      <c r="I5" s="103"/>
      <c r="J5" s="103"/>
      <c r="K5" s="103"/>
      <c r="L5" s="103"/>
      <c r="M5" s="41"/>
      <c r="N5" s="41"/>
      <c r="O5" s="41"/>
      <c r="P5" s="41"/>
      <c r="Q5" s="41"/>
      <c r="R5" s="41"/>
      <c r="S5" s="41"/>
      <c r="T5" s="41"/>
      <c r="U5" s="41"/>
      <c r="V5" s="41"/>
      <c r="W5" s="41"/>
      <c r="X5" s="41"/>
      <c r="Y5" s="41"/>
      <c r="Z5" s="471" t="s">
        <v>178</v>
      </c>
      <c r="AA5" s="449"/>
      <c r="AB5" s="449"/>
      <c r="AC5" s="449"/>
      <c r="AD5" s="449"/>
      <c r="AE5" s="87" t="s">
        <v>179</v>
      </c>
      <c r="AF5" s="487" t="str">
        <f>+表紙!F47</f>
        <v>株式会社ハマーズ</v>
      </c>
      <c r="AG5" s="449"/>
      <c r="AH5" s="449"/>
      <c r="AI5" s="449"/>
      <c r="AJ5" s="449"/>
      <c r="AK5" s="449"/>
      <c r="AL5" s="449"/>
      <c r="AM5" s="449"/>
      <c r="AN5" s="449"/>
      <c r="AO5" s="449"/>
      <c r="AP5" s="449"/>
      <c r="AQ5" s="449"/>
      <c r="AR5" s="449"/>
      <c r="AS5" s="449"/>
      <c r="AT5" s="449"/>
      <c r="AU5" s="449"/>
      <c r="AV5" s="230"/>
      <c r="AW5" s="382"/>
    </row>
    <row r="6" spans="2:49" ht="24.75" customHeight="1" thickBot="1" x14ac:dyDescent="0.2">
      <c r="B6" s="287" t="s">
        <v>180</v>
      </c>
      <c r="C6" s="128"/>
      <c r="F6" s="128"/>
      <c r="G6" s="128"/>
      <c r="H6" s="128"/>
      <c r="I6" s="128"/>
      <c r="J6" s="128"/>
      <c r="K6" s="128"/>
      <c r="L6" s="128"/>
      <c r="M6" s="128"/>
      <c r="N6" s="128"/>
      <c r="O6" s="128"/>
      <c r="P6" s="128"/>
      <c r="Q6" s="128"/>
      <c r="R6" s="128"/>
      <c r="S6" s="128"/>
      <c r="T6" s="128"/>
      <c r="U6" s="128"/>
      <c r="V6" s="128"/>
      <c r="W6" s="128"/>
      <c r="X6" s="128"/>
      <c r="Y6" s="128"/>
      <c r="AC6" s="41"/>
      <c r="AD6" s="41"/>
      <c r="AE6" s="41"/>
      <c r="AF6" s="41"/>
      <c r="AG6" s="41"/>
      <c r="AH6" s="41"/>
      <c r="AI6" s="41"/>
      <c r="AJ6" s="41"/>
      <c r="AK6" s="41"/>
      <c r="AL6" s="41"/>
      <c r="AM6" s="41"/>
      <c r="AN6" s="41"/>
      <c r="AO6" s="41"/>
      <c r="AP6" s="41"/>
      <c r="AQ6" s="41"/>
      <c r="AR6" s="41"/>
      <c r="AS6" s="41"/>
      <c r="AT6" s="41"/>
      <c r="AU6" s="41"/>
      <c r="AV6" s="41"/>
      <c r="AW6" s="382"/>
    </row>
    <row r="7" spans="2:49" ht="28.35" customHeight="1" thickBot="1" x14ac:dyDescent="0.2">
      <c r="B7" s="485" t="s">
        <v>181</v>
      </c>
      <c r="C7" s="486"/>
      <c r="D7" s="445" t="s">
        <v>292</v>
      </c>
      <c r="E7" s="446"/>
      <c r="F7" s="446"/>
      <c r="G7" s="446"/>
      <c r="H7" s="446"/>
      <c r="I7" s="447"/>
      <c r="J7" s="136"/>
      <c r="S7" s="470"/>
      <c r="T7" s="449"/>
      <c r="U7" s="449"/>
      <c r="V7" s="449"/>
      <c r="W7" s="134"/>
      <c r="X7" s="134"/>
      <c r="Y7" s="129"/>
      <c r="AB7"/>
      <c r="AC7"/>
      <c r="AD7"/>
      <c r="AE7"/>
      <c r="AF7" s="90"/>
      <c r="AG7" s="90"/>
      <c r="AH7" s="90"/>
      <c r="AI7" s="90"/>
      <c r="AJ7" s="90"/>
      <c r="AK7" s="90"/>
      <c r="AL7" s="90"/>
      <c r="AM7" s="90"/>
      <c r="AN7" s="90"/>
      <c r="AS7"/>
      <c r="AT7"/>
      <c r="AU7"/>
      <c r="AV7"/>
      <c r="AW7" s="382"/>
    </row>
    <row r="8" spans="2:49" ht="28.35" customHeight="1" thickTop="1" thickBot="1" x14ac:dyDescent="0.2">
      <c r="B8" s="42" t="s">
        <v>183</v>
      </c>
      <c r="C8" s="483" t="s">
        <v>184</v>
      </c>
      <c r="D8" s="449"/>
      <c r="E8" s="449"/>
      <c r="F8" s="449"/>
      <c r="G8" s="449"/>
      <c r="H8" s="449"/>
      <c r="I8" s="449"/>
      <c r="J8" s="449"/>
      <c r="K8" s="449"/>
      <c r="L8" s="124"/>
      <c r="M8" s="124"/>
      <c r="N8" s="124"/>
      <c r="O8" s="124"/>
      <c r="P8" s="124"/>
      <c r="Q8" s="124"/>
      <c r="R8" s="124"/>
      <c r="S8" s="124"/>
      <c r="T8" s="124"/>
      <c r="U8" s="124"/>
      <c r="V8" s="124"/>
      <c r="W8" s="125"/>
      <c r="X8" s="125"/>
      <c r="Y8" s="125"/>
      <c r="Z8" s="90"/>
      <c r="AA8" s="90"/>
      <c r="AB8" s="90"/>
      <c r="AC8" s="90"/>
      <c r="AD8" s="90"/>
      <c r="AE8" s="90"/>
      <c r="AG8" s="48"/>
      <c r="AH8" s="44" t="s">
        <v>185</v>
      </c>
      <c r="AI8" s="438" t="s">
        <v>186</v>
      </c>
      <c r="AJ8" s="439"/>
      <c r="AK8" s="439"/>
      <c r="AL8" s="439"/>
      <c r="AM8" s="439"/>
      <c r="AN8" s="440"/>
      <c r="AS8"/>
      <c r="AT8"/>
      <c r="AU8"/>
      <c r="AV8"/>
      <c r="AW8" s="382"/>
    </row>
    <row r="9" spans="2:49" ht="24.75" customHeight="1" thickTop="1" thickBot="1" x14ac:dyDescent="0.2">
      <c r="B9" s="176" t="s">
        <v>187</v>
      </c>
      <c r="F9" s="488" t="s">
        <v>188</v>
      </c>
      <c r="G9" s="489"/>
      <c r="H9" s="489"/>
      <c r="I9" s="490"/>
      <c r="J9" s="124"/>
      <c r="K9" s="124"/>
      <c r="L9" s="124"/>
      <c r="M9" s="124"/>
      <c r="N9" s="124"/>
      <c r="O9" s="124"/>
      <c r="P9" s="124"/>
      <c r="Q9" s="124"/>
      <c r="R9" s="124"/>
      <c r="S9" s="124"/>
      <c r="T9" s="124"/>
      <c r="U9" s="124"/>
      <c r="V9" s="124"/>
      <c r="W9" s="125"/>
      <c r="X9" s="125"/>
      <c r="Y9" s="125"/>
      <c r="Z9" s="90"/>
      <c r="AA9" s="90"/>
      <c r="AB9" s="90"/>
      <c r="AC9" s="90"/>
      <c r="AD9" s="90"/>
      <c r="AE9" s="504" t="s">
        <v>189</v>
      </c>
      <c r="AF9" s="54"/>
      <c r="AH9" s="441"/>
      <c r="AI9" s="442"/>
      <c r="AJ9" s="442"/>
      <c r="AK9" s="442"/>
      <c r="AL9" s="442"/>
      <c r="AM9" s="442"/>
      <c r="AN9" s="51" t="s">
        <v>72</v>
      </c>
      <c r="AS9"/>
      <c r="AT9"/>
      <c r="AU9"/>
      <c r="AV9"/>
      <c r="AW9" s="382"/>
    </row>
    <row r="10" spans="2:49" ht="24.75" customHeight="1" thickTop="1" thickBot="1" x14ac:dyDescent="0.2">
      <c r="F10" s="91"/>
      <c r="G10" s="124"/>
      <c r="H10" s="124"/>
      <c r="I10" s="124"/>
      <c r="J10" s="124"/>
      <c r="K10" s="124"/>
      <c r="L10" s="124"/>
      <c r="M10" s="124"/>
      <c r="N10" s="124"/>
      <c r="O10" s="124"/>
      <c r="P10" s="124"/>
      <c r="Q10" s="124"/>
      <c r="R10" s="124"/>
      <c r="S10" s="124"/>
      <c r="T10" s="124"/>
      <c r="U10" s="124"/>
      <c r="V10" s="124"/>
      <c r="W10" s="125"/>
      <c r="X10" s="125"/>
      <c r="Y10" s="125"/>
      <c r="Z10" s="90"/>
      <c r="AA10" s="90"/>
      <c r="AB10" s="90"/>
      <c r="AE10" s="473"/>
      <c r="AF10" s="54"/>
      <c r="AS10"/>
      <c r="AT10"/>
      <c r="AU10"/>
      <c r="AV10"/>
      <c r="AW10" s="382"/>
    </row>
    <row r="11" spans="2:49" ht="27" customHeight="1" thickTop="1" thickBot="1" x14ac:dyDescent="0.2">
      <c r="C11" s="153" t="s">
        <v>190</v>
      </c>
      <c r="F11" s="44" t="s">
        <v>47</v>
      </c>
      <c r="G11" s="438" t="s">
        <v>191</v>
      </c>
      <c r="H11" s="439"/>
      <c r="I11" s="440"/>
      <c r="J11" s="45"/>
      <c r="K11" s="46"/>
      <c r="L11" s="47"/>
      <c r="M11" s="472" t="s">
        <v>192</v>
      </c>
      <c r="N11" s="47"/>
      <c r="O11" s="48"/>
      <c r="P11" s="44" t="s">
        <v>50</v>
      </c>
      <c r="Q11" s="493" t="s">
        <v>193</v>
      </c>
      <c r="R11" s="439"/>
      <c r="S11" s="439"/>
      <c r="T11" s="440"/>
      <c r="U11" s="178"/>
      <c r="V11" s="62"/>
      <c r="Y11"/>
      <c r="Z11"/>
      <c r="AA11"/>
      <c r="AB11"/>
      <c r="AD11" s="59"/>
      <c r="AE11" s="473"/>
      <c r="AF11" s="138"/>
      <c r="AG11" s="48"/>
      <c r="AH11" s="44" t="s">
        <v>194</v>
      </c>
      <c r="AI11" s="438" t="s">
        <v>195</v>
      </c>
      <c r="AJ11" s="439"/>
      <c r="AK11" s="439"/>
      <c r="AL11" s="439"/>
      <c r="AM11" s="439"/>
      <c r="AN11" s="440"/>
      <c r="AS11"/>
      <c r="AT11"/>
      <c r="AU11"/>
      <c r="AV11"/>
      <c r="AW11" s="382"/>
    </row>
    <row r="12" spans="2:49" ht="24.75" customHeight="1" thickTop="1" thickBot="1" x14ac:dyDescent="0.2">
      <c r="F12" s="459">
        <f>+ROUND(P12,1)+ROUND(P15,1)+ROUND(P18,1)+ROUND(P24,1)+P27-ROUND(F15,1)</f>
        <v>249.55279899999999</v>
      </c>
      <c r="G12" s="460"/>
      <c r="H12" s="460"/>
      <c r="I12" s="51" t="s">
        <v>72</v>
      </c>
      <c r="K12" s="52"/>
      <c r="M12" s="473"/>
      <c r="N12" s="53"/>
      <c r="P12" s="441"/>
      <c r="Q12" s="442"/>
      <c r="R12" s="442"/>
      <c r="S12" s="442"/>
      <c r="T12" s="51" t="s">
        <v>72</v>
      </c>
      <c r="Y12"/>
      <c r="Z12"/>
      <c r="AA12"/>
      <c r="AB12"/>
      <c r="AC12" s="54"/>
      <c r="AE12" s="473"/>
      <c r="AG12" s="131"/>
      <c r="AH12" s="441"/>
      <c r="AI12" s="442"/>
      <c r="AJ12" s="442"/>
      <c r="AK12" s="442"/>
      <c r="AL12" s="442"/>
      <c r="AM12" s="442"/>
      <c r="AN12" s="51" t="s">
        <v>72</v>
      </c>
      <c r="AS12"/>
      <c r="AT12"/>
      <c r="AU12"/>
      <c r="AV12"/>
      <c r="AW12" s="382"/>
    </row>
    <row r="13" spans="2:49" ht="24.75" customHeight="1" thickTop="1" thickBot="1" x14ac:dyDescent="0.2">
      <c r="K13" s="55"/>
      <c r="M13" s="473"/>
      <c r="N13" s="54"/>
      <c r="Y13"/>
      <c r="Z13"/>
      <c r="AA13"/>
      <c r="AB13"/>
      <c r="AC13" s="54"/>
      <c r="AE13" s="473"/>
      <c r="AG13" s="136"/>
      <c r="AH13" s="134"/>
      <c r="AI13" s="135"/>
      <c r="AJ13" s="135"/>
      <c r="AK13" s="135"/>
      <c r="AL13" s="135"/>
      <c r="AS13" s="133"/>
      <c r="AT13" s="133"/>
      <c r="AU13" s="134"/>
      <c r="AW13" s="382"/>
    </row>
    <row r="14" spans="2:49" ht="27" customHeight="1" thickTop="1" thickBot="1" x14ac:dyDescent="0.2">
      <c r="F14" s="50" t="s">
        <v>196</v>
      </c>
      <c r="G14" s="468" t="s">
        <v>197</v>
      </c>
      <c r="H14" s="436"/>
      <c r="I14" s="437"/>
      <c r="J14" s="57"/>
      <c r="K14" s="58"/>
      <c r="M14" s="473"/>
      <c r="N14" s="54"/>
      <c r="O14" s="47"/>
      <c r="P14" s="44" t="s">
        <v>64</v>
      </c>
      <c r="Q14" s="494" t="s">
        <v>198</v>
      </c>
      <c r="R14" s="439"/>
      <c r="S14" s="439"/>
      <c r="T14" s="440"/>
      <c r="U14" s="178"/>
      <c r="V14" s="62"/>
      <c r="Y14"/>
      <c r="Z14"/>
      <c r="AA14"/>
      <c r="AB14"/>
      <c r="AC14" s="54"/>
      <c r="AE14" s="474"/>
      <c r="AG14" s="137"/>
      <c r="AH14" s="50" t="s">
        <v>199</v>
      </c>
      <c r="AI14" s="464" t="s">
        <v>200</v>
      </c>
      <c r="AJ14" s="465"/>
      <c r="AK14" s="465"/>
      <c r="AL14" s="465"/>
      <c r="AM14" s="465"/>
      <c r="AN14" s="466"/>
      <c r="AO14"/>
      <c r="AS14" s="133"/>
      <c r="AT14" s="133"/>
      <c r="AU14" s="134"/>
      <c r="AW14" s="382"/>
    </row>
    <row r="15" spans="2:49" ht="24.75" customHeight="1" thickBot="1" x14ac:dyDescent="0.2">
      <c r="F15" s="484"/>
      <c r="G15" s="455"/>
      <c r="H15" s="455"/>
      <c r="I15" s="43" t="s">
        <v>72</v>
      </c>
      <c r="K15" s="54"/>
      <c r="M15" s="473"/>
      <c r="N15" s="54"/>
      <c r="P15" s="441"/>
      <c r="Q15" s="442"/>
      <c r="R15" s="442"/>
      <c r="S15" s="442"/>
      <c r="T15" s="51" t="s">
        <v>72</v>
      </c>
      <c r="Y15"/>
      <c r="Z15"/>
      <c r="AA15"/>
      <c r="AB15"/>
      <c r="AC15" s="54"/>
      <c r="AH15" s="454"/>
      <c r="AI15" s="455"/>
      <c r="AJ15" s="455"/>
      <c r="AK15" s="455"/>
      <c r="AL15" s="455"/>
      <c r="AM15" s="455"/>
      <c r="AN15" s="43" t="s">
        <v>72</v>
      </c>
      <c r="AO15"/>
      <c r="AS15" s="60" t="s">
        <v>201</v>
      </c>
      <c r="AT15" s="61"/>
      <c r="AW15" s="382"/>
    </row>
    <row r="16" spans="2:49" ht="24.75" customHeight="1" thickTop="1" thickBot="1" x14ac:dyDescent="0.2">
      <c r="K16" s="54"/>
      <c r="M16" s="473"/>
      <c r="N16" s="54"/>
      <c r="P16" s="507" t="str">
        <f>+IF(Y18=0,"",IF(Y18-P18=Y18,"エラー！：⑥残さ物量があるのに、④自ら中間処理した量がゼロになっています",""))</f>
        <v/>
      </c>
      <c r="Q16" s="449"/>
      <c r="R16" s="449"/>
      <c r="S16" s="449"/>
      <c r="T16" s="449"/>
      <c r="U16" s="449"/>
      <c r="V16" s="449"/>
      <c r="W16" s="449"/>
      <c r="X16" s="449"/>
      <c r="Y16" s="449"/>
      <c r="Z16" s="449"/>
      <c r="AA16" s="449"/>
      <c r="AB16" s="449"/>
      <c r="AC16" s="54"/>
      <c r="AE16" s="174"/>
      <c r="AP16" s="49"/>
      <c r="AS16" s="508" t="s">
        <v>240</v>
      </c>
      <c r="AT16" s="437"/>
      <c r="AU16" s="92"/>
      <c r="AV16" s="43" t="s">
        <v>72</v>
      </c>
      <c r="AW16" s="382"/>
    </row>
    <row r="17" spans="2:49" ht="27" customHeight="1" thickTop="1" thickBot="1" x14ac:dyDescent="0.2">
      <c r="K17" s="54"/>
      <c r="M17" s="473"/>
      <c r="N17" s="54"/>
      <c r="O17" s="47"/>
      <c r="P17" s="44" t="s">
        <v>203</v>
      </c>
      <c r="Q17" s="438" t="s">
        <v>204</v>
      </c>
      <c r="R17" s="439"/>
      <c r="S17" s="439"/>
      <c r="T17" s="440"/>
      <c r="U17" s="517"/>
      <c r="V17" s="480"/>
      <c r="W17" s="480"/>
      <c r="X17" s="480"/>
      <c r="Y17" s="130" t="s">
        <v>205</v>
      </c>
      <c r="Z17" s="438" t="s">
        <v>206</v>
      </c>
      <c r="AA17" s="439"/>
      <c r="AB17" s="440"/>
      <c r="AC17" s="140"/>
      <c r="AD17" s="137"/>
      <c r="AE17" s="472" t="s">
        <v>207</v>
      </c>
      <c r="AF17" s="47"/>
      <c r="AG17" s="47"/>
      <c r="AH17" s="234" t="s">
        <v>208</v>
      </c>
      <c r="AI17" s="468" t="s">
        <v>209</v>
      </c>
      <c r="AJ17" s="436"/>
      <c r="AK17" s="436"/>
      <c r="AL17" s="437"/>
      <c r="AM17" s="47"/>
      <c r="AN17" s="242"/>
      <c r="AO17" s="491" t="s">
        <v>210</v>
      </c>
      <c r="AP17" s="437"/>
      <c r="AQ17" s="244"/>
      <c r="AS17" s="508" t="s">
        <v>211</v>
      </c>
      <c r="AT17" s="437"/>
      <c r="AU17" s="92"/>
      <c r="AV17" s="43" t="s">
        <v>72</v>
      </c>
      <c r="AW17" s="382"/>
    </row>
    <row r="18" spans="2:49" ht="24.75" customHeight="1" thickBot="1" x14ac:dyDescent="0.2">
      <c r="K18" s="54"/>
      <c r="M18" s="473"/>
      <c r="N18" s="54"/>
      <c r="P18" s="441"/>
      <c r="Q18" s="442"/>
      <c r="R18" s="442"/>
      <c r="S18" s="442"/>
      <c r="T18" s="51" t="s">
        <v>72</v>
      </c>
      <c r="U18"/>
      <c r="V18" s="235"/>
      <c r="W18"/>
      <c r="X18" s="182"/>
      <c r="Y18" s="459">
        <f>+ROUND(AH9,1)+ROUND(AH12,1)+ROUND(AH15,1)+AH18</f>
        <v>0</v>
      </c>
      <c r="Z18" s="460"/>
      <c r="AA18" s="460"/>
      <c r="AB18" s="51" t="s">
        <v>72</v>
      </c>
      <c r="AC18" s="181"/>
      <c r="AD18" s="181"/>
      <c r="AE18" s="473"/>
      <c r="AH18" s="456">
        <f>+ROUND(AO18,1)+ROUND(AO21,1)</f>
        <v>0</v>
      </c>
      <c r="AI18" s="436"/>
      <c r="AJ18" s="436"/>
      <c r="AK18" s="436"/>
      <c r="AL18" s="43" t="s">
        <v>72</v>
      </c>
      <c r="AM18" s="53"/>
      <c r="AO18" s="260">
        <f>+ROUND(AU16,1)+ROUND(AU17,1)+ROUND(AU18,1)</f>
        <v>0</v>
      </c>
      <c r="AP18" s="43" t="s">
        <v>72</v>
      </c>
      <c r="AS18" s="508" t="s">
        <v>212</v>
      </c>
      <c r="AT18" s="437"/>
      <c r="AU18" s="92"/>
      <c r="AV18" s="43" t="s">
        <v>72</v>
      </c>
      <c r="AW18" s="382"/>
    </row>
    <row r="19" spans="2:49" ht="24.75" customHeight="1" thickTop="1" thickBot="1" x14ac:dyDescent="0.2">
      <c r="K19" s="54"/>
      <c r="M19" s="473"/>
      <c r="N19" s="54"/>
      <c r="P19" s="126"/>
      <c r="Q19" s="253"/>
      <c r="R19" s="185"/>
      <c r="S19" s="126"/>
      <c r="T19" s="126"/>
      <c r="U19" s="127"/>
      <c r="V19" s="236"/>
      <c r="W19" s="127"/>
      <c r="X19" s="127"/>
      <c r="Y19" s="127"/>
      <c r="Z19" s="127"/>
      <c r="AA19" s="127"/>
      <c r="AB19" s="127"/>
      <c r="AE19" s="473"/>
      <c r="AI19" s="54"/>
      <c r="AM19" s="54"/>
      <c r="AS19"/>
      <c r="AT19"/>
      <c r="AU19"/>
      <c r="AV19"/>
      <c r="AW19" s="524" t="s">
        <v>213</v>
      </c>
    </row>
    <row r="20" spans="2:49" ht="27" customHeight="1" thickTop="1" thickBot="1" x14ac:dyDescent="0.2">
      <c r="K20" s="54"/>
      <c r="M20" s="473"/>
      <c r="N20" s="54"/>
      <c r="P20" s="44" t="s">
        <v>214</v>
      </c>
      <c r="Q20" s="438" t="s">
        <v>215</v>
      </c>
      <c r="R20" s="439"/>
      <c r="S20" s="439"/>
      <c r="T20" s="440"/>
      <c r="U20" s="126"/>
      <c r="V20" s="237"/>
      <c r="W20" s="240"/>
      <c r="X20" s="241"/>
      <c r="Y20" s="130" t="s">
        <v>216</v>
      </c>
      <c r="Z20" s="438" t="s">
        <v>217</v>
      </c>
      <c r="AA20" s="439"/>
      <c r="AB20" s="440"/>
      <c r="AE20" s="473"/>
      <c r="AI20" s="54"/>
      <c r="AL20" s="106"/>
      <c r="AM20" s="54"/>
      <c r="AN20" s="243"/>
      <c r="AO20" s="491" t="s">
        <v>218</v>
      </c>
      <c r="AP20" s="437"/>
      <c r="AQ20" s="179"/>
      <c r="AS20" s="56"/>
      <c r="AT20" s="56"/>
      <c r="AW20" s="449"/>
    </row>
    <row r="21" spans="2:49" ht="25.35" customHeight="1" thickBot="1" x14ac:dyDescent="0.2">
      <c r="B21" s="482" t="s">
        <v>219</v>
      </c>
      <c r="C21" s="449"/>
      <c r="D21" s="449"/>
      <c r="E21" s="449"/>
      <c r="F21" s="449"/>
      <c r="G21" s="449"/>
      <c r="H21" s="449"/>
      <c r="I21" s="449"/>
      <c r="J21" s="449"/>
      <c r="K21" s="54"/>
      <c r="M21" s="473"/>
      <c r="N21" s="54"/>
      <c r="P21" s="441"/>
      <c r="Q21" s="442"/>
      <c r="R21" s="442"/>
      <c r="S21" s="442"/>
      <c r="T21" s="51" t="s">
        <v>72</v>
      </c>
      <c r="U21" s="126"/>
      <c r="V21" s="126"/>
      <c r="W21" s="126"/>
      <c r="X21" s="126"/>
      <c r="Y21" s="459">
        <f>+P18-Y18</f>
        <v>0</v>
      </c>
      <c r="Z21" s="460"/>
      <c r="AA21" s="460"/>
      <c r="AB21" s="51" t="s">
        <v>72</v>
      </c>
      <c r="AC21" s="127"/>
      <c r="AE21" s="474"/>
      <c r="AI21" s="54"/>
      <c r="AN21" s="106"/>
      <c r="AO21" s="92"/>
      <c r="AP21" s="43" t="s">
        <v>72</v>
      </c>
      <c r="AQ21" s="179"/>
      <c r="AS21"/>
      <c r="AT21"/>
      <c r="AU21"/>
      <c r="AV21"/>
      <c r="AW21" s="382"/>
    </row>
    <row r="22" spans="2:49" ht="25.5" customHeight="1" thickTop="1" thickBot="1" x14ac:dyDescent="0.2">
      <c r="B22" s="480"/>
      <c r="C22" s="480"/>
      <c r="D22" s="480"/>
      <c r="E22" s="480"/>
      <c r="F22" s="480"/>
      <c r="G22" s="480"/>
      <c r="H22" s="480"/>
      <c r="I22" s="480"/>
      <c r="J22" s="480"/>
      <c r="K22" s="54"/>
      <c r="M22" s="473"/>
      <c r="N22" s="54"/>
      <c r="P22" s="532" t="str">
        <f>+IF(P21=0,"",IF(P18&lt;P21,"エラー !：④の内数である⑤の量が④を超えています",""))</f>
        <v/>
      </c>
      <c r="Q22" s="449"/>
      <c r="R22" s="449"/>
      <c r="S22" s="449"/>
      <c r="T22" s="449"/>
      <c r="U22" s="449"/>
      <c r="V22" s="449"/>
      <c r="W22" s="127"/>
      <c r="X22" s="127"/>
      <c r="Y22" s="127"/>
      <c r="Z22" s="127"/>
      <c r="AA22" s="127"/>
      <c r="AB22" s="127"/>
      <c r="AE22" s="174"/>
      <c r="AI22" s="54"/>
      <c r="AW22" s="382"/>
    </row>
    <row r="23" spans="2:49" ht="27" customHeight="1" thickTop="1" thickBot="1" x14ac:dyDescent="0.2">
      <c r="B23" s="516" t="s">
        <v>220</v>
      </c>
      <c r="C23" s="444"/>
      <c r="D23" s="530" t="s">
        <v>221</v>
      </c>
      <c r="E23" s="520"/>
      <c r="F23" s="520"/>
      <c r="G23" s="444"/>
      <c r="H23" s="516" t="s">
        <v>222</v>
      </c>
      <c r="I23" s="520"/>
      <c r="J23" s="444"/>
      <c r="K23" s="54"/>
      <c r="M23" s="473"/>
      <c r="N23" s="54"/>
      <c r="O23" s="47"/>
      <c r="P23" s="50" t="s">
        <v>223</v>
      </c>
      <c r="Q23" s="468" t="s">
        <v>224</v>
      </c>
      <c r="R23" s="436"/>
      <c r="S23" s="436"/>
      <c r="T23" s="437"/>
      <c r="U23" s="521"/>
      <c r="V23" s="449"/>
      <c r="W23" s="449"/>
      <c r="X23" s="449"/>
      <c r="AE23"/>
      <c r="AF23"/>
      <c r="AG23"/>
      <c r="AH23"/>
      <c r="AI23" s="245"/>
      <c r="AJ23"/>
      <c r="AN23" s="62"/>
      <c r="AR23" s="48"/>
      <c r="AS23" s="130" t="s">
        <v>225</v>
      </c>
      <c r="AT23" s="438" t="s">
        <v>226</v>
      </c>
      <c r="AU23" s="439"/>
      <c r="AV23" s="440"/>
      <c r="AW23" s="382"/>
    </row>
    <row r="24" spans="2:49" ht="27" customHeight="1" thickBot="1" x14ac:dyDescent="0.2">
      <c r="B24" s="457" t="s">
        <v>227</v>
      </c>
      <c r="C24" s="458"/>
      <c r="D24" s="469">
        <v>239</v>
      </c>
      <c r="E24" s="455"/>
      <c r="F24" s="455"/>
      <c r="G24" s="183" t="s">
        <v>228</v>
      </c>
      <c r="H24" s="467">
        <f>+F12</f>
        <v>249.55279899999999</v>
      </c>
      <c r="I24" s="436"/>
      <c r="J24" s="183" t="s">
        <v>228</v>
      </c>
      <c r="K24" s="54"/>
      <c r="M24" s="474"/>
      <c r="P24" s="454"/>
      <c r="Q24" s="455"/>
      <c r="R24" s="455"/>
      <c r="S24" s="455"/>
      <c r="T24" s="43" t="s">
        <v>72</v>
      </c>
      <c r="U24"/>
      <c r="V24"/>
      <c r="W24"/>
      <c r="X24"/>
      <c r="AE24"/>
      <c r="AF24"/>
      <c r="AG24"/>
      <c r="AH24"/>
      <c r="AI24" s="245"/>
      <c r="AJ24"/>
      <c r="AL24" s="135"/>
      <c r="AQ24" s="54"/>
      <c r="AR24" s="139"/>
      <c r="AS24" s="459">
        <f>+ROUND(AU16,1)+ROUND(AA28,1)</f>
        <v>249.6</v>
      </c>
      <c r="AT24" s="460"/>
      <c r="AU24" s="460"/>
      <c r="AV24" s="51" t="s">
        <v>72</v>
      </c>
      <c r="AW24" s="382"/>
    </row>
    <row r="25" spans="2:49" ht="27" customHeight="1" thickBot="1" x14ac:dyDescent="0.2">
      <c r="B25" s="457" t="s">
        <v>229</v>
      </c>
      <c r="C25" s="458"/>
      <c r="D25" s="469">
        <v>0</v>
      </c>
      <c r="E25" s="455"/>
      <c r="F25" s="455"/>
      <c r="G25" s="183" t="s">
        <v>228</v>
      </c>
      <c r="H25" s="467">
        <f>+P12+AH9</f>
        <v>0</v>
      </c>
      <c r="I25" s="436"/>
      <c r="J25" s="183" t="s">
        <v>228</v>
      </c>
      <c r="K25" s="54"/>
      <c r="AE25" s="141"/>
      <c r="AI25" s="54"/>
      <c r="AL25" s="175"/>
      <c r="AM25" s="175"/>
      <c r="AN25" s="175"/>
      <c r="AQ25" s="255"/>
      <c r="AR25" s="67"/>
      <c r="AW25" s="382"/>
    </row>
    <row r="26" spans="2:49" ht="27" customHeight="1" thickTop="1" thickBot="1" x14ac:dyDescent="0.2">
      <c r="B26" s="457" t="s">
        <v>230</v>
      </c>
      <c r="C26" s="458"/>
      <c r="D26" s="469">
        <v>0</v>
      </c>
      <c r="E26" s="455"/>
      <c r="F26" s="455"/>
      <c r="G26" s="183" t="s">
        <v>228</v>
      </c>
      <c r="H26" s="467">
        <f>+P21</f>
        <v>0</v>
      </c>
      <c r="I26" s="436"/>
      <c r="J26" s="183" t="s">
        <v>228</v>
      </c>
      <c r="K26" s="54"/>
      <c r="L26" s="137"/>
      <c r="M26" s="472" t="s">
        <v>231</v>
      </c>
      <c r="N26" s="47"/>
      <c r="O26" s="47"/>
      <c r="P26" s="234" t="s">
        <v>232</v>
      </c>
      <c r="Q26" s="468" t="s">
        <v>233</v>
      </c>
      <c r="R26" s="436"/>
      <c r="S26" s="436"/>
      <c r="T26" s="437"/>
      <c r="U26" s="47"/>
      <c r="V26" s="47"/>
      <c r="W26" s="47"/>
      <c r="X26" s="47"/>
      <c r="Y26" s="47"/>
      <c r="Z26" s="47"/>
      <c r="AA26" s="47"/>
      <c r="AB26" s="47"/>
      <c r="AC26" s="47"/>
      <c r="AD26" s="47"/>
      <c r="AE26" s="47"/>
      <c r="AF26" s="47"/>
      <c r="AG26" s="47"/>
      <c r="AH26" s="47"/>
      <c r="AI26" s="59"/>
      <c r="AJ26" s="47"/>
      <c r="AK26" s="48"/>
      <c r="AL26" s="130" t="s">
        <v>234</v>
      </c>
      <c r="AM26" s="438" t="s">
        <v>235</v>
      </c>
      <c r="AN26" s="439"/>
      <c r="AO26" s="439"/>
      <c r="AP26" s="440"/>
      <c r="AQ26" s="257"/>
      <c r="AR26" s="258"/>
      <c r="AS26" s="130" t="s">
        <v>236</v>
      </c>
      <c r="AT26" s="438" t="s">
        <v>237</v>
      </c>
      <c r="AU26" s="439"/>
      <c r="AV26" s="440"/>
      <c r="AW26" s="382"/>
    </row>
    <row r="27" spans="2:49" ht="27" customHeight="1" thickBot="1" x14ac:dyDescent="0.2">
      <c r="B27" s="457" t="s">
        <v>238</v>
      </c>
      <c r="C27" s="458"/>
      <c r="D27" s="469">
        <v>0</v>
      </c>
      <c r="E27" s="455"/>
      <c r="F27" s="455"/>
      <c r="G27" s="183" t="s">
        <v>228</v>
      </c>
      <c r="H27" s="467">
        <f>+Y21</f>
        <v>0</v>
      </c>
      <c r="I27" s="436"/>
      <c r="J27" s="183" t="s">
        <v>228</v>
      </c>
      <c r="M27" s="473"/>
      <c r="P27" s="495">
        <v>249.55279899999999</v>
      </c>
      <c r="Q27" s="436"/>
      <c r="R27" s="436"/>
      <c r="S27" s="436"/>
      <c r="T27" s="43" t="s">
        <v>72</v>
      </c>
      <c r="U27" s="62"/>
      <c r="V27" s="62"/>
      <c r="Y27" s="60" t="s">
        <v>201</v>
      </c>
      <c r="Z27" s="63"/>
      <c r="AL27" s="459">
        <f>+AH18+P27</f>
        <v>249.55279899999999</v>
      </c>
      <c r="AM27" s="460"/>
      <c r="AN27" s="460"/>
      <c r="AO27" s="460"/>
      <c r="AP27" s="51" t="s">
        <v>72</v>
      </c>
      <c r="AQ27" s="255"/>
      <c r="AR27" s="67"/>
      <c r="AS27" s="441"/>
      <c r="AT27" s="442"/>
      <c r="AU27" s="442"/>
      <c r="AV27" s="51" t="s">
        <v>72</v>
      </c>
      <c r="AW27" s="382"/>
    </row>
    <row r="28" spans="2:49" ht="27" customHeight="1" thickTop="1" thickBot="1" x14ac:dyDescent="0.2">
      <c r="B28" s="492" t="s">
        <v>239</v>
      </c>
      <c r="C28" s="458"/>
      <c r="D28" s="469">
        <v>0</v>
      </c>
      <c r="E28" s="455"/>
      <c r="F28" s="455"/>
      <c r="G28" s="183" t="s">
        <v>228</v>
      </c>
      <c r="H28" s="467">
        <f>+P15+AH12</f>
        <v>0</v>
      </c>
      <c r="I28" s="436"/>
      <c r="J28" s="183" t="s">
        <v>228</v>
      </c>
      <c r="M28" s="473"/>
      <c r="P28" s="54"/>
      <c r="Y28" s="450" t="s">
        <v>240</v>
      </c>
      <c r="Z28" s="436"/>
      <c r="AA28" s="454">
        <v>249.6</v>
      </c>
      <c r="AB28" s="455"/>
      <c r="AC28" s="455"/>
      <c r="AD28" s="455"/>
      <c r="AE28" s="455"/>
      <c r="AF28" s="43" t="s">
        <v>72</v>
      </c>
      <c r="AN28" s="254"/>
      <c r="AQ28" s="255"/>
      <c r="AR28" s="67"/>
      <c r="AS28" s="380" t="str">
        <f>+IF(AS27=0,"",IF(AL27&lt;(AS24+AS27+AS31),"エラー !：⑩の内数である（⑫+⑬＋⑭）の量が⑩を超えています",""))</f>
        <v/>
      </c>
      <c r="AT28" s="378"/>
      <c r="AU28" s="378"/>
      <c r="AV28" s="378"/>
      <c r="AW28" s="382"/>
    </row>
    <row r="29" spans="2:49" ht="27" customHeight="1" thickTop="1" thickBot="1" x14ac:dyDescent="0.2">
      <c r="B29" s="457" t="s">
        <v>241</v>
      </c>
      <c r="C29" s="458"/>
      <c r="D29" s="469">
        <v>239</v>
      </c>
      <c r="E29" s="455"/>
      <c r="F29" s="455"/>
      <c r="G29" s="183" t="s">
        <v>228</v>
      </c>
      <c r="H29" s="467">
        <f>+AL27</f>
        <v>249.55279899999999</v>
      </c>
      <c r="I29" s="436"/>
      <c r="J29" s="183" t="s">
        <v>228</v>
      </c>
      <c r="M29" s="473"/>
      <c r="P29" s="54"/>
      <c r="Q29" s="137"/>
      <c r="R29" s="50" t="s">
        <v>242</v>
      </c>
      <c r="S29" s="468" t="s">
        <v>243</v>
      </c>
      <c r="T29" s="436"/>
      <c r="U29" s="436"/>
      <c r="V29" s="437"/>
      <c r="W29" s="47"/>
      <c r="X29" s="64"/>
      <c r="Y29" s="450" t="s">
        <v>244</v>
      </c>
      <c r="Z29" s="436"/>
      <c r="AA29" s="454"/>
      <c r="AB29" s="455"/>
      <c r="AC29" s="455"/>
      <c r="AD29" s="455"/>
      <c r="AE29" s="455"/>
      <c r="AF29" s="43" t="s">
        <v>72</v>
      </c>
      <c r="AL29" s="130" t="s">
        <v>245</v>
      </c>
      <c r="AM29" s="438" t="s">
        <v>246</v>
      </c>
      <c r="AN29" s="439"/>
      <c r="AO29" s="439"/>
      <c r="AP29" s="440"/>
      <c r="AQ29" s="256"/>
      <c r="AR29" s="259"/>
      <c r="AS29" s="509" t="s">
        <v>247</v>
      </c>
      <c r="AT29" s="438" t="s">
        <v>248</v>
      </c>
      <c r="AU29" s="500"/>
      <c r="AV29" s="501"/>
      <c r="AW29" s="382"/>
    </row>
    <row r="30" spans="2:49" ht="27" customHeight="1" thickBot="1" x14ac:dyDescent="0.2">
      <c r="B30" s="457" t="s">
        <v>249</v>
      </c>
      <c r="C30" s="458"/>
      <c r="D30" s="469">
        <v>10</v>
      </c>
      <c r="E30" s="455"/>
      <c r="F30" s="455"/>
      <c r="G30" s="183" t="s">
        <v>228</v>
      </c>
      <c r="H30" s="467">
        <f>+AL30</f>
        <v>138.25033300000001</v>
      </c>
      <c r="I30" s="436"/>
      <c r="J30" s="183" t="s">
        <v>228</v>
      </c>
      <c r="M30" s="473"/>
      <c r="P30" s="54"/>
      <c r="R30" s="456">
        <f>+ROUND(AA28,1)+ROUND(AA29,1)+ROUND(AA30,1)</f>
        <v>249.6</v>
      </c>
      <c r="S30" s="436"/>
      <c r="T30" s="436"/>
      <c r="U30" s="436"/>
      <c r="V30" s="43" t="s">
        <v>72</v>
      </c>
      <c r="Y30" s="450" t="s">
        <v>212</v>
      </c>
      <c r="Z30" s="436"/>
      <c r="AA30" s="454"/>
      <c r="AB30" s="455"/>
      <c r="AC30" s="455"/>
      <c r="AD30" s="455"/>
      <c r="AE30" s="455"/>
      <c r="AF30" s="43" t="s">
        <v>72</v>
      </c>
      <c r="AL30" s="531">
        <v>138.25033300000001</v>
      </c>
      <c r="AM30" s="442"/>
      <c r="AN30" s="442"/>
      <c r="AO30" s="442"/>
      <c r="AP30" s="51" t="s">
        <v>72</v>
      </c>
      <c r="AS30" s="510"/>
      <c r="AT30" s="502"/>
      <c r="AU30" s="502"/>
      <c r="AV30" s="503"/>
      <c r="AW30" s="382"/>
    </row>
    <row r="31" spans="2:49" ht="27" customHeight="1" thickTop="1" thickBot="1" x14ac:dyDescent="0.2">
      <c r="B31" s="457" t="s">
        <v>250</v>
      </c>
      <c r="C31" s="458"/>
      <c r="D31" s="469">
        <v>239</v>
      </c>
      <c r="E31" s="455"/>
      <c r="F31" s="455"/>
      <c r="G31" s="183" t="s">
        <v>228</v>
      </c>
      <c r="H31" s="467">
        <f>+AS24</f>
        <v>249.6</v>
      </c>
      <c r="I31" s="436"/>
      <c r="J31" s="183" t="s">
        <v>228</v>
      </c>
      <c r="M31" s="473"/>
      <c r="P31" s="54"/>
      <c r="Y31"/>
      <c r="Z31"/>
      <c r="AA31" s="65" t="s">
        <v>251</v>
      </c>
      <c r="AK31" s="67"/>
      <c r="AL31" s="507" t="str">
        <f>+IF(AL30=0,"",IF(AL27&lt;AL30,"エラー !：⑩の内数である⑪の量が⑩を超えています",""))</f>
        <v/>
      </c>
      <c r="AM31" s="449"/>
      <c r="AN31" s="449"/>
      <c r="AO31" s="449"/>
      <c r="AP31" s="449"/>
      <c r="AQ31" s="449"/>
      <c r="AS31" s="514"/>
      <c r="AT31" s="515"/>
      <c r="AU31" s="515"/>
      <c r="AV31" s="152" t="s">
        <v>72</v>
      </c>
      <c r="AW31" s="382"/>
    </row>
    <row r="32" spans="2:49" ht="27" customHeight="1" thickTop="1" thickBot="1" x14ac:dyDescent="0.2">
      <c r="B32" s="457" t="s">
        <v>252</v>
      </c>
      <c r="C32" s="458"/>
      <c r="D32" s="469">
        <v>0</v>
      </c>
      <c r="E32" s="455"/>
      <c r="F32" s="455"/>
      <c r="G32" s="183" t="s">
        <v>228</v>
      </c>
      <c r="H32" s="467">
        <f>+AS27</f>
        <v>0</v>
      </c>
      <c r="I32" s="436"/>
      <c r="J32" s="183" t="s">
        <v>228</v>
      </c>
      <c r="M32" s="473"/>
      <c r="P32" s="54"/>
      <c r="Q32" s="137"/>
      <c r="R32" s="50" t="s">
        <v>253</v>
      </c>
      <c r="S32" s="468" t="s">
        <v>254</v>
      </c>
      <c r="T32" s="436"/>
      <c r="U32" s="436"/>
      <c r="V32" s="437"/>
      <c r="Y32"/>
      <c r="Z32"/>
      <c r="AA32" s="527" t="s">
        <v>255</v>
      </c>
      <c r="AB32" s="462"/>
      <c r="AC32" s="462"/>
      <c r="AD32" s="462"/>
      <c r="AE32" s="462"/>
      <c r="AF32" s="461" t="s">
        <v>256</v>
      </c>
      <c r="AG32" s="462"/>
      <c r="AH32" s="462"/>
      <c r="AI32" s="462"/>
      <c r="AJ32" s="462"/>
      <c r="AK32" s="462"/>
      <c r="AL32" s="496" t="s">
        <v>257</v>
      </c>
      <c r="AM32" s="462"/>
      <c r="AN32" s="462"/>
      <c r="AO32" s="497"/>
      <c r="AP32" s="177"/>
      <c r="AS32" s="381" t="str">
        <f>+IF(AS31=0,"",IF(AL27&lt;(AS24+AS27+AS31),"エラー !：⑩の内数である（⑫+⑬＋⑭）の量が⑩を超えています",""))</f>
        <v/>
      </c>
      <c r="AT32" s="379"/>
      <c r="AU32" s="379"/>
      <c r="AV32" s="379"/>
      <c r="AW32" s="382"/>
    </row>
    <row r="33" spans="2:62" ht="27" customHeight="1" thickBot="1" x14ac:dyDescent="0.2">
      <c r="B33" s="475" t="s">
        <v>258</v>
      </c>
      <c r="C33" s="453"/>
      <c r="D33" s="511">
        <v>0</v>
      </c>
      <c r="E33" s="512"/>
      <c r="F33" s="512"/>
      <c r="G33" s="184" t="s">
        <v>228</v>
      </c>
      <c r="H33" s="505">
        <f>+AS31</f>
        <v>0</v>
      </c>
      <c r="I33" s="506"/>
      <c r="J33" s="184" t="s">
        <v>228</v>
      </c>
      <c r="M33" s="474"/>
      <c r="R33" s="454"/>
      <c r="S33" s="455"/>
      <c r="T33" s="455"/>
      <c r="U33" s="455"/>
      <c r="V33" s="43" t="s">
        <v>72</v>
      </c>
      <c r="Y33"/>
      <c r="Z33"/>
      <c r="AA33" s="528"/>
      <c r="AB33" s="449"/>
      <c r="AC33" s="449"/>
      <c r="AD33" s="449"/>
      <c r="AE33" s="449"/>
      <c r="AF33" s="449"/>
      <c r="AG33" s="449"/>
      <c r="AH33" s="449"/>
      <c r="AI33" s="449"/>
      <c r="AJ33" s="449"/>
      <c r="AK33" s="449"/>
      <c r="AL33" s="449"/>
      <c r="AM33" s="449"/>
      <c r="AN33" s="449"/>
      <c r="AO33" s="498"/>
      <c r="AP33" s="177"/>
      <c r="AW33" s="382"/>
    </row>
    <row r="34" spans="2:62" ht="24" customHeight="1" x14ac:dyDescent="0.15">
      <c r="C34" s="246" t="str">
        <f>+IF(D30=0,"",IF(D29&lt;D30,"エラー !：上の表は、⑩の内数である⑪の量が⑩を超えています",""))</f>
        <v/>
      </c>
      <c r="AA34" s="529"/>
      <c r="AB34" s="463"/>
      <c r="AC34" s="463"/>
      <c r="AD34" s="463"/>
      <c r="AE34" s="463"/>
      <c r="AF34" s="463"/>
      <c r="AG34" s="463"/>
      <c r="AH34" s="463"/>
      <c r="AI34" s="463"/>
      <c r="AJ34" s="463"/>
      <c r="AK34" s="463"/>
      <c r="AL34" s="463"/>
      <c r="AM34" s="463"/>
      <c r="AN34" s="463"/>
      <c r="AO34" s="499"/>
      <c r="AP34" s="177"/>
      <c r="AW34" s="382"/>
    </row>
    <row r="35" spans="2:62" ht="15" customHeight="1" x14ac:dyDescent="0.15">
      <c r="C35" s="247" t="str">
        <f>+IF(D31=0,"",IF(D29&lt;D31,"エラー !：上の表は、⑩の内数である⑫の量が⑩を超えています",""))</f>
        <v/>
      </c>
      <c r="AF35" s="62"/>
      <c r="AG35" s="62"/>
      <c r="AH35" s="62"/>
      <c r="AI35" s="62"/>
      <c r="AJ35" s="62"/>
      <c r="AK35" s="62"/>
    </row>
    <row r="36" spans="2:62" ht="15" customHeight="1" x14ac:dyDescent="0.15">
      <c r="C36" s="247" t="str">
        <f>+IF(D32=0,"",IF(D29&lt;D32,"エラー !：上の表は、⑩の内数である⑬の量が⑩を超えています",""))</f>
        <v/>
      </c>
      <c r="AF36" s="62"/>
      <c r="AG36" s="62"/>
      <c r="AH36" s="62"/>
      <c r="AI36" s="62"/>
      <c r="AJ36" s="62"/>
      <c r="AK36" s="62"/>
      <c r="AL36" s="62"/>
      <c r="AM36" s="143"/>
      <c r="AN36" s="143"/>
      <c r="AO36" s="67"/>
      <c r="AW36" s="66"/>
    </row>
    <row r="37" spans="2:62" ht="15" customHeight="1" x14ac:dyDescent="0.15">
      <c r="C37" s="247" t="str">
        <f>+IF(D33=0,"",IF(D29&lt;D33,"エラー !：上の表は、⑩の内数である⑭の量が⑩を超えています",""))</f>
        <v/>
      </c>
      <c r="J37" s="66"/>
      <c r="K37" s="66"/>
      <c r="R37" s="66"/>
      <c r="S37" s="66"/>
      <c r="T37" s="66"/>
      <c r="AL37" s="62"/>
      <c r="AM37" s="67"/>
      <c r="AN37" s="67"/>
      <c r="AO37" s="67"/>
      <c r="AU37" s="62"/>
      <c r="AV37" s="62"/>
      <c r="AW37" s="66"/>
    </row>
    <row r="38" spans="2:62" ht="13.35" customHeight="1" x14ac:dyDescent="0.15">
      <c r="J38" s="66"/>
      <c r="K38" s="66"/>
      <c r="R38" s="66"/>
      <c r="S38" s="66"/>
      <c r="T38" s="66"/>
      <c r="AL38" s="62"/>
      <c r="AM38" s="67"/>
      <c r="AN38" s="67"/>
      <c r="AO38" s="67"/>
      <c r="AS38" s="67"/>
      <c r="AT38" s="143"/>
      <c r="AU38" s="62"/>
      <c r="AV38" s="62"/>
      <c r="AW38" s="66"/>
    </row>
    <row r="39" spans="2:62" ht="13.35" customHeight="1" x14ac:dyDescent="0.15">
      <c r="J39" s="66"/>
      <c r="K39" s="66"/>
      <c r="R39" s="66"/>
      <c r="S39" s="66"/>
      <c r="T39" s="66"/>
      <c r="AL39" s="62"/>
      <c r="AM39" s="67"/>
      <c r="AN39" s="67"/>
      <c r="AO39" s="67"/>
      <c r="AS39" s="67"/>
      <c r="AT39" s="62"/>
      <c r="AU39" s="62"/>
      <c r="AV39" s="62"/>
      <c r="AW39" s="66"/>
    </row>
    <row r="40" spans="2:62" ht="13.35" customHeight="1" x14ac:dyDescent="0.15">
      <c r="J40" s="66"/>
      <c r="K40" s="66"/>
      <c r="R40" s="66"/>
      <c r="S40" s="66"/>
      <c r="T40" s="66"/>
      <c r="AL40" s="62"/>
      <c r="AM40" s="67"/>
      <c r="AN40" s="67"/>
      <c r="AO40" s="67"/>
      <c r="AS40" s="67"/>
      <c r="AT40" s="62"/>
      <c r="AU40" s="62"/>
      <c r="AV40" s="62"/>
      <c r="AW40" s="66"/>
    </row>
    <row r="41" spans="2:62" ht="13.35" customHeight="1" x14ac:dyDescent="0.15">
      <c r="J41" s="66"/>
      <c r="K41" s="66"/>
      <c r="R41" s="66"/>
      <c r="S41" s="66"/>
      <c r="T41" s="66"/>
      <c r="AS41" s="67"/>
      <c r="AT41" s="62"/>
      <c r="AU41" s="62"/>
      <c r="AV41" s="62"/>
      <c r="AW41" s="66"/>
    </row>
    <row r="42" spans="2:62" ht="13.35" customHeight="1" x14ac:dyDescent="0.15">
      <c r="I42" s="66"/>
      <c r="J42" s="66"/>
      <c r="K42" s="66"/>
      <c r="R42" s="66"/>
      <c r="S42" s="66"/>
      <c r="T42" s="66"/>
      <c r="AS42" s="67"/>
      <c r="AT42" s="62"/>
    </row>
    <row r="43" spans="2:62" x14ac:dyDescent="0.15">
      <c r="I43" s="66"/>
      <c r="J43" s="66"/>
      <c r="K43" s="66"/>
      <c r="R43" s="66"/>
      <c r="S43" s="66"/>
      <c r="T43" s="66"/>
      <c r="AW43" s="66"/>
    </row>
    <row r="44" spans="2:62" x14ac:dyDescent="0.15">
      <c r="I44" s="66"/>
      <c r="J44" s="66"/>
      <c r="K44" s="66"/>
      <c r="R44" s="66"/>
      <c r="S44" s="66"/>
      <c r="T44" s="66"/>
      <c r="AW44" s="66"/>
    </row>
    <row r="45" spans="2:62" x14ac:dyDescent="0.15">
      <c r="I45" s="66"/>
      <c r="J45" s="66"/>
      <c r="K45" s="66"/>
      <c r="R45" s="66"/>
      <c r="S45" s="66"/>
      <c r="T45" s="66"/>
    </row>
    <row r="46" spans="2:62" x14ac:dyDescent="0.15">
      <c r="I46" s="66"/>
      <c r="J46" s="66"/>
      <c r="K46" s="66"/>
      <c r="R46" s="66"/>
      <c r="S46" s="66"/>
      <c r="T46" s="66"/>
    </row>
    <row r="47" spans="2:62" ht="13.35" customHeight="1" x14ac:dyDescent="0.15">
      <c r="I47" s="66"/>
      <c r="J47" s="66"/>
      <c r="K47" s="66"/>
      <c r="R47" s="66"/>
      <c r="S47" s="66"/>
      <c r="T47" s="66"/>
      <c r="BH47" s="67"/>
      <c r="BI47" s="67"/>
      <c r="BJ47" s="65"/>
    </row>
    <row r="48" spans="2:62" x14ac:dyDescent="0.15">
      <c r="I48" s="66"/>
      <c r="J48" s="66"/>
      <c r="K48" s="66"/>
      <c r="R48" s="66"/>
      <c r="S48" s="66"/>
      <c r="T48" s="66"/>
      <c r="BH48" s="65"/>
    </row>
    <row r="49" spans="7:62" x14ac:dyDescent="0.15">
      <c r="G49" s="66"/>
      <c r="H49" s="66"/>
      <c r="I49" s="66"/>
      <c r="J49" s="66"/>
      <c r="K49" s="66"/>
      <c r="R49" s="66"/>
      <c r="S49" s="66"/>
      <c r="T49" s="66"/>
      <c r="BE49" s="65"/>
      <c r="BF49" s="65"/>
      <c r="BG49" s="65"/>
      <c r="BH49" s="65"/>
    </row>
    <row r="50" spans="7:62" x14ac:dyDescent="0.15">
      <c r="G50" s="66"/>
      <c r="H50" s="66"/>
      <c r="I50" s="66"/>
      <c r="J50" s="66"/>
      <c r="K50" s="66"/>
      <c r="R50" s="66"/>
      <c r="S50" s="66"/>
      <c r="T50" s="66"/>
      <c r="BE50" s="65"/>
      <c r="BF50" s="65"/>
      <c r="BG50" s="65"/>
      <c r="BH50" s="65"/>
    </row>
    <row r="51" spans="7:62" x14ac:dyDescent="0.15">
      <c r="G51" s="66"/>
      <c r="H51" s="66"/>
      <c r="I51" s="66"/>
      <c r="J51" s="66"/>
      <c r="K51" s="66"/>
      <c r="R51" s="66"/>
      <c r="S51" s="66"/>
      <c r="T51" s="66"/>
      <c r="BE51" s="65"/>
      <c r="BF51" s="65"/>
      <c r="BG51" s="65"/>
      <c r="BH51" s="65"/>
    </row>
    <row r="52" spans="7:62" x14ac:dyDescent="0.15">
      <c r="G52" s="66"/>
      <c r="H52" s="66"/>
      <c r="I52" s="66"/>
      <c r="J52" s="66"/>
      <c r="K52" s="66"/>
      <c r="R52" s="66"/>
      <c r="S52" s="66"/>
      <c r="T52" s="66"/>
      <c r="BE52" s="65"/>
      <c r="BF52" s="65"/>
      <c r="BG52" s="65"/>
      <c r="BH52" s="65"/>
    </row>
    <row r="53" spans="7:62" x14ac:dyDescent="0.15">
      <c r="G53" s="66"/>
      <c r="H53" s="66"/>
      <c r="I53" s="66"/>
      <c r="J53" s="66"/>
      <c r="K53" s="66"/>
      <c r="R53" s="66"/>
      <c r="S53" s="66"/>
      <c r="T53" s="66"/>
      <c r="BE53" s="65"/>
      <c r="BG53" s="65"/>
      <c r="BH53" s="65"/>
      <c r="BI53" s="65"/>
      <c r="BJ53" s="65"/>
    </row>
    <row r="54" spans="7:62" x14ac:dyDescent="0.15">
      <c r="G54" s="66"/>
      <c r="H54" s="66"/>
      <c r="I54" s="66"/>
      <c r="J54" s="66"/>
      <c r="K54" s="66"/>
      <c r="R54" s="66"/>
      <c r="S54" s="66"/>
      <c r="T54" s="66"/>
      <c r="BD54" s="65"/>
      <c r="BE54" s="68"/>
      <c r="BG54" s="65"/>
      <c r="BH54" s="65"/>
      <c r="BI54" s="65"/>
      <c r="BJ54" s="65"/>
    </row>
    <row r="55" spans="7:62" x14ac:dyDescent="0.15">
      <c r="G55" s="66"/>
      <c r="H55" s="66"/>
      <c r="I55" s="66"/>
      <c r="J55" s="66"/>
      <c r="K55" s="66"/>
      <c r="R55" s="66"/>
      <c r="S55" s="66"/>
      <c r="T55" s="66"/>
      <c r="BD55" s="65"/>
      <c r="BE55" s="68"/>
      <c r="BG55" s="65"/>
      <c r="BH55" s="65"/>
      <c r="BI55" s="65"/>
      <c r="BJ55" s="65"/>
    </row>
    <row r="56" spans="7:62" x14ac:dyDescent="0.15">
      <c r="G56" s="66"/>
      <c r="H56" s="66"/>
      <c r="I56" s="66"/>
      <c r="J56" s="66"/>
      <c r="K56" s="66"/>
      <c r="R56" s="66"/>
      <c r="S56" s="66"/>
      <c r="T56" s="66"/>
      <c r="BD56" s="65"/>
      <c r="BE56" s="68"/>
      <c r="BG56" s="65"/>
      <c r="BH56" s="65"/>
      <c r="BI56" s="65"/>
      <c r="BJ56" s="65"/>
    </row>
    <row r="57" spans="7:62" x14ac:dyDescent="0.15">
      <c r="G57" s="66"/>
      <c r="H57" s="66"/>
      <c r="I57" s="66"/>
      <c r="BD57" s="65"/>
      <c r="BE57" s="68"/>
      <c r="BG57" s="65"/>
      <c r="BH57" s="65"/>
      <c r="BI57" s="65"/>
      <c r="BJ57" s="65"/>
    </row>
    <row r="58" spans="7:62" ht="13.35" customHeight="1" x14ac:dyDescent="0.15">
      <c r="G58" s="66"/>
      <c r="H58" s="66"/>
      <c r="I58" s="66"/>
      <c r="L58" s="66"/>
      <c r="M58" s="69"/>
      <c r="N58" s="66"/>
      <c r="O58" s="66"/>
      <c r="BD58" s="65"/>
      <c r="BE58" s="68"/>
      <c r="BG58" s="65"/>
      <c r="BH58" s="65"/>
      <c r="BI58" s="65"/>
      <c r="BJ58" s="65"/>
    </row>
    <row r="59" spans="7:62" x14ac:dyDescent="0.15">
      <c r="G59" s="66"/>
      <c r="H59" s="66"/>
      <c r="I59" s="66"/>
      <c r="BD59" s="65"/>
      <c r="BE59" s="68"/>
      <c r="BG59" s="65"/>
      <c r="BH59" s="65"/>
      <c r="BI59" s="65"/>
      <c r="BJ59" s="65"/>
    </row>
    <row r="60" spans="7:62" x14ac:dyDescent="0.15">
      <c r="G60" s="66"/>
      <c r="H60" s="66"/>
      <c r="I60" s="66"/>
      <c r="BD60" s="65"/>
      <c r="BE60" s="68"/>
      <c r="BG60" s="65"/>
      <c r="BH60" s="65"/>
      <c r="BI60" s="65"/>
      <c r="BJ60" s="65"/>
    </row>
    <row r="61" spans="7:62" x14ac:dyDescent="0.15">
      <c r="G61" s="66"/>
      <c r="H61" s="66"/>
      <c r="I61" s="66"/>
      <c r="BD61" s="65"/>
      <c r="BE61" s="68"/>
      <c r="BG61" s="65"/>
      <c r="BH61" s="65"/>
      <c r="BI61" s="65"/>
      <c r="BJ61" s="65"/>
    </row>
    <row r="62" spans="7:62" x14ac:dyDescent="0.15">
      <c r="BD62" s="65"/>
      <c r="BE62" s="68"/>
      <c r="BG62" s="65"/>
      <c r="BH62" s="65"/>
      <c r="BI62" s="65"/>
      <c r="BJ62" s="65"/>
    </row>
    <row r="63" spans="7:62" x14ac:dyDescent="0.15">
      <c r="BD63" s="65"/>
      <c r="BE63" s="68"/>
      <c r="BG63" s="65"/>
      <c r="BH63" s="65"/>
      <c r="BI63" s="65"/>
      <c r="BJ63" s="65"/>
    </row>
    <row r="64" spans="7:62" x14ac:dyDescent="0.15">
      <c r="BD64" s="65"/>
      <c r="BE64" s="68"/>
      <c r="BG64" s="65"/>
      <c r="BH64" s="65"/>
      <c r="BI64" s="65"/>
      <c r="BJ64" s="65"/>
    </row>
    <row r="65" spans="12:62" x14ac:dyDescent="0.15">
      <c r="BD65" s="65"/>
      <c r="BE65" s="68"/>
      <c r="BG65" s="65"/>
      <c r="BH65" s="65"/>
      <c r="BI65" s="65"/>
      <c r="BJ65" s="65"/>
    </row>
    <row r="66" spans="12:62" x14ac:dyDescent="0.15">
      <c r="BD66" s="65"/>
      <c r="BE66" s="68"/>
      <c r="BG66" s="65"/>
      <c r="BH66" s="65"/>
      <c r="BI66" s="65"/>
      <c r="BJ66" s="65"/>
    </row>
    <row r="67" spans="12:62" x14ac:dyDescent="0.15">
      <c r="BD67" s="65"/>
      <c r="BE67" s="68"/>
      <c r="BG67" s="65"/>
      <c r="BH67" s="65"/>
      <c r="BI67" s="65"/>
      <c r="BJ67" s="65"/>
    </row>
    <row r="69" spans="12:62" ht="13.35" customHeight="1" x14ac:dyDescent="0.15">
      <c r="L69" s="66"/>
      <c r="M69" s="69"/>
      <c r="N69" s="66"/>
      <c r="O69" s="66"/>
    </row>
    <row r="70" spans="12:62" ht="13.35" customHeight="1" x14ac:dyDescent="0.15">
      <c r="L70" s="66"/>
      <c r="M70" s="69"/>
      <c r="N70" s="66"/>
      <c r="O70" s="66"/>
    </row>
    <row r="71" spans="12:62" ht="13.35" customHeight="1" x14ac:dyDescent="0.15">
      <c r="L71" s="66"/>
      <c r="M71" s="69"/>
      <c r="N71" s="66"/>
      <c r="O71" s="66"/>
    </row>
    <row r="72" spans="12:62" ht="13.35" customHeight="1" x14ac:dyDescent="0.15">
      <c r="L72" s="66"/>
      <c r="M72" s="69"/>
      <c r="N72" s="66"/>
      <c r="O72" s="66"/>
    </row>
    <row r="73" spans="12:62" ht="13.35" customHeight="1" x14ac:dyDescent="0.15">
      <c r="L73" s="66"/>
      <c r="M73" s="69"/>
      <c r="N73" s="66"/>
      <c r="O73" s="66"/>
    </row>
    <row r="74" spans="12:62" ht="13.35" customHeight="1" x14ac:dyDescent="0.15">
      <c r="L74" s="66"/>
      <c r="M74" s="69"/>
      <c r="N74" s="66"/>
      <c r="O74" s="66"/>
    </row>
    <row r="75" spans="12:62" ht="13.35" customHeight="1" x14ac:dyDescent="0.15">
      <c r="L75" s="66"/>
      <c r="M75" s="69"/>
      <c r="N75" s="66"/>
      <c r="O75" s="66"/>
    </row>
    <row r="76" spans="12:62" ht="13.35" customHeight="1" x14ac:dyDescent="0.15">
      <c r="L76" s="66"/>
      <c r="M76" s="69"/>
      <c r="N76" s="66"/>
      <c r="O76" s="66"/>
    </row>
  </sheetData>
  <sheetProtection algorithmName="SHA-512" hashValue="KIVgEZlzOhTYmlfK34imbCvB4KaUNT9qV8KatKZ12tsYBvfNLWarN+AFQ0Mx1gpKenJoo4DIsxwq/+VglaOj1A==" saltValue="dqNw++KX+uBzAM5l3XvkcA==" spinCount="100000" sheet="1" objects="1" scenarios="1"/>
  <mergeCells count="113">
    <mergeCell ref="AW19:AW20"/>
    <mergeCell ref="P12:S12"/>
    <mergeCell ref="AA32:AE34"/>
    <mergeCell ref="B2:H3"/>
    <mergeCell ref="S32:V32"/>
    <mergeCell ref="D23:G23"/>
    <mergeCell ref="AI17:AL17"/>
    <mergeCell ref="B23:C23"/>
    <mergeCell ref="AL30:AO30"/>
    <mergeCell ref="Y18:AA18"/>
    <mergeCell ref="D24:F24"/>
    <mergeCell ref="AS17:AT17"/>
    <mergeCell ref="H32:I32"/>
    <mergeCell ref="H23:J23"/>
    <mergeCell ref="P22:V22"/>
    <mergeCell ref="P21:S21"/>
    <mergeCell ref="D26:F26"/>
    <mergeCell ref="U17:X17"/>
    <mergeCell ref="AI8:AN8"/>
    <mergeCell ref="H27:I27"/>
    <mergeCell ref="G11:I11"/>
    <mergeCell ref="AT29:AV30"/>
    <mergeCell ref="AH12:AM12"/>
    <mergeCell ref="AS3:AT3"/>
    <mergeCell ref="AB3:AD3"/>
    <mergeCell ref="AI14:AN14"/>
    <mergeCell ref="H28:I28"/>
    <mergeCell ref="Q23:T23"/>
    <mergeCell ref="D31:F31"/>
    <mergeCell ref="F15:H15"/>
    <mergeCell ref="B7:C7"/>
    <mergeCell ref="AF5:AU5"/>
    <mergeCell ref="F9:I9"/>
    <mergeCell ref="AS27:AU27"/>
    <mergeCell ref="H31:I31"/>
    <mergeCell ref="AH9:AM9"/>
    <mergeCell ref="P15:S15"/>
    <mergeCell ref="Y30:Z30"/>
    <mergeCell ref="Y29:Z29"/>
    <mergeCell ref="AT26:AV26"/>
    <mergeCell ref="AO20:AP20"/>
    <mergeCell ref="B28:C28"/>
    <mergeCell ref="Y28:Z28"/>
    <mergeCell ref="AL31:AQ31"/>
    <mergeCell ref="Q20:T20"/>
    <mergeCell ref="Q14:T14"/>
    <mergeCell ref="P27:S27"/>
    <mergeCell ref="B30:C30"/>
    <mergeCell ref="AT23:AV23"/>
    <mergeCell ref="Q17:T17"/>
    <mergeCell ref="Q11:T11"/>
    <mergeCell ref="B27:C27"/>
    <mergeCell ref="P24:S24"/>
    <mergeCell ref="D7:I7"/>
    <mergeCell ref="AS4:AT4"/>
    <mergeCell ref="R33:U33"/>
    <mergeCell ref="H25:I25"/>
    <mergeCell ref="G14:I14"/>
    <mergeCell ref="AH15:AM15"/>
    <mergeCell ref="C8:K8"/>
    <mergeCell ref="D25:F25"/>
    <mergeCell ref="AH18:AK18"/>
    <mergeCell ref="B29:C29"/>
    <mergeCell ref="AL27:AO27"/>
    <mergeCell ref="AF32:AK34"/>
    <mergeCell ref="D32:F32"/>
    <mergeCell ref="D33:F33"/>
    <mergeCell ref="AL32:AO34"/>
    <mergeCell ref="AS31:AU31"/>
    <mergeCell ref="AS18:AT18"/>
    <mergeCell ref="H30:I30"/>
    <mergeCell ref="Y21:AA21"/>
    <mergeCell ref="B33:C33"/>
    <mergeCell ref="M26:M33"/>
    <mergeCell ref="B32:C32"/>
    <mergeCell ref="F12:H12"/>
    <mergeCell ref="B26:C26"/>
    <mergeCell ref="AE17:AE21"/>
    <mergeCell ref="AO17:AP17"/>
    <mergeCell ref="D27:F27"/>
    <mergeCell ref="B25:C25"/>
    <mergeCell ref="AA29:AE29"/>
    <mergeCell ref="H29:I29"/>
    <mergeCell ref="AE9:AE14"/>
    <mergeCell ref="H24:I24"/>
    <mergeCell ref="H33:I33"/>
    <mergeCell ref="P16:AB16"/>
    <mergeCell ref="H26:I26"/>
    <mergeCell ref="P18:S18"/>
    <mergeCell ref="AS29:AS30"/>
    <mergeCell ref="AI11:AN11"/>
    <mergeCell ref="AA28:AE28"/>
    <mergeCell ref="S29:V29"/>
    <mergeCell ref="B31:C31"/>
    <mergeCell ref="U23:X23"/>
    <mergeCell ref="Z17:AB17"/>
    <mergeCell ref="AP3:AR4"/>
    <mergeCell ref="D28:F28"/>
    <mergeCell ref="AA30:AE30"/>
    <mergeCell ref="B21:J22"/>
    <mergeCell ref="AM26:AP26"/>
    <mergeCell ref="Z20:AB20"/>
    <mergeCell ref="D30:F30"/>
    <mergeCell ref="AM29:AP29"/>
    <mergeCell ref="D29:F29"/>
    <mergeCell ref="AS24:AU24"/>
    <mergeCell ref="AS16:AT16"/>
    <mergeCell ref="R30:U30"/>
    <mergeCell ref="M11:M24"/>
    <mergeCell ref="S7:V7"/>
    <mergeCell ref="Z5:AD5"/>
    <mergeCell ref="B24:C24"/>
    <mergeCell ref="Q26:T26"/>
  </mergeCells>
  <phoneticPr fontId="3"/>
  <dataValidations count="3">
    <dataValidation type="custom" allowBlank="1" showInputMessage="1" showErrorMessage="1" error="入力は少数第1位までにして下さい。" sqref="W7:X7 AU13:AU14" xr:uid="{00000000-0002-0000-1400-000000000000}">
      <formula1>W7=ROUND(W7,1)</formula1>
    </dataValidation>
    <dataValidation type="custom" allowBlank="1" showInputMessage="1" showErrorMessage="1" sqref="H24:H33" xr:uid="{00000000-0002-0000-1400-000001000000}">
      <formula1>H24=ROUND(H24,1)</formula1>
    </dataValidation>
    <dataValidation type="custom" allowBlank="1" showInputMessage="1" showErrorMessage="1" error="入力は少数第1位までにしてください。" sqref="D24:F33 F15:H15 P12:S12 P15:S15 P18:S18 P21:S21 P24:S24 R33:U33 AA28:AE30 AH9:AM9 AH12:AM12 AH15:AM15 AL30:AO30 AO21 AS27:AU27 AS31:AU31 AU16:AU18" xr:uid="{00000000-0002-0000-1400-000002000000}">
      <formula1>D9=ROUND(D9,1)</formula1>
    </dataValidation>
  </dataValidations>
  <pageMargins left="0.59055118110236227" right="0.59055118110236227" top="0.62992125984251968" bottom="0.39370078740157483" header="0.51181102362204722" footer="0"/>
  <pageSetup paperSize="9" scale="68" orientation="landscape"/>
  <legacy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4">
    <pageSetUpPr fitToPage="1"/>
  </sheetPr>
  <dimension ref="B1:AA67"/>
  <sheetViews>
    <sheetView showGridLines="0" tabSelected="1" topLeftCell="A36" zoomScale="70" zoomScaleNormal="70" workbookViewId="0">
      <selection activeCell="T19" sqref="T19"/>
    </sheetView>
  </sheetViews>
  <sheetFormatPr defaultColWidth="9" defaultRowHeight="11.25" x14ac:dyDescent="0.15"/>
  <cols>
    <col min="1" max="1" width="2.5" style="9" customWidth="1"/>
    <col min="2" max="3" width="3.875" style="9" customWidth="1"/>
    <col min="4" max="4" width="4.5" style="9" customWidth="1"/>
    <col min="5" max="5" width="3.875" style="9" customWidth="1"/>
    <col min="6" max="6" width="40.875" style="9" customWidth="1"/>
    <col min="7" max="7" width="9.875" style="9" customWidth="1"/>
    <col min="8" max="8" width="10.375" style="9" customWidth="1"/>
    <col min="9" max="26" width="9.875" style="9" customWidth="1"/>
    <col min="27" max="27" width="11.875" style="9" customWidth="1"/>
    <col min="28" max="28" width="9" style="9" customWidth="1"/>
    <col min="29" max="16384" width="9" style="9"/>
  </cols>
  <sheetData>
    <row r="1" spans="2:27" ht="21" customHeight="1" x14ac:dyDescent="0.2">
      <c r="C1" s="19" t="s">
        <v>293</v>
      </c>
      <c r="D1" s="19"/>
      <c r="E1" s="19"/>
    </row>
    <row r="2" spans="2:27" ht="23.25" customHeight="1" x14ac:dyDescent="0.15">
      <c r="E2" s="262" t="s">
        <v>294</v>
      </c>
    </row>
    <row r="3" spans="2:27" ht="14.1" customHeight="1" thickBot="1" x14ac:dyDescent="0.2">
      <c r="B3" s="625" t="s">
        <v>32</v>
      </c>
      <c r="C3" s="626"/>
      <c r="D3" s="626"/>
      <c r="E3" s="626"/>
      <c r="F3" s="626"/>
      <c r="G3" s="107"/>
      <c r="H3" s="107"/>
      <c r="I3" s="107"/>
      <c r="J3" s="107"/>
      <c r="K3" s="107"/>
      <c r="Y3"/>
      <c r="Z3"/>
      <c r="AA3" s="108"/>
    </row>
    <row r="4" spans="2:27" ht="14.1" customHeight="1" x14ac:dyDescent="0.15">
      <c r="B4" s="626"/>
      <c r="C4" s="626"/>
      <c r="D4" s="626"/>
      <c r="E4" s="626"/>
      <c r="F4" s="626"/>
      <c r="G4" s="107"/>
      <c r="H4" s="107"/>
      <c r="I4" s="107"/>
      <c r="J4" s="107"/>
      <c r="K4" s="107"/>
      <c r="Y4" s="618" t="s">
        <v>295</v>
      </c>
      <c r="Z4" s="109" t="s">
        <v>27</v>
      </c>
      <c r="AA4" s="110" t="s">
        <v>28</v>
      </c>
    </row>
    <row r="5" spans="2:27" ht="14.1" customHeight="1" thickBot="1" x14ac:dyDescent="0.2">
      <c r="C5" s="107"/>
      <c r="D5" s="107"/>
      <c r="E5" s="107"/>
      <c r="F5" s="107"/>
      <c r="G5" s="107"/>
      <c r="H5" s="107"/>
      <c r="I5" s="107"/>
      <c r="J5" s="107"/>
      <c r="K5" s="107"/>
      <c r="Y5" s="474"/>
      <c r="Z5" s="111" t="str">
        <f>+表紙!N28</f>
        <v>○</v>
      </c>
      <c r="AA5" s="111">
        <f>+表紙!O28</f>
        <v>0</v>
      </c>
    </row>
    <row r="6" spans="2:27" ht="15" customHeight="1" thickBot="1" x14ac:dyDescent="0.2">
      <c r="B6" s="154" t="s">
        <v>296</v>
      </c>
      <c r="C6" s="154"/>
      <c r="D6" s="154"/>
      <c r="E6" s="154"/>
      <c r="F6" s="154"/>
      <c r="G6" s="154"/>
      <c r="H6" s="154"/>
      <c r="I6" s="154"/>
      <c r="J6" s="154"/>
      <c r="K6" s="154"/>
      <c r="L6" s="84"/>
      <c r="M6" s="629"/>
      <c r="N6" s="480"/>
      <c r="O6" s="84" t="s">
        <v>297</v>
      </c>
      <c r="P6" s="633" t="str">
        <f>+表紙!F47</f>
        <v>株式会社ハマーズ</v>
      </c>
      <c r="Q6" s="480"/>
      <c r="R6" s="480"/>
      <c r="S6" s="480"/>
      <c r="T6" s="480"/>
      <c r="U6" s="480"/>
      <c r="V6" s="629"/>
      <c r="W6" s="480"/>
      <c r="X6" s="480"/>
      <c r="Y6" s="480"/>
      <c r="Z6" s="480"/>
      <c r="AA6" s="173" t="s">
        <v>298</v>
      </c>
    </row>
    <row r="7" spans="2:27" ht="14.45" customHeight="1" x14ac:dyDescent="0.15">
      <c r="B7" s="117"/>
      <c r="C7" s="118"/>
      <c r="D7" s="118"/>
      <c r="E7" s="118"/>
      <c r="F7" s="15"/>
      <c r="G7" s="17" t="s">
        <v>299</v>
      </c>
      <c r="H7" s="17" t="s">
        <v>300</v>
      </c>
      <c r="I7" s="17" t="s">
        <v>301</v>
      </c>
      <c r="J7" s="17" t="s">
        <v>302</v>
      </c>
      <c r="K7" s="17" t="s">
        <v>303</v>
      </c>
      <c r="L7" s="17" t="s">
        <v>304</v>
      </c>
      <c r="M7" s="17" t="s">
        <v>305</v>
      </c>
      <c r="N7" s="17" t="s">
        <v>306</v>
      </c>
      <c r="O7" s="17" t="s">
        <v>307</v>
      </c>
      <c r="P7" s="17" t="s">
        <v>308</v>
      </c>
      <c r="Q7" s="17" t="s">
        <v>309</v>
      </c>
      <c r="R7" s="17" t="s">
        <v>310</v>
      </c>
      <c r="S7" s="17" t="s">
        <v>311</v>
      </c>
      <c r="T7" s="17" t="s">
        <v>312</v>
      </c>
      <c r="U7" s="17" t="s">
        <v>313</v>
      </c>
      <c r="V7" s="17" t="s">
        <v>314</v>
      </c>
      <c r="W7" s="17" t="s">
        <v>315</v>
      </c>
      <c r="X7" s="17" t="s">
        <v>316</v>
      </c>
      <c r="Y7" s="17" t="s">
        <v>317</v>
      </c>
      <c r="Z7" s="18" t="s">
        <v>318</v>
      </c>
      <c r="AA7" s="16"/>
    </row>
    <row r="8" spans="2:27" s="10" customFormat="1" ht="29.1" customHeight="1" thickBot="1" x14ac:dyDescent="0.2">
      <c r="B8" s="11"/>
      <c r="C8" s="116"/>
      <c r="D8" s="116"/>
      <c r="E8" s="116"/>
      <c r="F8" s="12"/>
      <c r="G8" s="13" t="s">
        <v>319</v>
      </c>
      <c r="H8" s="13" t="s">
        <v>320</v>
      </c>
      <c r="I8" s="13" t="s">
        <v>321</v>
      </c>
      <c r="J8" s="13" t="s">
        <v>322</v>
      </c>
      <c r="K8" s="13" t="s">
        <v>323</v>
      </c>
      <c r="L8" s="13" t="s">
        <v>324</v>
      </c>
      <c r="M8" s="13" t="s">
        <v>325</v>
      </c>
      <c r="N8" s="13" t="s">
        <v>326</v>
      </c>
      <c r="O8" s="13" t="s">
        <v>327</v>
      </c>
      <c r="P8" s="375" t="s">
        <v>328</v>
      </c>
      <c r="Q8" s="376" t="s">
        <v>329</v>
      </c>
      <c r="R8" s="13" t="s">
        <v>330</v>
      </c>
      <c r="S8" s="13" t="s">
        <v>331</v>
      </c>
      <c r="T8" s="200" t="s">
        <v>332</v>
      </c>
      <c r="U8" s="13" t="s">
        <v>333</v>
      </c>
      <c r="V8" s="13" t="s">
        <v>334</v>
      </c>
      <c r="W8" s="13" t="s">
        <v>335</v>
      </c>
      <c r="X8" s="13" t="s">
        <v>336</v>
      </c>
      <c r="Y8" s="13" t="s">
        <v>337</v>
      </c>
      <c r="Z8" s="377" t="s">
        <v>338</v>
      </c>
      <c r="AA8" s="14" t="s">
        <v>339</v>
      </c>
    </row>
    <row r="9" spans="2:27" ht="20.45" customHeight="1" thickTop="1" x14ac:dyDescent="0.15">
      <c r="B9" s="155"/>
      <c r="C9" s="632" t="s">
        <v>227</v>
      </c>
      <c r="D9" s="439"/>
      <c r="E9" s="439"/>
      <c r="F9" s="628"/>
      <c r="G9" s="305">
        <f>IF(OR(ｱ.燃え殻!D24&gt;0,ｱ.燃え殻!D24&lt;0),ｱ.燃え殻!D24,IF(G$19&gt;0,"0",0))</f>
        <v>0</v>
      </c>
      <c r="H9" s="305">
        <f>IF(OR(ｲ.汚泥!D24&gt;0,ｲ.汚泥!D24&lt;0),ｲ.汚泥!D24,IF(H$19&gt;0,"0",0))</f>
        <v>0</v>
      </c>
      <c r="I9" s="305">
        <f>IF(OR(ｳ.廃油!D24&gt;0,ｳ.廃油!D24&lt;0),ｳ.廃油!D24,IF(I$19&gt;0,"0",0))</f>
        <v>0</v>
      </c>
      <c r="J9" s="305">
        <f>IF(OR(ｴ.廃酸!$D24&gt;0,ｴ.廃酸!$D24&lt;0),ｴ.廃酸!D24,IF(J$19&gt;0,"0",0))</f>
        <v>0</v>
      </c>
      <c r="K9" s="305">
        <f>IF(OR(ｵ.廃ｱﾙｶﾘ!$D24&gt;0,ｵ.廃ｱﾙｶﾘ!$D24&lt;0),ｵ.廃ｱﾙｶﾘ!D24,IF(K$19&gt;0,"0",0))</f>
        <v>0</v>
      </c>
      <c r="L9" s="305">
        <f>IF(OR(ｶ.廃ﾌﾟﾗ類!D24&gt;0,ｶ.廃ﾌﾟﾗ類!D24&lt;0),ｶ.廃ﾌﾟﾗ類!D24,IF(L$19&gt;0,"0",0))</f>
        <v>765</v>
      </c>
      <c r="M9" s="305">
        <f>IF(OR(ｷ.紙くず!D24&gt;0,ｷ.紙くず!D24&lt;0),ｷ.紙くず!D24,IF(M$19&gt;0,"0",0))</f>
        <v>2</v>
      </c>
      <c r="N9" s="305">
        <f>IF(OR(ｸ.木くず!D24&gt;0,ｸ.木くず!D24&lt;0),ｸ.木くず!D24,IF(N$19&gt;0,"0",0))</f>
        <v>2169</v>
      </c>
      <c r="O9" s="305">
        <f>IF(OR(ｹ.繊維くず!D24&gt;0,ｹ.繊維くず!D24&lt;0),ｹ.繊維くず!D24,IF(O$19&gt;0,"0",0))</f>
        <v>2</v>
      </c>
      <c r="P9" s="305">
        <f>IF(OR(ｺ.動植物性残さ!D24&gt;0,ｺ.動植物性残さ!D24&lt;0),ｺ.動植物性残さ!D24,IF(P$19&gt;0,"0",0))</f>
        <v>0</v>
      </c>
      <c r="Q9" s="305">
        <f>IF(OR(ｻ.動物系固形不要物!D24&gt;0,ｻ.動物系固形不要物!D24&lt;0),ｻ.動物系固形不要物!D24,IF(Q$19&gt;0,"0",0))</f>
        <v>0</v>
      </c>
      <c r="R9" s="305">
        <f>IF(OR(ｼ.ｺﾞﾑくず!D24&gt;0,ｼ.ｺﾞﾑくず!D24&lt;0),ｼ.ｺﾞﾑくず!D24,IF(R$19&gt;0,"0",0))</f>
        <v>0</v>
      </c>
      <c r="S9" s="305" t="str">
        <f>IF(OR(ｽ.金属くず!D24&gt;0,ｽ.金属くず!D24&lt;0),ｽ.金属くず!D24,IF(S$19&gt;0,"0",0))</f>
        <v>0</v>
      </c>
      <c r="T9" s="305">
        <f>IF(OR(ｾ.ｶﾞﾗｽ･ｺﾝｸﾘ･陶磁器くず!D24&gt;0,ｾ.ｶﾞﾗｽ･ｺﾝｸﾘ･陶磁器くず!D24&lt;0),ｾ.ｶﾞﾗｽ･ｺﾝｸﾘ･陶磁器くず!D24,IF(T$19&gt;0,"0",0))</f>
        <v>6108</v>
      </c>
      <c r="U9" s="305">
        <f>IF(OR(ｿ.鉱さい!D24&gt;0,ｿ.鉱さい!D24&lt;0),ｿ.鉱さい!D24,IF(U$19&gt;0,"0",0))</f>
        <v>0</v>
      </c>
      <c r="V9" s="305">
        <f>IF(OR(ﾀ.がれき類!D24&gt;0,ﾀ.がれき類!D24&lt;0),ﾀ.がれき類!D24,IF(V$19&gt;0,"0",0))</f>
        <v>458</v>
      </c>
      <c r="W9" s="305">
        <f>IF(OR(ﾁ.動物のふん尿!D24&gt;0,ﾁ.動物のふん尿!D24&lt;0),ﾁ.動物のふん尿!D24,IF(W$19&gt;0,"0",0))</f>
        <v>0</v>
      </c>
      <c r="X9" s="305">
        <f>IF(OR(ﾂ.動物の死体!D24&gt;0,ﾂ.動物の死体!D24&lt;0),ﾂ.動物の死体!D24,IF(X$19&gt;0,"0",0))</f>
        <v>0</v>
      </c>
      <c r="Y9" s="305">
        <f>IF(OR(ﾃ.ばいじん!D24&gt;0,ﾃ.ばいじん!D24&lt;0),ﾃ.ばいじん!D24,IF(Y$19&gt;0,"0",0))</f>
        <v>0</v>
      </c>
      <c r="Z9" s="306">
        <f>IF(OR(ﾄ.混合廃棄物その他!D24&gt;0,ﾄ.混合廃棄物その他!D24&lt;0),ﾄ.混合廃棄物その他!D24,IF(Z$19&gt;0,"0",0))</f>
        <v>239</v>
      </c>
      <c r="AA9" s="307">
        <f t="shared" ref="AA9:AA18" si="0">IF(SUM(G9:Z9)&gt;0,SUM(G9:Z9),IF(AA$19&gt;0,"0",0))</f>
        <v>9743</v>
      </c>
    </row>
    <row r="10" spans="2:27" ht="20.45" customHeight="1" x14ac:dyDescent="0.15">
      <c r="B10" s="158" t="s">
        <v>340</v>
      </c>
      <c r="C10" s="630" t="s">
        <v>341</v>
      </c>
      <c r="D10" s="631"/>
      <c r="E10" s="631"/>
      <c r="F10" s="620"/>
      <c r="G10" s="305">
        <f>IF(OR(ｱ.燃え殻!D25&gt;0,ｱ.燃え殻!D25&lt;0),ｱ.燃え殻!D25,IF(G$19&gt;0,"0",0))</f>
        <v>0</v>
      </c>
      <c r="H10" s="305">
        <f>IF(OR(ｲ.汚泥!D25&gt;0,ｲ.汚泥!D25&lt;0),ｲ.汚泥!D25,IF(H$19&gt;0,"0",0))</f>
        <v>0</v>
      </c>
      <c r="I10" s="305">
        <f>IF(OR(ｳ.廃油!D25&gt;0,ｳ.廃油!D25&lt;0),ｳ.廃油!D25,IF(I$19&gt;0,"0",0))</f>
        <v>0</v>
      </c>
      <c r="J10" s="305">
        <f>IF(OR(ｴ.廃酸!$D25&gt;0,ｴ.廃酸!$D25&lt;0),ｴ.廃酸!D25,IF(J$19&gt;0,"0",0))</f>
        <v>0</v>
      </c>
      <c r="K10" s="305">
        <f>IF(OR(ｵ.廃ｱﾙｶﾘ!$D25&gt;0,ｵ.廃ｱﾙｶﾘ!$D25&lt;0),ｵ.廃ｱﾙｶﾘ!D25,IF(K$19&gt;0,"0",0))</f>
        <v>0</v>
      </c>
      <c r="L10" s="305" t="str">
        <f>IF(OR(ｶ.廃ﾌﾟﾗ類!D25&gt;0,ｶ.廃ﾌﾟﾗ類!D25&lt;0),ｶ.廃ﾌﾟﾗ類!D25,IF(L$19&gt;0,"0",0))</f>
        <v>0</v>
      </c>
      <c r="M10" s="305" t="str">
        <f>IF(OR(ｷ.紙くず!D25&gt;0,ｷ.紙くず!D25&lt;0),ｷ.紙くず!D25,IF(M$19&gt;0,"0",0))</f>
        <v>0</v>
      </c>
      <c r="N10" s="305" t="str">
        <f>IF(OR(ｸ.木くず!D25&gt;0,ｸ.木くず!D25&lt;0),ｸ.木くず!D25,IF(N$19&gt;0,"0",0))</f>
        <v>0</v>
      </c>
      <c r="O10" s="305" t="str">
        <f>IF(OR(ｹ.繊維くず!D25&gt;0,ｹ.繊維くず!D25&lt;0),ｹ.繊維くず!D25,IF(O$19&gt;0,"0",0))</f>
        <v>0</v>
      </c>
      <c r="P10" s="305">
        <f>IF(OR(ｺ.動植物性残さ!D25&gt;0,ｺ.動植物性残さ!D25&lt;0),ｺ.動植物性残さ!D25,IF(P$19&gt;0,"0",0))</f>
        <v>0</v>
      </c>
      <c r="Q10" s="305">
        <f>IF(OR(ｻ.動物系固形不要物!D25&gt;0,ｻ.動物系固形不要物!D25&lt;0),ｻ.動物系固形不要物!D25,IF(Q$19&gt;0,"0",0))</f>
        <v>0</v>
      </c>
      <c r="R10" s="305">
        <f>IF(OR(ｼ.ｺﾞﾑくず!D25&gt;0,ｼ.ｺﾞﾑくず!D25&lt;0),ｼ.ｺﾞﾑくず!D25,IF(R$19&gt;0,"0",0))</f>
        <v>0</v>
      </c>
      <c r="S10" s="305" t="str">
        <f>IF(OR(ｽ.金属くず!D25&gt;0,ｽ.金属くず!D25&lt;0),ｽ.金属くず!D25,IF(S$19&gt;0,"0",0))</f>
        <v>0</v>
      </c>
      <c r="T10" s="305" t="str">
        <f>IF(OR(ｾ.ｶﾞﾗｽ･ｺﾝｸﾘ･陶磁器くず!D25&gt;0,ｾ.ｶﾞﾗｽ･ｺﾝｸﾘ･陶磁器くず!D25&lt;0),ｾ.ｶﾞﾗｽ･ｺﾝｸﾘ･陶磁器くず!D25,IF(T$19&gt;0,"0",0))</f>
        <v>0</v>
      </c>
      <c r="U10" s="305">
        <f>IF(OR(ｿ.鉱さい!D25&gt;0,ｿ.鉱さい!D25&lt;0),ｿ.鉱さい!D25,IF(U$19&gt;0,"0",0))</f>
        <v>0</v>
      </c>
      <c r="V10" s="305" t="str">
        <f>IF(OR(ﾀ.がれき類!D25&gt;0,ﾀ.がれき類!D25&lt;0),ﾀ.がれき類!D25,IF(V$19&gt;0,"0",0))</f>
        <v>0</v>
      </c>
      <c r="W10" s="305">
        <f>IF(OR(ﾁ.動物のふん尿!D25&gt;0,ﾁ.動物のふん尿!D25&lt;0),ﾁ.動物のふん尿!D25,IF(W$19&gt;0,"0",0))</f>
        <v>0</v>
      </c>
      <c r="X10" s="305">
        <f>IF(OR(ﾂ.動物の死体!D25&gt;0,ﾂ.動物の死体!D25&lt;0),ﾂ.動物の死体!D25,IF(X$19&gt;0,"0",0))</f>
        <v>0</v>
      </c>
      <c r="Y10" s="305">
        <f>IF(OR(ﾃ.ばいじん!D25&gt;0,ﾃ.ばいじん!D25&lt;0),ﾃ.ばいじん!D25,IF(Y$19&gt;0,"0",0))</f>
        <v>0</v>
      </c>
      <c r="Z10" s="306" t="str">
        <f>IF(OR(ﾄ.混合廃棄物その他!D25&gt;0,ﾄ.混合廃棄物その他!D25&lt;0),ﾄ.混合廃棄物その他!D25,IF(Z$19&gt;0,"0",0))</f>
        <v>0</v>
      </c>
      <c r="AA10" s="307" t="str">
        <f t="shared" si="0"/>
        <v>0</v>
      </c>
    </row>
    <row r="11" spans="2:27" ht="20.45" customHeight="1" x14ac:dyDescent="0.15">
      <c r="B11" s="158" t="s">
        <v>342</v>
      </c>
      <c r="C11" s="599" t="s">
        <v>343</v>
      </c>
      <c r="D11" s="594"/>
      <c r="E11" s="594"/>
      <c r="F11" s="595"/>
      <c r="G11" s="308">
        <f>IF(OR(ｱ.燃え殻!D26&gt;0,ｱ.燃え殻!D26&lt;0),ｱ.燃え殻!D26,IF(G$19&gt;0,"0",0))</f>
        <v>0</v>
      </c>
      <c r="H11" s="308">
        <f>IF(OR(ｲ.汚泥!D26&gt;0,ｲ.汚泥!D26&lt;0),ｲ.汚泥!D26,IF(H$19&gt;0,"0",0))</f>
        <v>0</v>
      </c>
      <c r="I11" s="308">
        <f>IF(OR(ｳ.廃油!D26&gt;0,ｳ.廃油!D26&lt;0),ｳ.廃油!D26,IF(I$19&gt;0,"0",0))</f>
        <v>0</v>
      </c>
      <c r="J11" s="308">
        <f>IF(OR(ｴ.廃酸!$D26&gt;0,ｴ.廃酸!$D26&lt;0),ｴ.廃酸!D26,IF(J$19&gt;0,"0",0))</f>
        <v>0</v>
      </c>
      <c r="K11" s="308">
        <f>IF(OR(ｵ.廃ｱﾙｶﾘ!$D26&gt;0,ｵ.廃ｱﾙｶﾘ!$D26&lt;0),ｵ.廃ｱﾙｶﾘ!D26,IF(K$19&gt;0,"0",0))</f>
        <v>0</v>
      </c>
      <c r="L11" s="308" t="str">
        <f>IF(OR(ｶ.廃ﾌﾟﾗ類!D26&gt;0,ｶ.廃ﾌﾟﾗ類!D26&lt;0),ｶ.廃ﾌﾟﾗ類!D26,IF(L$19&gt;0,"0",0))</f>
        <v>0</v>
      </c>
      <c r="M11" s="308" t="str">
        <f>IF(OR(ｷ.紙くず!D26&gt;0,ｷ.紙くず!D26&lt;0),ｷ.紙くず!D26,IF(M$19&gt;0,"0",0))</f>
        <v>0</v>
      </c>
      <c r="N11" s="308" t="str">
        <f>IF(OR(ｸ.木くず!D26&gt;0,ｸ.木くず!D26&lt;0),ｸ.木くず!D26,IF(N$19&gt;0,"0",0))</f>
        <v>0</v>
      </c>
      <c r="O11" s="308" t="str">
        <f>IF(OR(ｹ.繊維くず!D26&gt;0,ｹ.繊維くず!D26&lt;0),ｹ.繊維くず!D26,IF(O$19&gt;0,"0",0))</f>
        <v>0</v>
      </c>
      <c r="P11" s="308">
        <f>IF(OR(ｺ.動植物性残さ!D26&gt;0,ｺ.動植物性残さ!D26&lt;0),ｺ.動植物性残さ!D26,IF(P$19&gt;0,"0",0))</f>
        <v>0</v>
      </c>
      <c r="Q11" s="308">
        <f>IF(OR(ｻ.動物系固形不要物!D26&gt;0,ｻ.動物系固形不要物!D26&lt;0),ｻ.動物系固形不要物!D26,IF(Q$19&gt;0,"0",0))</f>
        <v>0</v>
      </c>
      <c r="R11" s="308">
        <f>IF(OR(ｼ.ｺﾞﾑくず!D26&gt;0,ｼ.ｺﾞﾑくず!D26&lt;0),ｼ.ｺﾞﾑくず!D26,IF(R$19&gt;0,"0",0))</f>
        <v>0</v>
      </c>
      <c r="S11" s="308" t="str">
        <f>IF(OR(ｽ.金属くず!D26&gt;0,ｽ.金属くず!D26&lt;0),ｽ.金属くず!D26,IF(S$19&gt;0,"0",0))</f>
        <v>0</v>
      </c>
      <c r="T11" s="308" t="str">
        <f>IF(OR(ｾ.ｶﾞﾗｽ･ｺﾝｸﾘ･陶磁器くず!D26&gt;0,ｾ.ｶﾞﾗｽ･ｺﾝｸﾘ･陶磁器くず!D26&lt;0),ｾ.ｶﾞﾗｽ･ｺﾝｸﾘ･陶磁器くず!D26,IF(T$19&gt;0,"0",0))</f>
        <v>0</v>
      </c>
      <c r="U11" s="308">
        <f>IF(OR(ｿ.鉱さい!D26&gt;0,ｿ.鉱さい!D26&lt;0),ｿ.鉱さい!D26,IF(U$19&gt;0,"0",0))</f>
        <v>0</v>
      </c>
      <c r="V11" s="308" t="str">
        <f>IF(OR(ﾀ.がれき類!D26&gt;0,ﾀ.がれき類!D26&lt;0),ﾀ.がれき類!D26,IF(V$19&gt;0,"0",0))</f>
        <v>0</v>
      </c>
      <c r="W11" s="308">
        <f>IF(OR(ﾁ.動物のふん尿!D26&gt;0,ﾁ.動物のふん尿!D26&lt;0),ﾁ.動物のふん尿!D26,IF(W$19&gt;0,"0",0))</f>
        <v>0</v>
      </c>
      <c r="X11" s="308">
        <f>IF(OR(ﾂ.動物の死体!D26&gt;0,ﾂ.動物の死体!D26&lt;0),ﾂ.動物の死体!D26,IF(X$19&gt;0,"0",0))</f>
        <v>0</v>
      </c>
      <c r="Y11" s="308">
        <f>IF(OR(ﾃ.ばいじん!D26&gt;0,ﾃ.ばいじん!D26&lt;0),ﾃ.ばいじん!D26,IF(Y$19&gt;0,"0",0))</f>
        <v>0</v>
      </c>
      <c r="Z11" s="309" t="str">
        <f>IF(OR(ﾄ.混合廃棄物その他!D26&gt;0,ﾄ.混合廃棄物その他!D26&lt;0),ﾄ.混合廃棄物その他!D26,IF(Z$19&gt;0,"0",0))</f>
        <v>0</v>
      </c>
      <c r="AA11" s="310" t="str">
        <f t="shared" si="0"/>
        <v>0</v>
      </c>
    </row>
    <row r="12" spans="2:27" ht="20.45" customHeight="1" x14ac:dyDescent="0.15">
      <c r="B12" s="413">
        <v>7</v>
      </c>
      <c r="C12" s="599" t="s">
        <v>344</v>
      </c>
      <c r="D12" s="594"/>
      <c r="E12" s="594"/>
      <c r="F12" s="595"/>
      <c r="G12" s="308">
        <f>IF(OR(ｱ.燃え殻!D27&gt;0,ｱ.燃え殻!D27&lt;0),ｱ.燃え殻!D27,IF(G$19&gt;0,"0",0))</f>
        <v>0</v>
      </c>
      <c r="H12" s="308">
        <f>IF(OR(ｲ.汚泥!D27&gt;0,ｲ.汚泥!D27&lt;0),ｲ.汚泥!D27,IF(H$19&gt;0,"0",0))</f>
        <v>0</v>
      </c>
      <c r="I12" s="308">
        <f>IF(OR(ｳ.廃油!D27&gt;0,ｳ.廃油!D27&lt;0),ｳ.廃油!D27,IF(I$19&gt;0,"0",0))</f>
        <v>0</v>
      </c>
      <c r="J12" s="308">
        <f>IF(OR(ｴ.廃酸!$D27&gt;0,ｴ.廃酸!$D27&lt;0),ｴ.廃酸!D27,IF(J$19&gt;0,"0",0))</f>
        <v>0</v>
      </c>
      <c r="K12" s="308">
        <f>IF(OR(ｵ.廃ｱﾙｶﾘ!$D27&gt;0,ｵ.廃ｱﾙｶﾘ!$D27&lt;0),ｵ.廃ｱﾙｶﾘ!D27,IF(K$19&gt;0,"0",0))</f>
        <v>0</v>
      </c>
      <c r="L12" s="308" t="str">
        <f>IF(OR(ｶ.廃ﾌﾟﾗ類!D27&gt;0,ｶ.廃ﾌﾟﾗ類!D27&lt;0),ｶ.廃ﾌﾟﾗ類!D27,IF(L$19&gt;0,"0",0))</f>
        <v>0</v>
      </c>
      <c r="M12" s="308" t="str">
        <f>IF(OR(ｷ.紙くず!D27&gt;0,ｷ.紙くず!D27&lt;0),ｷ.紙くず!D27,IF(M$19&gt;0,"0",0))</f>
        <v>0</v>
      </c>
      <c r="N12" s="308" t="str">
        <f>IF(OR(ｸ.木くず!D27&gt;0,ｸ.木くず!D27&lt;0),ｸ.木くず!D27,IF(N$19&gt;0,"0",0))</f>
        <v>0</v>
      </c>
      <c r="O12" s="308" t="str">
        <f>IF(OR(ｹ.繊維くず!D27&gt;0,ｹ.繊維くず!D27&lt;0),ｹ.繊維くず!D27,IF(O$19&gt;0,"0",0))</f>
        <v>0</v>
      </c>
      <c r="P12" s="308">
        <f>IF(OR(ｺ.動植物性残さ!D27&gt;0,ｺ.動植物性残さ!D27&lt;0),ｺ.動植物性残さ!D27,IF(P$19&gt;0,"0",0))</f>
        <v>0</v>
      </c>
      <c r="Q12" s="308">
        <f>IF(OR(ｻ.動物系固形不要物!D27&gt;0,ｻ.動物系固形不要物!D27&lt;0),ｻ.動物系固形不要物!D27,IF(Q$19&gt;0,"0",0))</f>
        <v>0</v>
      </c>
      <c r="R12" s="308">
        <f>IF(OR(ｼ.ｺﾞﾑくず!D27&gt;0,ｼ.ｺﾞﾑくず!D27&lt;0),ｼ.ｺﾞﾑくず!D27,IF(R$19&gt;0,"0",0))</f>
        <v>0</v>
      </c>
      <c r="S12" s="308" t="str">
        <f>IF(OR(ｽ.金属くず!D27&gt;0,ｽ.金属くず!D27&lt;0),ｽ.金属くず!D27,IF(S$19&gt;0,"0",0))</f>
        <v>0</v>
      </c>
      <c r="T12" s="308" t="str">
        <f>IF(OR(ｾ.ｶﾞﾗｽ･ｺﾝｸﾘ･陶磁器くず!D27&gt;0,ｾ.ｶﾞﾗｽ･ｺﾝｸﾘ･陶磁器くず!D27&lt;0),ｾ.ｶﾞﾗｽ･ｺﾝｸﾘ･陶磁器くず!D27,IF(T$19&gt;0,"0",0))</f>
        <v>0</v>
      </c>
      <c r="U12" s="308">
        <f>IF(OR(ｿ.鉱さい!D27&gt;0,ｿ.鉱さい!D27&lt;0),ｿ.鉱さい!D27,IF(U$19&gt;0,"0",0))</f>
        <v>0</v>
      </c>
      <c r="V12" s="308" t="str">
        <f>IF(OR(ﾀ.がれき類!D27&gt;0,ﾀ.がれき類!D27&lt;0),ﾀ.がれき類!D27,IF(V$19&gt;0,"0",0))</f>
        <v>0</v>
      </c>
      <c r="W12" s="308">
        <f>IF(OR(ﾁ.動物のふん尿!D27&gt;0,ﾁ.動物のふん尿!D27&lt;0),ﾁ.動物のふん尿!D27,IF(W$19&gt;0,"0",0))</f>
        <v>0</v>
      </c>
      <c r="X12" s="308">
        <f>IF(OR(ﾂ.動物の死体!D27&gt;0,ﾂ.動物の死体!D27&lt;0),ﾂ.動物の死体!D27,IF(X$19&gt;0,"0",0))</f>
        <v>0</v>
      </c>
      <c r="Y12" s="308">
        <f>IF(OR(ﾃ.ばいじん!D27&gt;0,ﾃ.ばいじん!D27&lt;0),ﾃ.ばいじん!D27,IF(Y$19&gt;0,"0",0))</f>
        <v>0</v>
      </c>
      <c r="Z12" s="309" t="str">
        <f>IF(OR(ﾄ.混合廃棄物その他!D27&gt;0,ﾄ.混合廃棄物その他!D27&lt;0),ﾄ.混合廃棄物その他!D27,IF(Z$19&gt;0,"0",0))</f>
        <v>0</v>
      </c>
      <c r="AA12" s="310" t="str">
        <f t="shared" si="0"/>
        <v>0</v>
      </c>
    </row>
    <row r="13" spans="2:27" ht="20.45" customHeight="1" x14ac:dyDescent="0.15">
      <c r="B13" s="158" t="s">
        <v>345</v>
      </c>
      <c r="C13" s="593" t="s">
        <v>346</v>
      </c>
      <c r="D13" s="594"/>
      <c r="E13" s="594"/>
      <c r="F13" s="595"/>
      <c r="G13" s="308">
        <f>IF(OR(ｱ.燃え殻!D28&gt;0,ｱ.燃え殻!D28&lt;0),ｱ.燃え殻!D28,IF(G$19&gt;0,"0",0))</f>
        <v>0</v>
      </c>
      <c r="H13" s="308">
        <f>IF(OR(ｲ.汚泥!D28&gt;0,ｲ.汚泥!D28&lt;0),ｲ.汚泥!D28,IF(H$19&gt;0,"0",0))</f>
        <v>0</v>
      </c>
      <c r="I13" s="308">
        <f>IF(OR(ｳ.廃油!D28&gt;0,ｳ.廃油!D28&lt;0),ｳ.廃油!D28,IF(I$19&gt;0,"0",0))</f>
        <v>0</v>
      </c>
      <c r="J13" s="308">
        <f>IF(OR(ｴ.廃酸!$D28&gt;0,ｴ.廃酸!$D28&lt;0),ｴ.廃酸!D28,IF(J$19&gt;0,"0",0))</f>
        <v>0</v>
      </c>
      <c r="K13" s="308">
        <f>IF(OR(ｵ.廃ｱﾙｶﾘ!$D28&gt;0,ｵ.廃ｱﾙｶﾘ!$D28&lt;0),ｵ.廃ｱﾙｶﾘ!D28,IF(K$19&gt;0,"0",0))</f>
        <v>0</v>
      </c>
      <c r="L13" s="308" t="str">
        <f>IF(OR(ｶ.廃ﾌﾟﾗ類!D28&gt;0,ｶ.廃ﾌﾟﾗ類!D28&lt;0),ｶ.廃ﾌﾟﾗ類!D28,IF(L$19&gt;0,"0",0))</f>
        <v>0</v>
      </c>
      <c r="M13" s="308" t="str">
        <f>IF(OR(ｷ.紙くず!D28&gt;0,ｷ.紙くず!D28&lt;0),ｷ.紙くず!D28,IF(M$19&gt;0,"0",0))</f>
        <v>0</v>
      </c>
      <c r="N13" s="308" t="str">
        <f>IF(OR(ｸ.木くず!D28&gt;0,ｸ.木くず!D28&lt;0),ｸ.木くず!D28,IF(N$19&gt;0,"0",0))</f>
        <v>0</v>
      </c>
      <c r="O13" s="308" t="str">
        <f>IF(OR(ｹ.繊維くず!D28&gt;0,ｹ.繊維くず!D28&lt;0),ｹ.繊維くず!D28,IF(O$19&gt;0,"0",0))</f>
        <v>0</v>
      </c>
      <c r="P13" s="308">
        <f>IF(OR(ｺ.動植物性残さ!D28&gt;0,ｺ.動植物性残さ!D28&lt;0),ｺ.動植物性残さ!D28,IF(P$19&gt;0,"0",0))</f>
        <v>0</v>
      </c>
      <c r="Q13" s="308">
        <f>IF(OR(ｻ.動物系固形不要物!D28&gt;0,ｻ.動物系固形不要物!D28&lt;0),ｻ.動物系固形不要物!D28,IF(Q$19&gt;0,"0",0))</f>
        <v>0</v>
      </c>
      <c r="R13" s="308">
        <f>IF(OR(ｼ.ｺﾞﾑくず!D28&gt;0,ｼ.ｺﾞﾑくず!D28&lt;0),ｼ.ｺﾞﾑくず!D28,IF(R$19&gt;0,"0",0))</f>
        <v>0</v>
      </c>
      <c r="S13" s="308" t="str">
        <f>IF(OR(ｽ.金属くず!D28&gt;0,ｽ.金属くず!D28&lt;0),ｽ.金属くず!D28,IF(S$19&gt;0,"0",0))</f>
        <v>0</v>
      </c>
      <c r="T13" s="308" t="str">
        <f>IF(OR(ｾ.ｶﾞﾗｽ･ｺﾝｸﾘ･陶磁器くず!D28&gt;0,ｾ.ｶﾞﾗｽ･ｺﾝｸﾘ･陶磁器くず!D28&lt;0),ｾ.ｶﾞﾗｽ･ｺﾝｸﾘ･陶磁器くず!D28,IF(T$19&gt;0,"0",0))</f>
        <v>0</v>
      </c>
      <c r="U13" s="308">
        <f>IF(OR(ｿ.鉱さい!D28&gt;0,ｿ.鉱さい!D28&lt;0),ｿ.鉱さい!D28,IF(U$19&gt;0,"0",0))</f>
        <v>0</v>
      </c>
      <c r="V13" s="308" t="str">
        <f>IF(OR(ﾀ.がれき類!D28&gt;0,ﾀ.がれき類!D28&lt;0),ﾀ.がれき類!D28,IF(V$19&gt;0,"0",0))</f>
        <v>0</v>
      </c>
      <c r="W13" s="308">
        <f>IF(OR(ﾁ.動物のふん尿!D28&gt;0,ﾁ.動物のふん尿!D28&lt;0),ﾁ.動物のふん尿!D28,IF(W$19&gt;0,"0",0))</f>
        <v>0</v>
      </c>
      <c r="X13" s="308">
        <f>IF(OR(ﾂ.動物の死体!D28&gt;0,ﾂ.動物の死体!D28&lt;0),ﾂ.動物の死体!D28,IF(X$19&gt;0,"0",0))</f>
        <v>0</v>
      </c>
      <c r="Y13" s="308">
        <f>IF(OR(ﾃ.ばいじん!D28&gt;0,ﾃ.ばいじん!D28&lt;0),ﾃ.ばいじん!D28,IF(Y$19&gt;0,"0",0))</f>
        <v>0</v>
      </c>
      <c r="Z13" s="309" t="str">
        <f>IF(OR(ﾄ.混合廃棄物その他!D28&gt;0,ﾄ.混合廃棄物その他!D28&lt;0),ﾄ.混合廃棄物その他!D28,IF(Z$19&gt;0,"0",0))</f>
        <v>0</v>
      </c>
      <c r="AA13" s="310" t="str">
        <f t="shared" si="0"/>
        <v>0</v>
      </c>
    </row>
    <row r="14" spans="2:27" ht="20.45" customHeight="1" x14ac:dyDescent="0.15">
      <c r="B14" s="158" t="s">
        <v>347</v>
      </c>
      <c r="C14" s="599" t="s">
        <v>241</v>
      </c>
      <c r="D14" s="594"/>
      <c r="E14" s="594"/>
      <c r="F14" s="595"/>
      <c r="G14" s="308">
        <f>IF(OR(ｱ.燃え殻!D29&gt;0,ｱ.燃え殻!D29&lt;0),ｱ.燃え殻!D29,IF(G$19&gt;0,"0",0))</f>
        <v>0</v>
      </c>
      <c r="H14" s="308">
        <f>IF(OR(ｲ.汚泥!D29&gt;0,ｲ.汚泥!D29&lt;0),ｲ.汚泥!D29,IF(H$19&gt;0,"0",0))</f>
        <v>0</v>
      </c>
      <c r="I14" s="308">
        <f>IF(OR(ｳ.廃油!D29&gt;0,ｳ.廃油!D29&lt;0),ｳ.廃油!D29,IF(I$19&gt;0,"0",0))</f>
        <v>0</v>
      </c>
      <c r="J14" s="308">
        <f>IF(OR(ｴ.廃酸!$D29&gt;0,ｴ.廃酸!$D29&lt;0),ｴ.廃酸!D29,IF(J$19&gt;0,"0",0))</f>
        <v>0</v>
      </c>
      <c r="K14" s="308">
        <f>IF(OR(ｵ.廃ｱﾙｶﾘ!$D29&gt;0,ｵ.廃ｱﾙｶﾘ!$D29&lt;0),ｵ.廃ｱﾙｶﾘ!D29,IF(K$19&gt;0,"0",0))</f>
        <v>0</v>
      </c>
      <c r="L14" s="308">
        <f>IF(OR(ｶ.廃ﾌﾟﾗ類!D29&gt;0,ｶ.廃ﾌﾟﾗ類!D29&lt;0),ｶ.廃ﾌﾟﾗ類!D29,IF(L$19&gt;0,"0",0))</f>
        <v>765</v>
      </c>
      <c r="M14" s="308">
        <f>IF(OR(ｷ.紙くず!D29&gt;0,ｷ.紙くず!D29&lt;0),ｷ.紙くず!D29,IF(M$19&gt;0,"0",0))</f>
        <v>2</v>
      </c>
      <c r="N14" s="308">
        <f>IF(OR(ｸ.木くず!D29&gt;0,ｸ.木くず!D29&lt;0),ｸ.木くず!D29,IF(N$19&gt;0,"0",0))</f>
        <v>2169</v>
      </c>
      <c r="O14" s="308">
        <f>IF(OR(ｹ.繊維くず!D29&gt;0,ｹ.繊維くず!D29&lt;0),ｹ.繊維くず!D29,IF(O$19&gt;0,"0",0))</f>
        <v>2</v>
      </c>
      <c r="P14" s="308">
        <f>IF(OR(ｺ.動植物性残さ!D29&gt;0,ｺ.動植物性残さ!D29&lt;0),ｺ.動植物性残さ!D29,IF(P$19&gt;0,"0",0))</f>
        <v>0</v>
      </c>
      <c r="Q14" s="308">
        <f>IF(OR(ｻ.動物系固形不要物!D29&gt;0,ｻ.動物系固形不要物!D29&lt;0),ｻ.動物系固形不要物!D29,IF(Q$19&gt;0,"0",0))</f>
        <v>0</v>
      </c>
      <c r="R14" s="308">
        <f>IF(OR(ｼ.ｺﾞﾑくず!D29&gt;0,ｼ.ｺﾞﾑくず!D29&lt;0),ｼ.ｺﾞﾑくず!D29,IF(R$19&gt;0,"0",0))</f>
        <v>0</v>
      </c>
      <c r="S14" s="308" t="str">
        <f>IF(OR(ｽ.金属くず!D29&gt;0,ｽ.金属くず!D29&lt;0),ｽ.金属くず!D29,IF(S$19&gt;0,"0",0))</f>
        <v>0</v>
      </c>
      <c r="T14" s="308">
        <f>IF(OR(ｾ.ｶﾞﾗｽ･ｺﾝｸﾘ･陶磁器くず!D29&gt;0,ｾ.ｶﾞﾗｽ･ｺﾝｸﾘ･陶磁器くず!D29&lt;0),ｾ.ｶﾞﾗｽ･ｺﾝｸﾘ･陶磁器くず!D29,IF(T$19&gt;0,"0",0))</f>
        <v>6108</v>
      </c>
      <c r="U14" s="308">
        <f>IF(OR(ｿ.鉱さい!D29&gt;0,ｿ.鉱さい!D29&lt;0),ｿ.鉱さい!D29,IF(U$19&gt;0,"0",0))</f>
        <v>0</v>
      </c>
      <c r="V14" s="308">
        <f>IF(OR(ﾀ.がれき類!D29&gt;0,ﾀ.がれき類!D29&lt;0),ﾀ.がれき類!D29,IF(V$19&gt;0,"0",0))</f>
        <v>458</v>
      </c>
      <c r="W14" s="308">
        <f>IF(OR(ﾁ.動物のふん尿!D29&gt;0,ﾁ.動物のふん尿!D29&lt;0),ﾁ.動物のふん尿!D29,IF(W$19&gt;0,"0",0))</f>
        <v>0</v>
      </c>
      <c r="X14" s="308">
        <f>IF(OR(ﾂ.動物の死体!D29&gt;0,ﾂ.動物の死体!D29&lt;0),ﾂ.動物の死体!D29,IF(X$19&gt;0,"0",0))</f>
        <v>0</v>
      </c>
      <c r="Y14" s="308">
        <f>IF(OR(ﾃ.ばいじん!D29&gt;0,ﾃ.ばいじん!D29&lt;0),ﾃ.ばいじん!D29,IF(Y$19&gt;0,"0",0))</f>
        <v>0</v>
      </c>
      <c r="Z14" s="309">
        <f>IF(OR(ﾄ.混合廃棄物その他!D29&gt;0,ﾄ.混合廃棄物その他!D29&lt;0),ﾄ.混合廃棄物その他!D29,IF(Z$19&gt;0,"0",0))</f>
        <v>239</v>
      </c>
      <c r="AA14" s="310">
        <f t="shared" si="0"/>
        <v>9743</v>
      </c>
    </row>
    <row r="15" spans="2:27" ht="20.45" customHeight="1" x14ac:dyDescent="0.15">
      <c r="B15" s="158" t="s">
        <v>348</v>
      </c>
      <c r="C15" s="599" t="s">
        <v>249</v>
      </c>
      <c r="D15" s="594"/>
      <c r="E15" s="594"/>
      <c r="F15" s="595"/>
      <c r="G15" s="308">
        <f>IF(OR(ｱ.燃え殻!D30&gt;0,ｱ.燃え殻!D30&lt;0),ｱ.燃え殻!D30,IF(G$19&gt;0,"0",0))</f>
        <v>0</v>
      </c>
      <c r="H15" s="308">
        <f>IF(OR(ｲ.汚泥!D30&gt;0,ｲ.汚泥!D30&lt;0),ｲ.汚泥!D30,IF(H$19&gt;0,"0",0))</f>
        <v>0</v>
      </c>
      <c r="I15" s="308">
        <f>IF(OR(ｳ.廃油!D30&gt;0,ｳ.廃油!D30&lt;0),ｳ.廃油!D30,IF(I$19&gt;0,"0",0))</f>
        <v>0</v>
      </c>
      <c r="J15" s="308">
        <f>IF(OR(ｴ.廃酸!$D30&gt;0,ｴ.廃酸!$D30&lt;0),ｴ.廃酸!D30,IF(J$19&gt;0,"0",0))</f>
        <v>0</v>
      </c>
      <c r="K15" s="308">
        <f>IF(OR(ｵ.廃ｱﾙｶﾘ!$D30&gt;0,ｵ.廃ｱﾙｶﾘ!$D30&lt;0),ｵ.廃ｱﾙｶﾘ!D30,IF(K$19&gt;0,"0",0))</f>
        <v>0</v>
      </c>
      <c r="L15" s="308">
        <f>IF(OR(ｶ.廃ﾌﾟﾗ類!D30&gt;0,ｶ.廃ﾌﾟﾗ類!D30&lt;0),ｶ.廃ﾌﾟﾗ類!D30,IF(L$19&gt;0,"0",0))</f>
        <v>1</v>
      </c>
      <c r="M15" s="308" t="str">
        <f>IF(OR(ｷ.紙くず!D30&gt;0,ｷ.紙くず!D30&lt;0),ｷ.紙くず!D30,IF(M$19&gt;0,"0",0))</f>
        <v>0</v>
      </c>
      <c r="N15" s="308">
        <f>IF(OR(ｸ.木くず!D30&gt;0,ｸ.木くず!D30&lt;0),ｸ.木くず!D30,IF(N$19&gt;0,"0",0))</f>
        <v>341</v>
      </c>
      <c r="O15" s="308" t="str">
        <f>IF(OR(ｹ.繊維くず!D30&gt;0,ｹ.繊維くず!D30&lt;0),ｹ.繊維くず!D30,IF(O$19&gt;0,"0",0))</f>
        <v>0</v>
      </c>
      <c r="P15" s="308">
        <f>IF(OR(ｺ.動植物性残さ!D30&gt;0,ｺ.動植物性残さ!D30&lt;0),ｺ.動植物性残さ!D30,IF(P$19&gt;0,"0",0))</f>
        <v>0</v>
      </c>
      <c r="Q15" s="308">
        <f>IF(OR(ｻ.動物系固形不要物!D30&gt;0,ｻ.動物系固形不要物!D30&lt;0),ｻ.動物系固形不要物!D30,IF(Q$19&gt;0,"0",0))</f>
        <v>0</v>
      </c>
      <c r="R15" s="308">
        <f>IF(OR(ｼ.ｺﾞﾑくず!D30&gt;0,ｼ.ｺﾞﾑくず!D30&lt;0),ｼ.ｺﾞﾑくず!D30,IF(R$19&gt;0,"0",0))</f>
        <v>0</v>
      </c>
      <c r="S15" s="308" t="str">
        <f>IF(OR(ｽ.金属くず!D30&gt;0,ｽ.金属くず!D30&lt;0),ｽ.金属くず!D30,IF(S$19&gt;0,"0",0))</f>
        <v>0</v>
      </c>
      <c r="T15" s="308">
        <f>IF(OR(ｾ.ｶﾞﾗｽ･ｺﾝｸﾘ･陶磁器くず!D30&gt;0,ｾ.ｶﾞﾗｽ･ｺﾝｸﾘ･陶磁器くず!D30&lt;0),ｾ.ｶﾞﾗｽ･ｺﾝｸﾘ･陶磁器くず!D30,IF(T$19&gt;0,"0",0))</f>
        <v>7</v>
      </c>
      <c r="U15" s="308">
        <f>IF(OR(ｿ.鉱さい!D30&gt;0,ｿ.鉱さい!D30&lt;0),ｿ.鉱さい!D30,IF(U$19&gt;0,"0",0))</f>
        <v>0</v>
      </c>
      <c r="V15" s="308">
        <f>IF(OR(ﾀ.がれき類!D30&gt;0,ﾀ.がれき類!D30&lt;0),ﾀ.がれき類!D30,IF(V$19&gt;0,"0",0))</f>
        <v>5</v>
      </c>
      <c r="W15" s="308">
        <f>IF(OR(ﾁ.動物のふん尿!D30&gt;0,ﾁ.動物のふん尿!D30&lt;0),ﾁ.動物のふん尿!D30,IF(W$19&gt;0,"0",0))</f>
        <v>0</v>
      </c>
      <c r="X15" s="308">
        <f>IF(OR(ﾂ.動物の死体!D30&gt;0,ﾂ.動物の死体!D30&lt;0),ﾂ.動物の死体!D30,IF(X$19&gt;0,"0",0))</f>
        <v>0</v>
      </c>
      <c r="Y15" s="308">
        <f>IF(OR(ﾃ.ばいじん!D30&gt;0,ﾃ.ばいじん!D30&lt;0),ﾃ.ばいじん!D30,IF(Y$19&gt;0,"0",0))</f>
        <v>0</v>
      </c>
      <c r="Z15" s="309">
        <f>IF(OR(ﾄ.混合廃棄物その他!D30&gt;0,ﾄ.混合廃棄物その他!D30&lt;0),ﾄ.混合廃棄物その他!D30,IF(Z$19&gt;0,"0",0))</f>
        <v>10</v>
      </c>
      <c r="AA15" s="310">
        <f t="shared" si="0"/>
        <v>364</v>
      </c>
    </row>
    <row r="16" spans="2:27" ht="20.45" customHeight="1" x14ac:dyDescent="0.15">
      <c r="B16" s="158" t="s">
        <v>349</v>
      </c>
      <c r="C16" s="599" t="s">
        <v>250</v>
      </c>
      <c r="D16" s="594"/>
      <c r="E16" s="594"/>
      <c r="F16" s="595"/>
      <c r="G16" s="308">
        <f>IF(OR(ｱ.燃え殻!D31&gt;0,ｱ.燃え殻!D31&lt;0),ｱ.燃え殻!D31,IF(G$19&gt;0,"0",0))</f>
        <v>0</v>
      </c>
      <c r="H16" s="308">
        <f>IF(OR(ｲ.汚泥!D31&gt;0,ｲ.汚泥!D31&lt;0),ｲ.汚泥!D31,IF(H$19&gt;0,"0",0))</f>
        <v>0</v>
      </c>
      <c r="I16" s="308">
        <f>IF(OR(ｳ.廃油!D31&gt;0,ｳ.廃油!D31&lt;0),ｳ.廃油!D31,IF(I$19&gt;0,"0",0))</f>
        <v>0</v>
      </c>
      <c r="J16" s="308">
        <f>IF(OR(ｴ.廃酸!$D31&gt;0,ｴ.廃酸!$D31&lt;0),ｴ.廃酸!D31,IF(J$19&gt;0,"0",0))</f>
        <v>0</v>
      </c>
      <c r="K16" s="308">
        <f>IF(OR(ｵ.廃ｱﾙｶﾘ!$D31&gt;0,ｵ.廃ｱﾙｶﾘ!$D31&lt;0),ｵ.廃ｱﾙｶﾘ!D31,IF(K$19&gt;0,"0",0))</f>
        <v>0</v>
      </c>
      <c r="L16" s="308">
        <f>IF(OR(ｶ.廃ﾌﾟﾗ類!D31&gt;0,ｶ.廃ﾌﾟﾗ類!D31&lt;0),ｶ.廃ﾌﾟﾗ類!D31,IF(L$19&gt;0,"0",0))</f>
        <v>765</v>
      </c>
      <c r="M16" s="308">
        <f>IF(OR(ｷ.紙くず!D31&gt;0,ｷ.紙くず!D31&lt;0),ｷ.紙くず!D31,IF(M$19&gt;0,"0",0))</f>
        <v>2</v>
      </c>
      <c r="N16" s="308">
        <f>IF(OR(ｸ.木くず!D31&gt;0,ｸ.木くず!D31&lt;0),ｸ.木くず!D31,IF(N$19&gt;0,"0",0))</f>
        <v>2169</v>
      </c>
      <c r="O16" s="308">
        <f>IF(OR(ｹ.繊維くず!D31&gt;0,ｹ.繊維くず!D31&lt;0),ｹ.繊維くず!D31,IF(O$19&gt;0,"0",0))</f>
        <v>2</v>
      </c>
      <c r="P16" s="308">
        <f>IF(OR(ｺ.動植物性残さ!D31&gt;0,ｺ.動植物性残さ!D31&lt;0),ｺ.動植物性残さ!D31,IF(P$19&gt;0,"0",0))</f>
        <v>0</v>
      </c>
      <c r="Q16" s="308">
        <f>IF(OR(ｻ.動物系固形不要物!D31&gt;0,ｻ.動物系固形不要物!D31&lt;0),ｻ.動物系固形不要物!D31,IF(Q$19&gt;0,"0",0))</f>
        <v>0</v>
      </c>
      <c r="R16" s="308">
        <f>IF(OR(ｼ.ｺﾞﾑくず!D31&gt;0,ｼ.ｺﾞﾑくず!D31&lt;0),ｼ.ｺﾞﾑくず!D31,IF(R$19&gt;0,"0",0))</f>
        <v>0</v>
      </c>
      <c r="S16" s="308" t="str">
        <f>IF(OR(ｽ.金属くず!D31&gt;0,ｽ.金属くず!D31&lt;0),ｽ.金属くず!D31,IF(S$19&gt;0,"0",0))</f>
        <v>0</v>
      </c>
      <c r="T16" s="308">
        <f>IF(OR(ｾ.ｶﾞﾗｽ･ｺﾝｸﾘ･陶磁器くず!D31&gt;0,ｾ.ｶﾞﾗｽ･ｺﾝｸﾘ･陶磁器くず!D31&lt;0),ｾ.ｶﾞﾗｽ･ｺﾝｸﾘ･陶磁器くず!D31,IF(T$19&gt;0,"0",0))</f>
        <v>6108</v>
      </c>
      <c r="U16" s="308">
        <f>IF(OR(ｿ.鉱さい!D31&gt;0,ｿ.鉱さい!D31&lt;0),ｿ.鉱さい!D31,IF(U$19&gt;0,"0",0))</f>
        <v>0</v>
      </c>
      <c r="V16" s="308">
        <f>IF(OR(ﾀ.がれき類!D31&gt;0,ﾀ.がれき類!D31&lt;0),ﾀ.がれき類!D31,IF(V$19&gt;0,"0",0))</f>
        <v>458</v>
      </c>
      <c r="W16" s="308">
        <f>IF(OR(ﾁ.動物のふん尿!D31&gt;0,ﾁ.動物のふん尿!D31&lt;0),ﾁ.動物のふん尿!D31,IF(W$19&gt;0,"0",0))</f>
        <v>0</v>
      </c>
      <c r="X16" s="308">
        <f>IF(OR(ﾂ.動物の死体!D31&gt;0,ﾂ.動物の死体!D31&lt;0),ﾂ.動物の死体!D31,IF(X$19&gt;0,"0",0))</f>
        <v>0</v>
      </c>
      <c r="Y16" s="308">
        <f>IF(OR(ﾃ.ばいじん!D31&gt;0,ﾃ.ばいじん!D31&lt;0),ﾃ.ばいじん!D31,IF(Y$19&gt;0,"0",0))</f>
        <v>0</v>
      </c>
      <c r="Z16" s="309">
        <f>IF(OR(ﾄ.混合廃棄物その他!D31&gt;0,ﾄ.混合廃棄物その他!D31&lt;0),ﾄ.混合廃棄物その他!D31,IF(Z$19&gt;0,"0",0))</f>
        <v>239</v>
      </c>
      <c r="AA16" s="310">
        <f t="shared" si="0"/>
        <v>9743</v>
      </c>
    </row>
    <row r="17" spans="2:27" ht="20.45" customHeight="1" x14ac:dyDescent="0.15">
      <c r="B17" s="158"/>
      <c r="C17" s="599" t="s">
        <v>252</v>
      </c>
      <c r="D17" s="594"/>
      <c r="E17" s="594"/>
      <c r="F17" s="595"/>
      <c r="G17" s="308">
        <f>IF(OR(ｱ.燃え殻!D32&gt;0,ｱ.燃え殻!D32&lt;0),ｱ.燃え殻!D32,IF(G$19&gt;0,"0",0))</f>
        <v>0</v>
      </c>
      <c r="H17" s="308">
        <f>IF(OR(ｲ.汚泥!D32&gt;0,ｲ.汚泥!D32&lt;0),ｲ.汚泥!D32,IF(H$19&gt;0,"0",0))</f>
        <v>0</v>
      </c>
      <c r="I17" s="308">
        <f>IF(OR(ｳ.廃油!D32&gt;0,ｳ.廃油!D32&lt;0),ｳ.廃油!D32,IF(I$19&gt;0,"0",0))</f>
        <v>0</v>
      </c>
      <c r="J17" s="308">
        <f>IF(OR(ｴ.廃酸!$D32&gt;0,ｴ.廃酸!$D32&lt;0),ｴ.廃酸!D32,IF(J$19&gt;0,"0",0))</f>
        <v>0</v>
      </c>
      <c r="K17" s="308">
        <f>IF(OR(ｵ.廃ｱﾙｶﾘ!$D32&gt;0,ｵ.廃ｱﾙｶﾘ!$D32&lt;0),ｵ.廃ｱﾙｶﾘ!D32,IF(K$19&gt;0,"0",0))</f>
        <v>0</v>
      </c>
      <c r="L17" s="308" t="str">
        <f>IF(OR(ｶ.廃ﾌﾟﾗ類!D32&gt;0,ｶ.廃ﾌﾟﾗ類!D32&lt;0),ｶ.廃ﾌﾟﾗ類!D32,IF(L$19&gt;0,"0",0))</f>
        <v>0</v>
      </c>
      <c r="M17" s="308" t="str">
        <f>IF(OR(ｷ.紙くず!D32&gt;0,ｷ.紙くず!D32&lt;0),ｷ.紙くず!D32,IF(M$19&gt;0,"0",0))</f>
        <v>0</v>
      </c>
      <c r="N17" s="308" t="str">
        <f>IF(OR(ｸ.木くず!D32&gt;0,ｸ.木くず!D32&lt;0),ｸ.木くず!D32,IF(N$19&gt;0,"0",0))</f>
        <v>0</v>
      </c>
      <c r="O17" s="308" t="str">
        <f>IF(OR(ｹ.繊維くず!D32&gt;0,ｹ.繊維くず!D32&lt;0),ｹ.繊維くず!D32,IF(O$19&gt;0,"0",0))</f>
        <v>0</v>
      </c>
      <c r="P17" s="308">
        <f>IF(OR(ｺ.動植物性残さ!D32&gt;0,ｺ.動植物性残さ!D32&lt;0),ｺ.動植物性残さ!D32,IF(P$19&gt;0,"0",0))</f>
        <v>0</v>
      </c>
      <c r="Q17" s="308">
        <f>IF(OR(ｻ.動物系固形不要物!D32&gt;0,ｻ.動物系固形不要物!D32&lt;0),ｻ.動物系固形不要物!D32,IF(Q$19&gt;0,"0",0))</f>
        <v>0</v>
      </c>
      <c r="R17" s="308">
        <f>IF(OR(ｼ.ｺﾞﾑくず!D32&gt;0,ｼ.ｺﾞﾑくず!D32&lt;0),ｼ.ｺﾞﾑくず!D32,IF(R$19&gt;0,"0",0))</f>
        <v>0</v>
      </c>
      <c r="S17" s="308" t="str">
        <f>IF(OR(ｽ.金属くず!D32&gt;0,ｽ.金属くず!D32&lt;0),ｽ.金属くず!D32,IF(S$19&gt;0,"0",0))</f>
        <v>0</v>
      </c>
      <c r="T17" s="308" t="str">
        <f>IF(OR(ｾ.ｶﾞﾗｽ･ｺﾝｸﾘ･陶磁器くず!D32&gt;0,ｾ.ｶﾞﾗｽ･ｺﾝｸﾘ･陶磁器くず!D32&lt;0),ｾ.ｶﾞﾗｽ･ｺﾝｸﾘ･陶磁器くず!D32,IF(T$19&gt;0,"0",0))</f>
        <v>0</v>
      </c>
      <c r="U17" s="308">
        <f>IF(OR(ｿ.鉱さい!D32&gt;0,ｿ.鉱さい!D32&lt;0),ｿ.鉱さい!D32,IF(U$19&gt;0,"0",0))</f>
        <v>0</v>
      </c>
      <c r="V17" s="308" t="str">
        <f>IF(OR(ﾀ.がれき類!D32&gt;0,ﾀ.がれき類!D32&lt;0),ﾀ.がれき類!D32,IF(V$19&gt;0,"0",0))</f>
        <v>0</v>
      </c>
      <c r="W17" s="308">
        <f>IF(OR(ﾁ.動物のふん尿!D32&gt;0,ﾁ.動物のふん尿!D32&lt;0),ﾁ.動物のふん尿!D32,IF(W$19&gt;0,"0",0))</f>
        <v>0</v>
      </c>
      <c r="X17" s="308">
        <f>IF(OR(ﾂ.動物の死体!D32&gt;0,ﾂ.動物の死体!D32&lt;0),ﾂ.動物の死体!D32,IF(X$19&gt;0,"0",0))</f>
        <v>0</v>
      </c>
      <c r="Y17" s="308">
        <f>IF(OR(ﾃ.ばいじん!D32&gt;0,ﾃ.ばいじん!D32&lt;0),ﾃ.ばいじん!D32,IF(Y$19&gt;0,"0",0))</f>
        <v>0</v>
      </c>
      <c r="Z17" s="309" t="str">
        <f>IF(OR(ﾄ.混合廃棄物その他!D32&gt;0,ﾄ.混合廃棄物その他!D32&lt;0),ﾄ.混合廃棄物その他!D32,IF(Z$19&gt;0,"0",0))</f>
        <v>0</v>
      </c>
      <c r="AA17" s="310" t="str">
        <f t="shared" si="0"/>
        <v>0</v>
      </c>
    </row>
    <row r="18" spans="2:27" ht="20.45" customHeight="1" thickBot="1" x14ac:dyDescent="0.2">
      <c r="B18" s="159"/>
      <c r="C18" s="186" t="s">
        <v>247</v>
      </c>
      <c r="D18" s="596" t="s">
        <v>81</v>
      </c>
      <c r="E18" s="597"/>
      <c r="F18" s="598"/>
      <c r="G18" s="311">
        <f>IF(OR(ｱ.燃え殻!D33&gt;0,ｱ.燃え殻!D33&lt;0),ｱ.燃え殻!D33,IF(G$19&gt;0,"0",0))</f>
        <v>0</v>
      </c>
      <c r="H18" s="311">
        <f>IF(OR(ｲ.汚泥!D33&gt;0,ｲ.汚泥!D33&lt;0),ｲ.汚泥!D33,IF(H$19&gt;0,"0",0))</f>
        <v>0</v>
      </c>
      <c r="I18" s="311">
        <f>IF(OR(ｳ.廃油!D33&gt;0,ｳ.廃油!D33&lt;0),ｳ.廃油!D33,IF(I$19&gt;0,"0",0))</f>
        <v>0</v>
      </c>
      <c r="J18" s="311">
        <f>IF(OR(ｴ.廃酸!$D33&gt;0,ｴ.廃酸!$D33&lt;0),ｴ.廃酸!D33,IF(J$19&gt;0,"0",0))</f>
        <v>0</v>
      </c>
      <c r="K18" s="311">
        <f>IF(OR(ｵ.廃ｱﾙｶﾘ!$D33&gt;0,ｵ.廃ｱﾙｶﾘ!$D33&lt;0),ｵ.廃ｱﾙｶﾘ!D33,IF(K$19&gt;0,"0",0))</f>
        <v>0</v>
      </c>
      <c r="L18" s="311" t="str">
        <f>IF(OR(ｶ.廃ﾌﾟﾗ類!D33&gt;0,ｶ.廃ﾌﾟﾗ類!D33&lt;0),ｶ.廃ﾌﾟﾗ類!D33,IF(L$19&gt;0,"0",0))</f>
        <v>0</v>
      </c>
      <c r="M18" s="311" t="str">
        <f>IF(OR(ｷ.紙くず!D33&gt;0,ｷ.紙くず!D33&lt;0),ｷ.紙くず!D33,IF(M$19&gt;0,"0",0))</f>
        <v>0</v>
      </c>
      <c r="N18" s="311" t="str">
        <f>IF(OR(ｸ.木くず!D33&gt;0,ｸ.木くず!D33&lt;0),ｸ.木くず!D33,IF(N$19&gt;0,"0",0))</f>
        <v>0</v>
      </c>
      <c r="O18" s="311" t="str">
        <f>IF(OR(ｹ.繊維くず!D33&gt;0,ｹ.繊維くず!D33&lt;0),ｹ.繊維くず!D33,IF(O$19&gt;0,"0",0))</f>
        <v>0</v>
      </c>
      <c r="P18" s="311">
        <f>IF(OR(ｺ.動植物性残さ!D33&gt;0,ｺ.動植物性残さ!D33&lt;0),ｺ.動植物性残さ!D33,IF(P$19&gt;0,"0",0))</f>
        <v>0</v>
      </c>
      <c r="Q18" s="311">
        <f>IF(OR(ｻ.動物系固形不要物!D33&gt;0,ｻ.動物系固形不要物!D33&lt;0),ｻ.動物系固形不要物!D33,IF(Q$19&gt;0,"0",0))</f>
        <v>0</v>
      </c>
      <c r="R18" s="311">
        <f>IF(OR(ｼ.ｺﾞﾑくず!D33&gt;0,ｼ.ｺﾞﾑくず!D33&lt;0),ｼ.ｺﾞﾑくず!D33,IF(R$19&gt;0,"0",0))</f>
        <v>0</v>
      </c>
      <c r="S18" s="311" t="str">
        <f>IF(OR(ｽ.金属くず!D33&gt;0,ｽ.金属くず!D33&lt;0),ｽ.金属くず!D33,IF(S$19&gt;0,"0",0))</f>
        <v>0</v>
      </c>
      <c r="T18" s="311" t="str">
        <f>IF(OR(ｾ.ｶﾞﾗｽ･ｺﾝｸﾘ･陶磁器くず!D33&gt;0,ｾ.ｶﾞﾗｽ･ｺﾝｸﾘ･陶磁器くず!D33&lt;0),ｾ.ｶﾞﾗｽ･ｺﾝｸﾘ･陶磁器くず!D33,IF(T$19&gt;0,"0",0))</f>
        <v>0</v>
      </c>
      <c r="U18" s="311">
        <f>IF(OR(ｿ.鉱さい!D33&gt;0,ｿ.鉱さい!D33&lt;0),ｿ.鉱さい!D33,IF(U$19&gt;0,"0",0))</f>
        <v>0</v>
      </c>
      <c r="V18" s="311" t="str">
        <f>IF(OR(ﾀ.がれき類!D33&gt;0,ﾀ.がれき類!D33&lt;0),ﾀ.がれき類!D33,IF(V$19&gt;0,"0",0))</f>
        <v>0</v>
      </c>
      <c r="W18" s="311">
        <f>IF(OR(ﾁ.動物のふん尿!D33&gt;0,ﾁ.動物のふん尿!D33&lt;0),ﾁ.動物のふん尿!D33,IF(W$19&gt;0,"0",0))</f>
        <v>0</v>
      </c>
      <c r="X18" s="311">
        <f>IF(OR(ﾂ.動物の死体!D33&gt;0,ﾂ.動物の死体!D33&lt;0),ﾂ.動物の死体!D33,IF(X$19&gt;0,"0",0))</f>
        <v>0</v>
      </c>
      <c r="Y18" s="311">
        <f>IF(OR(ﾃ.ばいじん!D33&gt;0,ﾃ.ばいじん!D33&lt;0),ﾃ.ばいじん!D33,IF(Y$19&gt;0,"0",0))</f>
        <v>0</v>
      </c>
      <c r="Z18" s="312" t="str">
        <f>IF(OR(ﾄ.混合廃棄物その他!D33&gt;0,ﾄ.混合廃棄物その他!D33&lt;0),ﾄ.混合廃棄物その他!D33,IF(Z$19&gt;0,"0",0))</f>
        <v>0</v>
      </c>
      <c r="AA18" s="313" t="str">
        <f t="shared" si="0"/>
        <v>0</v>
      </c>
    </row>
    <row r="19" spans="2:27" ht="20.45" customHeight="1" thickTop="1" x14ac:dyDescent="0.15">
      <c r="B19" s="155"/>
      <c r="C19" s="160" t="s">
        <v>47</v>
      </c>
      <c r="D19" s="627" t="s">
        <v>191</v>
      </c>
      <c r="E19" s="439"/>
      <c r="F19" s="628"/>
      <c r="G19" s="314">
        <f t="shared" ref="G19:Z19" si="1">+G41+G25+G23+G22+G21-G20</f>
        <v>0</v>
      </c>
      <c r="H19" s="314">
        <f t="shared" si="1"/>
        <v>0</v>
      </c>
      <c r="I19" s="314">
        <f t="shared" si="1"/>
        <v>0</v>
      </c>
      <c r="J19" s="314">
        <f t="shared" si="1"/>
        <v>0</v>
      </c>
      <c r="K19" s="314">
        <f t="shared" si="1"/>
        <v>0</v>
      </c>
      <c r="L19" s="314">
        <f t="shared" si="1"/>
        <v>188.7</v>
      </c>
      <c r="M19" s="314">
        <f t="shared" si="1"/>
        <v>1.8</v>
      </c>
      <c r="N19" s="314">
        <f t="shared" si="1"/>
        <v>2345</v>
      </c>
      <c r="O19" s="314">
        <f t="shared" si="1"/>
        <v>5.9</v>
      </c>
      <c r="P19" s="314">
        <f t="shared" si="1"/>
        <v>0</v>
      </c>
      <c r="Q19" s="314">
        <f t="shared" si="1"/>
        <v>0</v>
      </c>
      <c r="R19" s="314">
        <f t="shared" si="1"/>
        <v>0</v>
      </c>
      <c r="S19" s="314">
        <f t="shared" si="1"/>
        <v>2.2000000000000002</v>
      </c>
      <c r="T19" s="314">
        <f t="shared" si="1"/>
        <v>9422</v>
      </c>
      <c r="U19" s="314">
        <f t="shared" si="1"/>
        <v>0</v>
      </c>
      <c r="V19" s="314">
        <f t="shared" si="1"/>
        <v>686.2</v>
      </c>
      <c r="W19" s="314">
        <f t="shared" si="1"/>
        <v>0</v>
      </c>
      <c r="X19" s="314">
        <f t="shared" si="1"/>
        <v>0</v>
      </c>
      <c r="Y19" s="314">
        <f t="shared" si="1"/>
        <v>0</v>
      </c>
      <c r="Z19" s="315">
        <f t="shared" si="1"/>
        <v>249.6</v>
      </c>
      <c r="AA19" s="316">
        <f t="shared" ref="AA19:AA55" si="2">SUM(G19:Z19)</f>
        <v>12901.400000000001</v>
      </c>
    </row>
    <row r="20" spans="2:27" ht="20.45" customHeight="1" thickBot="1" x14ac:dyDescent="0.2">
      <c r="B20" s="156"/>
      <c r="C20" s="206" t="s">
        <v>196</v>
      </c>
      <c r="D20" s="616" t="s">
        <v>197</v>
      </c>
      <c r="E20" s="506"/>
      <c r="F20" s="617"/>
      <c r="G20" s="317">
        <f>+ｱ.燃え殻!$F$15</f>
        <v>0</v>
      </c>
      <c r="H20" s="317">
        <f>+ｲ.汚泥!$F$15</f>
        <v>0</v>
      </c>
      <c r="I20" s="317">
        <f>+ｳ.廃油!$F$15</f>
        <v>0</v>
      </c>
      <c r="J20" s="317">
        <f>+ｴ.廃酸!$F$15</f>
        <v>0</v>
      </c>
      <c r="K20" s="317">
        <f>+ｵ.廃ｱﾙｶﾘ!$F$15</f>
        <v>0</v>
      </c>
      <c r="L20" s="317">
        <f>+ｶ.廃ﾌﾟﾗ類!$F$15</f>
        <v>0</v>
      </c>
      <c r="M20" s="317">
        <f>+ｷ.紙くず!$F$15</f>
        <v>0</v>
      </c>
      <c r="N20" s="317">
        <f>+ｸ.木くず!$F$15</f>
        <v>0</v>
      </c>
      <c r="O20" s="317">
        <f>+ｹ.繊維くず!$F$15</f>
        <v>0</v>
      </c>
      <c r="P20" s="317">
        <f>+ｺ.動植物性残さ!$F$15</f>
        <v>0</v>
      </c>
      <c r="Q20" s="317">
        <f>+ｻ.動物系固形不要物!$F$15</f>
        <v>0</v>
      </c>
      <c r="R20" s="317">
        <f>+ｼ.ｺﾞﾑくず!$F$15</f>
        <v>0</v>
      </c>
      <c r="S20" s="317">
        <f>+ｽ.金属くず!$F$15</f>
        <v>0</v>
      </c>
      <c r="T20" s="317">
        <f>+ｾ.ｶﾞﾗｽ･ｺﾝｸﾘ･陶磁器くず!$F$15</f>
        <v>0</v>
      </c>
      <c r="U20" s="317">
        <f>+ｿ.鉱さい!$F$15</f>
        <v>0</v>
      </c>
      <c r="V20" s="317">
        <f>+ﾀ.がれき類!$F$15</f>
        <v>0</v>
      </c>
      <c r="W20" s="317">
        <f>+ﾁ.動物のふん尿!$F$15</f>
        <v>0</v>
      </c>
      <c r="X20" s="317">
        <f>+ﾂ.動物の死体!$F$15</f>
        <v>0</v>
      </c>
      <c r="Y20" s="317">
        <f>+ﾃ.ばいじん!$F$15</f>
        <v>0</v>
      </c>
      <c r="Z20" s="318">
        <f>+ﾄ.混合廃棄物その他!$F$15</f>
        <v>0</v>
      </c>
      <c r="AA20" s="319">
        <f t="shared" si="2"/>
        <v>0</v>
      </c>
    </row>
    <row r="21" spans="2:27" ht="20.45" customHeight="1" x14ac:dyDescent="0.15">
      <c r="B21" s="156"/>
      <c r="C21" s="120"/>
      <c r="D21" s="205" t="s">
        <v>50</v>
      </c>
      <c r="E21" s="623" t="s">
        <v>193</v>
      </c>
      <c r="F21" s="624"/>
      <c r="G21" s="320">
        <f>+ｱ.燃え殻!$P$12</f>
        <v>0</v>
      </c>
      <c r="H21" s="320">
        <f>+ｲ.汚泥!$P$12</f>
        <v>0</v>
      </c>
      <c r="I21" s="320">
        <f>+ｳ.廃油!$P$12</f>
        <v>0</v>
      </c>
      <c r="J21" s="320">
        <f>+ｴ.廃酸!$P$12</f>
        <v>0</v>
      </c>
      <c r="K21" s="320">
        <f>+ｵ.廃ｱﾙｶﾘ!$P$12</f>
        <v>0</v>
      </c>
      <c r="L21" s="320">
        <f>+ｶ.廃ﾌﾟﾗ類!$P$12</f>
        <v>0</v>
      </c>
      <c r="M21" s="320">
        <f>+ｷ.紙くず!$P$12</f>
        <v>0</v>
      </c>
      <c r="N21" s="320">
        <f>+ｸ.木くず!$P$12</f>
        <v>0</v>
      </c>
      <c r="O21" s="320">
        <f>+ｹ.繊維くず!$P$12</f>
        <v>0</v>
      </c>
      <c r="P21" s="320">
        <f>+ｺ.動植物性残さ!$P$12</f>
        <v>0</v>
      </c>
      <c r="Q21" s="320">
        <f>+ｻ.動物系固形不要物!$P$12</f>
        <v>0</v>
      </c>
      <c r="R21" s="320">
        <f>+ｼ.ｺﾞﾑくず!$P$12</f>
        <v>0</v>
      </c>
      <c r="S21" s="320">
        <f>+ｽ.金属くず!$P$12</f>
        <v>0</v>
      </c>
      <c r="T21" s="320">
        <f>+ｾ.ｶﾞﾗｽ･ｺﾝｸﾘ･陶磁器くず!$P$12</f>
        <v>0</v>
      </c>
      <c r="U21" s="320">
        <f>+ｿ.鉱さい!$P$12</f>
        <v>0</v>
      </c>
      <c r="V21" s="320">
        <f>+ﾀ.がれき類!$P$12</f>
        <v>0</v>
      </c>
      <c r="W21" s="320">
        <f>+ﾁ.動物のふん尿!$P$12</f>
        <v>0</v>
      </c>
      <c r="X21" s="320">
        <f>+ﾂ.動物の死体!$P$12</f>
        <v>0</v>
      </c>
      <c r="Y21" s="320">
        <f>+ﾃ.ばいじん!$P$12</f>
        <v>0</v>
      </c>
      <c r="Z21" s="321">
        <f>+ﾄ.混合廃棄物その他!$P$12</f>
        <v>0</v>
      </c>
      <c r="AA21" s="322">
        <f t="shared" si="2"/>
        <v>0</v>
      </c>
    </row>
    <row r="22" spans="2:27" ht="20.45" customHeight="1" x14ac:dyDescent="0.15">
      <c r="B22" s="156"/>
      <c r="C22" s="120"/>
      <c r="D22" s="119" t="s">
        <v>64</v>
      </c>
      <c r="E22" s="619" t="s">
        <v>198</v>
      </c>
      <c r="F22" s="620"/>
      <c r="G22" s="323">
        <f>+ｱ.燃え殻!$P$15</f>
        <v>0</v>
      </c>
      <c r="H22" s="323">
        <f>+ｲ.汚泥!$P$15</f>
        <v>0</v>
      </c>
      <c r="I22" s="323">
        <f>+ｳ.廃油!$P$15</f>
        <v>0</v>
      </c>
      <c r="J22" s="323">
        <f>+ｴ.廃酸!$P$15</f>
        <v>0</v>
      </c>
      <c r="K22" s="323">
        <f>+ｵ.廃ｱﾙｶﾘ!$P$15</f>
        <v>0</v>
      </c>
      <c r="L22" s="323">
        <f>+ｶ.廃ﾌﾟﾗ類!$P$15</f>
        <v>0</v>
      </c>
      <c r="M22" s="323">
        <f>+ｷ.紙くず!$P$15</f>
        <v>0</v>
      </c>
      <c r="N22" s="323">
        <f>+ｸ.木くず!$P$15</f>
        <v>0</v>
      </c>
      <c r="O22" s="323">
        <f>+ｹ.繊維くず!$P$15</f>
        <v>0</v>
      </c>
      <c r="P22" s="323">
        <f>+ｺ.動植物性残さ!$P$15</f>
        <v>0</v>
      </c>
      <c r="Q22" s="323">
        <f>+ｻ.動物系固形不要物!$P$15</f>
        <v>0</v>
      </c>
      <c r="R22" s="323">
        <f>+ｼ.ｺﾞﾑくず!$P$15</f>
        <v>0</v>
      </c>
      <c r="S22" s="323">
        <f>+ｽ.金属くず!$P$15</f>
        <v>0</v>
      </c>
      <c r="T22" s="323">
        <f>+ｾ.ｶﾞﾗｽ･ｺﾝｸﾘ･陶磁器くず!$P$15</f>
        <v>0</v>
      </c>
      <c r="U22" s="323">
        <f>+ｿ.鉱さい!$P$15</f>
        <v>0</v>
      </c>
      <c r="V22" s="323">
        <f>+ﾀ.がれき類!$P$15</f>
        <v>0</v>
      </c>
      <c r="W22" s="323">
        <f>+ﾁ.動物のふん尿!$P$15</f>
        <v>0</v>
      </c>
      <c r="X22" s="323">
        <f>+ﾂ.動物の死体!$P$15</f>
        <v>0</v>
      </c>
      <c r="Y22" s="323">
        <f>+ﾃ.ばいじん!$P$15</f>
        <v>0</v>
      </c>
      <c r="Z22" s="324">
        <f>+ﾄ.混合廃棄物その他!$P$15</f>
        <v>0</v>
      </c>
      <c r="AA22" s="325">
        <f t="shared" si="2"/>
        <v>0</v>
      </c>
    </row>
    <row r="23" spans="2:27" ht="20.45" customHeight="1" x14ac:dyDescent="0.15">
      <c r="B23" s="156"/>
      <c r="C23" s="120"/>
      <c r="D23" s="360" t="s">
        <v>203</v>
      </c>
      <c r="E23" s="607" t="s">
        <v>204</v>
      </c>
      <c r="F23" s="466"/>
      <c r="G23" s="326">
        <f>+ｱ.燃え殻!$P$18</f>
        <v>0</v>
      </c>
      <c r="H23" s="326">
        <f>+ｲ.汚泥!$P$18</f>
        <v>0</v>
      </c>
      <c r="I23" s="326">
        <f>+ｳ.廃油!$P$18</f>
        <v>0</v>
      </c>
      <c r="J23" s="326">
        <f>+ｴ.廃酸!$P$18</f>
        <v>0</v>
      </c>
      <c r="K23" s="326">
        <f>+ｵ.廃ｱﾙｶﾘ!$P$18</f>
        <v>0</v>
      </c>
      <c r="L23" s="326">
        <f>+ｶ.廃ﾌﾟﾗ類!$P$18</f>
        <v>0</v>
      </c>
      <c r="M23" s="326">
        <f>+ｷ.紙くず!$P$18</f>
        <v>0</v>
      </c>
      <c r="N23" s="326">
        <f>+ｸ.木くず!$P$18</f>
        <v>0</v>
      </c>
      <c r="O23" s="326">
        <f>+ｹ.繊維くず!$P$18</f>
        <v>0</v>
      </c>
      <c r="P23" s="326">
        <f>+ｺ.動植物性残さ!$P$18</f>
        <v>0</v>
      </c>
      <c r="Q23" s="326">
        <f>+ｻ.動物系固形不要物!$P$18</f>
        <v>0</v>
      </c>
      <c r="R23" s="326">
        <f>+ｼ.ｺﾞﾑくず!$P$18</f>
        <v>0</v>
      </c>
      <c r="S23" s="326">
        <f>+ｽ.金属くず!$P$18</f>
        <v>0</v>
      </c>
      <c r="T23" s="326">
        <f>+ｾ.ｶﾞﾗｽ･ｺﾝｸﾘ･陶磁器くず!$P$18</f>
        <v>0</v>
      </c>
      <c r="U23" s="326">
        <f>+ｿ.鉱さい!$P$18</f>
        <v>0</v>
      </c>
      <c r="V23" s="326">
        <f>+ﾀ.がれき類!$P$18</f>
        <v>0</v>
      </c>
      <c r="W23" s="326">
        <f>+ﾁ.動物のふん尿!$P$18</f>
        <v>0</v>
      </c>
      <c r="X23" s="326">
        <f>+ﾂ.動物の死体!$P$18</f>
        <v>0</v>
      </c>
      <c r="Y23" s="326">
        <f>+ﾃ.ばいじん!$P$18</f>
        <v>0</v>
      </c>
      <c r="Z23" s="327">
        <f>+ﾄ.混合廃棄物その他!$P$18</f>
        <v>0</v>
      </c>
      <c r="AA23" s="328">
        <f t="shared" si="2"/>
        <v>0</v>
      </c>
    </row>
    <row r="24" spans="2:27" ht="20.45" customHeight="1" x14ac:dyDescent="0.15">
      <c r="B24" s="156"/>
      <c r="C24" s="120"/>
      <c r="D24" s="187"/>
      <c r="E24" s="188" t="s">
        <v>214</v>
      </c>
      <c r="F24" s="189" t="s">
        <v>215</v>
      </c>
      <c r="G24" s="329">
        <f>+ｱ.燃え殻!$P$21</f>
        <v>0</v>
      </c>
      <c r="H24" s="329">
        <f>+ｲ.汚泥!$P$21</f>
        <v>0</v>
      </c>
      <c r="I24" s="329">
        <f>+ｳ.廃油!$P$21</f>
        <v>0</v>
      </c>
      <c r="J24" s="329">
        <f>+ｴ.廃酸!$P$21</f>
        <v>0</v>
      </c>
      <c r="K24" s="329">
        <f>+ｵ.廃ｱﾙｶﾘ!$P$21</f>
        <v>0</v>
      </c>
      <c r="L24" s="329">
        <f>+ｶ.廃ﾌﾟﾗ類!$P$21</f>
        <v>0</v>
      </c>
      <c r="M24" s="329">
        <f>+ｷ.紙くず!$P$21</f>
        <v>0</v>
      </c>
      <c r="N24" s="329">
        <f>+ｸ.木くず!$P$21</f>
        <v>0</v>
      </c>
      <c r="O24" s="329">
        <f>+ｹ.繊維くず!$P$21</f>
        <v>0</v>
      </c>
      <c r="P24" s="329">
        <f>+ｺ.動植物性残さ!$P$21</f>
        <v>0</v>
      </c>
      <c r="Q24" s="329">
        <f>+ｻ.動物系固形不要物!$P$21</f>
        <v>0</v>
      </c>
      <c r="R24" s="329">
        <f>+ｼ.ｺﾞﾑくず!$P$21</f>
        <v>0</v>
      </c>
      <c r="S24" s="329">
        <f>+ｽ.金属くず!$P$21</f>
        <v>0</v>
      </c>
      <c r="T24" s="329">
        <f>+ｾ.ｶﾞﾗｽ･ｺﾝｸﾘ･陶磁器くず!$P$21</f>
        <v>0</v>
      </c>
      <c r="U24" s="329">
        <f>+ｿ.鉱さい!$P$21</f>
        <v>0</v>
      </c>
      <c r="V24" s="329">
        <f>+ﾀ.がれき類!$P$21</f>
        <v>0</v>
      </c>
      <c r="W24" s="329">
        <f>+ﾁ.動物のふん尿!$P$21</f>
        <v>0</v>
      </c>
      <c r="X24" s="329">
        <f>+ﾂ.動物の死体!$P$21</f>
        <v>0</v>
      </c>
      <c r="Y24" s="329">
        <f>+ﾃ.ばいじん!$P$21</f>
        <v>0</v>
      </c>
      <c r="Z24" s="330">
        <f>+ﾄ.混合廃棄物その他!$P$21</f>
        <v>0</v>
      </c>
      <c r="AA24" s="331">
        <f t="shared" si="2"/>
        <v>0</v>
      </c>
    </row>
    <row r="25" spans="2:27" ht="20.45" customHeight="1" x14ac:dyDescent="0.15">
      <c r="B25" s="156"/>
      <c r="C25" s="120"/>
      <c r="D25" s="161" t="s">
        <v>223</v>
      </c>
      <c r="E25" s="613" t="s">
        <v>224</v>
      </c>
      <c r="F25" s="614"/>
      <c r="G25" s="332">
        <f>+ｱ.燃え殻!$P$24</f>
        <v>0</v>
      </c>
      <c r="H25" s="332">
        <f>+ｲ.汚泥!$P$24</f>
        <v>0</v>
      </c>
      <c r="I25" s="332">
        <f>+ｳ.廃油!$P$24</f>
        <v>0</v>
      </c>
      <c r="J25" s="332">
        <f>+ｴ.廃酸!$P$24</f>
        <v>0</v>
      </c>
      <c r="K25" s="332">
        <f>+ｵ.廃ｱﾙｶﾘ!$P$24</f>
        <v>0</v>
      </c>
      <c r="L25" s="332">
        <f>+ｶ.廃ﾌﾟﾗ類!$P$24</f>
        <v>0</v>
      </c>
      <c r="M25" s="332">
        <f>+ｷ.紙くず!$P$24</f>
        <v>0</v>
      </c>
      <c r="N25" s="332">
        <f>+ｸ.木くず!$P$24</f>
        <v>0</v>
      </c>
      <c r="O25" s="332">
        <f>+ｹ.繊維くず!$P$24</f>
        <v>0</v>
      </c>
      <c r="P25" s="332">
        <f>+ｺ.動植物性残さ!$P$24</f>
        <v>0</v>
      </c>
      <c r="Q25" s="332">
        <f>+ｻ.動物系固形不要物!$P$24</f>
        <v>0</v>
      </c>
      <c r="R25" s="332">
        <f>+ｼ.ｺﾞﾑくず!$P$24</f>
        <v>0</v>
      </c>
      <c r="S25" s="332">
        <f>+ｽ.金属くず!$P$24</f>
        <v>0</v>
      </c>
      <c r="T25" s="332">
        <f>+ｾ.ｶﾞﾗｽ･ｺﾝｸﾘ･陶磁器くず!$P$24</f>
        <v>0</v>
      </c>
      <c r="U25" s="332">
        <f>+ｿ.鉱さい!$P$24</f>
        <v>0</v>
      </c>
      <c r="V25" s="332">
        <f>+ﾀ.がれき類!$P$24</f>
        <v>0</v>
      </c>
      <c r="W25" s="332">
        <f>+ﾁ.動物のふん尿!$P$24</f>
        <v>0</v>
      </c>
      <c r="X25" s="332">
        <f>+ﾂ.動物の死体!$P$24</f>
        <v>0</v>
      </c>
      <c r="Y25" s="332">
        <f>+ﾃ.ばいじん!$P$24</f>
        <v>0</v>
      </c>
      <c r="Z25" s="333">
        <f>+ﾄ.混合廃棄物その他!$P$24</f>
        <v>0</v>
      </c>
      <c r="AA25" s="334">
        <f t="shared" si="2"/>
        <v>0</v>
      </c>
    </row>
    <row r="26" spans="2:27" ht="20.45" customHeight="1" x14ac:dyDescent="0.15">
      <c r="B26" s="156"/>
      <c r="C26" s="634" t="s">
        <v>350</v>
      </c>
      <c r="D26" s="362" t="s">
        <v>205</v>
      </c>
      <c r="E26" s="609" t="s">
        <v>206</v>
      </c>
      <c r="F26" s="437"/>
      <c r="G26" s="335">
        <f t="shared" ref="G26:Z26" si="3">+G28+G33+G34+G35</f>
        <v>0</v>
      </c>
      <c r="H26" s="335">
        <f t="shared" si="3"/>
        <v>0</v>
      </c>
      <c r="I26" s="335">
        <f t="shared" si="3"/>
        <v>0</v>
      </c>
      <c r="J26" s="335">
        <f t="shared" si="3"/>
        <v>0</v>
      </c>
      <c r="K26" s="335">
        <f t="shared" si="3"/>
        <v>0</v>
      </c>
      <c r="L26" s="335">
        <f t="shared" si="3"/>
        <v>0</v>
      </c>
      <c r="M26" s="335">
        <f t="shared" si="3"/>
        <v>0</v>
      </c>
      <c r="N26" s="335">
        <f t="shared" si="3"/>
        <v>0</v>
      </c>
      <c r="O26" s="335">
        <f t="shared" si="3"/>
        <v>0</v>
      </c>
      <c r="P26" s="335">
        <f t="shared" si="3"/>
        <v>0</v>
      </c>
      <c r="Q26" s="335">
        <f t="shared" si="3"/>
        <v>0</v>
      </c>
      <c r="R26" s="335">
        <f t="shared" si="3"/>
        <v>0</v>
      </c>
      <c r="S26" s="335">
        <f t="shared" si="3"/>
        <v>0</v>
      </c>
      <c r="T26" s="335">
        <f t="shared" si="3"/>
        <v>0</v>
      </c>
      <c r="U26" s="335">
        <f t="shared" si="3"/>
        <v>0</v>
      </c>
      <c r="V26" s="335">
        <f t="shared" si="3"/>
        <v>0</v>
      </c>
      <c r="W26" s="335">
        <f t="shared" si="3"/>
        <v>0</v>
      </c>
      <c r="X26" s="335">
        <f t="shared" si="3"/>
        <v>0</v>
      </c>
      <c r="Y26" s="335">
        <f t="shared" si="3"/>
        <v>0</v>
      </c>
      <c r="Z26" s="336">
        <f t="shared" si="3"/>
        <v>0</v>
      </c>
      <c r="AA26" s="337">
        <f t="shared" si="2"/>
        <v>0</v>
      </c>
    </row>
    <row r="27" spans="2:27" ht="20.45" customHeight="1" x14ac:dyDescent="0.15">
      <c r="B27" s="156"/>
      <c r="C27" s="601"/>
      <c r="D27" s="161" t="s">
        <v>216</v>
      </c>
      <c r="E27" s="609" t="s">
        <v>217</v>
      </c>
      <c r="F27" s="437"/>
      <c r="G27" s="335">
        <f t="shared" ref="G27:Z27" si="4">+G23-G26</f>
        <v>0</v>
      </c>
      <c r="H27" s="335">
        <f t="shared" si="4"/>
        <v>0</v>
      </c>
      <c r="I27" s="335">
        <f t="shared" si="4"/>
        <v>0</v>
      </c>
      <c r="J27" s="335">
        <f t="shared" si="4"/>
        <v>0</v>
      </c>
      <c r="K27" s="335">
        <f t="shared" si="4"/>
        <v>0</v>
      </c>
      <c r="L27" s="335">
        <f t="shared" si="4"/>
        <v>0</v>
      </c>
      <c r="M27" s="335">
        <f t="shared" si="4"/>
        <v>0</v>
      </c>
      <c r="N27" s="335">
        <f t="shared" si="4"/>
        <v>0</v>
      </c>
      <c r="O27" s="335">
        <f t="shared" si="4"/>
        <v>0</v>
      </c>
      <c r="P27" s="335">
        <f t="shared" si="4"/>
        <v>0</v>
      </c>
      <c r="Q27" s="335">
        <f t="shared" si="4"/>
        <v>0</v>
      </c>
      <c r="R27" s="335">
        <f t="shared" si="4"/>
        <v>0</v>
      </c>
      <c r="S27" s="335">
        <f t="shared" si="4"/>
        <v>0</v>
      </c>
      <c r="T27" s="335">
        <f t="shared" si="4"/>
        <v>0</v>
      </c>
      <c r="U27" s="335">
        <f t="shared" si="4"/>
        <v>0</v>
      </c>
      <c r="V27" s="335">
        <f t="shared" si="4"/>
        <v>0</v>
      </c>
      <c r="W27" s="335">
        <f t="shared" si="4"/>
        <v>0</v>
      </c>
      <c r="X27" s="335">
        <f t="shared" si="4"/>
        <v>0</v>
      </c>
      <c r="Y27" s="335">
        <f t="shared" si="4"/>
        <v>0</v>
      </c>
      <c r="Z27" s="336">
        <f t="shared" si="4"/>
        <v>0</v>
      </c>
      <c r="AA27" s="337">
        <f t="shared" si="2"/>
        <v>0</v>
      </c>
    </row>
    <row r="28" spans="2:27" ht="20.45" customHeight="1" x14ac:dyDescent="0.15">
      <c r="B28" s="156"/>
      <c r="C28" s="601"/>
      <c r="D28" s="605" t="s">
        <v>189</v>
      </c>
      <c r="E28" s="360" t="s">
        <v>185</v>
      </c>
      <c r="F28" s="252" t="s">
        <v>186</v>
      </c>
      <c r="G28" s="323">
        <f>+ｱ.燃え殻!$AH$9</f>
        <v>0</v>
      </c>
      <c r="H28" s="323">
        <f>+ｲ.汚泥!$AH$9</f>
        <v>0</v>
      </c>
      <c r="I28" s="323">
        <f>+ｳ.廃油!$AH$9</f>
        <v>0</v>
      </c>
      <c r="J28" s="323">
        <f>+ｴ.廃酸!$AH$9</f>
        <v>0</v>
      </c>
      <c r="K28" s="323">
        <f>+ｵ.廃ｱﾙｶﾘ!$AH$9</f>
        <v>0</v>
      </c>
      <c r="L28" s="323">
        <f>+ｶ.廃ﾌﾟﾗ類!$AH$9</f>
        <v>0</v>
      </c>
      <c r="M28" s="323">
        <f>+ｷ.紙くず!$AH$9</f>
        <v>0</v>
      </c>
      <c r="N28" s="323">
        <f>+ｸ.木くず!$AH$9</f>
        <v>0</v>
      </c>
      <c r="O28" s="323">
        <f>+ｹ.繊維くず!$AH$9</f>
        <v>0</v>
      </c>
      <c r="P28" s="323">
        <f>+ｺ.動植物性残さ!$AH$9</f>
        <v>0</v>
      </c>
      <c r="Q28" s="323">
        <f>+ｻ.動物系固形不要物!$AH$9</f>
        <v>0</v>
      </c>
      <c r="R28" s="323">
        <f>+ｼ.ｺﾞﾑくず!$AH$9</f>
        <v>0</v>
      </c>
      <c r="S28" s="323">
        <f>+ｽ.金属くず!$AH$9</f>
        <v>0</v>
      </c>
      <c r="T28" s="323">
        <f>+ｾ.ｶﾞﾗｽ･ｺﾝｸﾘ･陶磁器くず!$AH$9</f>
        <v>0</v>
      </c>
      <c r="U28" s="323">
        <f>+ｿ.鉱さい!$AH$9</f>
        <v>0</v>
      </c>
      <c r="V28" s="323">
        <f>+ﾀ.がれき類!$AH$9</f>
        <v>0</v>
      </c>
      <c r="W28" s="323">
        <f>+ﾁ.動物のふん尿!$AH$9</f>
        <v>0</v>
      </c>
      <c r="X28" s="323">
        <f>+ﾂ.動物の死体!$AH$9</f>
        <v>0</v>
      </c>
      <c r="Y28" s="323">
        <f>+ﾃ.ばいじん!$AH$9</f>
        <v>0</v>
      </c>
      <c r="Z28" s="324">
        <f>+ﾄ.混合廃棄物その他!$AH$9</f>
        <v>0</v>
      </c>
      <c r="AA28" s="325">
        <f t="shared" si="2"/>
        <v>0</v>
      </c>
    </row>
    <row r="29" spans="2:27" ht="20.45" customHeight="1" x14ac:dyDescent="0.15">
      <c r="B29" s="156"/>
      <c r="C29" s="601"/>
      <c r="D29" s="587"/>
      <c r="E29" s="197"/>
      <c r="F29" s="390" t="s">
        <v>351</v>
      </c>
      <c r="G29" s="388"/>
      <c r="H29" s="388"/>
      <c r="I29" s="388"/>
      <c r="J29" s="388"/>
      <c r="K29" s="388"/>
      <c r="L29" s="323">
        <f>ｶ.廃ﾌﾟﾗ類!AU7</f>
        <v>0</v>
      </c>
      <c r="M29" s="388"/>
      <c r="N29" s="388"/>
      <c r="O29" s="388"/>
      <c r="P29" s="388"/>
      <c r="Q29" s="388"/>
      <c r="R29" s="388"/>
      <c r="S29" s="388"/>
      <c r="T29" s="388"/>
      <c r="U29" s="388"/>
      <c r="V29" s="388"/>
      <c r="W29" s="388"/>
      <c r="X29" s="388"/>
      <c r="Y29" s="388"/>
      <c r="Z29" s="400"/>
      <c r="AA29" s="325">
        <f t="shared" si="2"/>
        <v>0</v>
      </c>
    </row>
    <row r="30" spans="2:27" ht="20.45" customHeight="1" x14ac:dyDescent="0.15">
      <c r="B30" s="156"/>
      <c r="C30" s="601"/>
      <c r="D30" s="587"/>
      <c r="E30" s="387"/>
      <c r="F30" s="391" t="s">
        <v>352</v>
      </c>
      <c r="G30" s="392"/>
      <c r="H30" s="392"/>
      <c r="I30" s="392"/>
      <c r="J30" s="392"/>
      <c r="K30" s="392"/>
      <c r="L30" s="344">
        <f>ｶ.廃ﾌﾟﾗ類!AU8</f>
        <v>0</v>
      </c>
      <c r="M30" s="392"/>
      <c r="N30" s="392"/>
      <c r="O30" s="392"/>
      <c r="P30" s="392"/>
      <c r="Q30" s="392"/>
      <c r="R30" s="392"/>
      <c r="S30" s="392"/>
      <c r="T30" s="392"/>
      <c r="U30" s="392"/>
      <c r="V30" s="392"/>
      <c r="W30" s="392"/>
      <c r="X30" s="392"/>
      <c r="Y30" s="392"/>
      <c r="Z30" s="401"/>
      <c r="AA30" s="346">
        <f t="shared" si="2"/>
        <v>0</v>
      </c>
    </row>
    <row r="31" spans="2:27" ht="20.45" customHeight="1" x14ac:dyDescent="0.15">
      <c r="B31" s="156"/>
      <c r="C31" s="601"/>
      <c r="D31" s="587"/>
      <c r="E31" s="387"/>
      <c r="F31" s="391" t="s">
        <v>353</v>
      </c>
      <c r="G31" s="392"/>
      <c r="H31" s="392"/>
      <c r="I31" s="392"/>
      <c r="J31" s="392"/>
      <c r="K31" s="392"/>
      <c r="L31" s="344">
        <f>ｶ.廃ﾌﾟﾗ類!AU9</f>
        <v>0</v>
      </c>
      <c r="M31" s="392"/>
      <c r="N31" s="392"/>
      <c r="O31" s="392"/>
      <c r="P31" s="392"/>
      <c r="Q31" s="392"/>
      <c r="R31" s="392"/>
      <c r="S31" s="392"/>
      <c r="T31" s="392"/>
      <c r="U31" s="392"/>
      <c r="V31" s="392"/>
      <c r="W31" s="392"/>
      <c r="X31" s="392"/>
      <c r="Y31" s="392"/>
      <c r="Z31" s="401"/>
      <c r="AA31" s="346">
        <f t="shared" si="2"/>
        <v>0</v>
      </c>
    </row>
    <row r="32" spans="2:27" ht="20.45" customHeight="1" x14ac:dyDescent="0.15">
      <c r="B32" s="156"/>
      <c r="C32" s="601"/>
      <c r="D32" s="587"/>
      <c r="E32" s="205"/>
      <c r="F32" s="393" t="s">
        <v>354</v>
      </c>
      <c r="G32" s="394"/>
      <c r="H32" s="394"/>
      <c r="I32" s="394"/>
      <c r="J32" s="394"/>
      <c r="K32" s="394"/>
      <c r="L32" s="395">
        <f>ｶ.廃ﾌﾟﾗ類!AU10</f>
        <v>0</v>
      </c>
      <c r="M32" s="394"/>
      <c r="N32" s="394"/>
      <c r="O32" s="394"/>
      <c r="P32" s="394"/>
      <c r="Q32" s="394"/>
      <c r="R32" s="394"/>
      <c r="S32" s="394"/>
      <c r="T32" s="394"/>
      <c r="U32" s="394"/>
      <c r="V32" s="394"/>
      <c r="W32" s="394"/>
      <c r="X32" s="394"/>
      <c r="Y32" s="394"/>
      <c r="Z32" s="402"/>
      <c r="AA32" s="396">
        <f t="shared" si="2"/>
        <v>0</v>
      </c>
    </row>
    <row r="33" spans="2:27" ht="20.45" customHeight="1" x14ac:dyDescent="0.15">
      <c r="B33" s="156"/>
      <c r="C33" s="601"/>
      <c r="D33" s="587"/>
      <c r="E33" s="161" t="s">
        <v>194</v>
      </c>
      <c r="F33" s="201" t="s">
        <v>195</v>
      </c>
      <c r="G33" s="323">
        <f>+ｱ.燃え殻!$AH$12</f>
        <v>0</v>
      </c>
      <c r="H33" s="323">
        <f>+ｲ.汚泥!$AH$12</f>
        <v>0</v>
      </c>
      <c r="I33" s="323">
        <f>+ｳ.廃油!$AH$12</f>
        <v>0</v>
      </c>
      <c r="J33" s="323">
        <f>+ｴ.廃酸!$AH$12</f>
        <v>0</v>
      </c>
      <c r="K33" s="323">
        <f>+ｵ.廃ｱﾙｶﾘ!$AH$12</f>
        <v>0</v>
      </c>
      <c r="L33" s="323">
        <f>+ｶ.廃ﾌﾟﾗ類!$AH$12</f>
        <v>0</v>
      </c>
      <c r="M33" s="323">
        <f>+ｷ.紙くず!$AH$12</f>
        <v>0</v>
      </c>
      <c r="N33" s="323">
        <f>+ｸ.木くず!$AH$12</f>
        <v>0</v>
      </c>
      <c r="O33" s="323">
        <f>+ｹ.繊維くず!$AH$12</f>
        <v>0</v>
      </c>
      <c r="P33" s="323">
        <f>+ｺ.動植物性残さ!$AH$12</f>
        <v>0</v>
      </c>
      <c r="Q33" s="323">
        <f>+ｻ.動物系固形不要物!$AH$12</f>
        <v>0</v>
      </c>
      <c r="R33" s="323">
        <f>+ｼ.ｺﾞﾑくず!$AH$12</f>
        <v>0</v>
      </c>
      <c r="S33" s="323">
        <f>+ｽ.金属くず!$AH$12</f>
        <v>0</v>
      </c>
      <c r="T33" s="323">
        <f>+ｾ.ｶﾞﾗｽ･ｺﾝｸﾘ･陶磁器くず!$AH$12</f>
        <v>0</v>
      </c>
      <c r="U33" s="323">
        <f>+ｿ.鉱さい!$AH$12</f>
        <v>0</v>
      </c>
      <c r="V33" s="323">
        <f>+ﾀ.がれき類!$AH$12</f>
        <v>0</v>
      </c>
      <c r="W33" s="323">
        <f>+ﾁ.動物のふん尿!$AH$12</f>
        <v>0</v>
      </c>
      <c r="X33" s="323">
        <f>+ﾂ.動物の死体!$AH$12</f>
        <v>0</v>
      </c>
      <c r="Y33" s="323">
        <f>+ﾃ.ばいじん!$AH$12</f>
        <v>0</v>
      </c>
      <c r="Z33" s="324">
        <f>+ﾄ.混合廃棄物その他!$AH$12</f>
        <v>0</v>
      </c>
      <c r="AA33" s="325">
        <f t="shared" si="2"/>
        <v>0</v>
      </c>
    </row>
    <row r="34" spans="2:27" ht="20.45" customHeight="1" x14ac:dyDescent="0.15">
      <c r="B34" s="158" t="s">
        <v>340</v>
      </c>
      <c r="C34" s="601"/>
      <c r="D34" s="606"/>
      <c r="E34" s="161" t="s">
        <v>355</v>
      </c>
      <c r="F34" s="358" t="s">
        <v>200</v>
      </c>
      <c r="G34" s="338">
        <f>+ｱ.燃え殻!$AH$15</f>
        <v>0</v>
      </c>
      <c r="H34" s="338">
        <f>+ｲ.汚泥!$AH$15</f>
        <v>0</v>
      </c>
      <c r="I34" s="338">
        <f>+ｳ.廃油!$AH$15</f>
        <v>0</v>
      </c>
      <c r="J34" s="338">
        <f>+ｴ.廃酸!$AH$15</f>
        <v>0</v>
      </c>
      <c r="K34" s="338">
        <f>+ｵ.廃ｱﾙｶﾘ!$AH$15</f>
        <v>0</v>
      </c>
      <c r="L34" s="338">
        <f>+ｶ.廃ﾌﾟﾗ類!$AH$15</f>
        <v>0</v>
      </c>
      <c r="M34" s="338">
        <f>+ｷ.紙くず!$AH$15</f>
        <v>0</v>
      </c>
      <c r="N34" s="338">
        <f>+ｸ.木くず!$AH$15</f>
        <v>0</v>
      </c>
      <c r="O34" s="338">
        <f>+ｹ.繊維くず!$AH$15</f>
        <v>0</v>
      </c>
      <c r="P34" s="338">
        <f>+ｺ.動植物性残さ!$AH$15</f>
        <v>0</v>
      </c>
      <c r="Q34" s="338">
        <f>+ｻ.動物系固形不要物!$AH$15</f>
        <v>0</v>
      </c>
      <c r="R34" s="338">
        <f>+ｼ.ｺﾞﾑくず!$AH$15</f>
        <v>0</v>
      </c>
      <c r="S34" s="338">
        <f>+ｽ.金属くず!$AH$15</f>
        <v>0</v>
      </c>
      <c r="T34" s="338">
        <f>+ｾ.ｶﾞﾗｽ･ｺﾝｸﾘ･陶磁器くず!$AH$15</f>
        <v>0</v>
      </c>
      <c r="U34" s="338">
        <f>+ｿ.鉱さい!$AH$15</f>
        <v>0</v>
      </c>
      <c r="V34" s="338">
        <f>+ﾀ.がれき類!$AH$15</f>
        <v>0</v>
      </c>
      <c r="W34" s="338">
        <f>+ﾁ.動物のふん尿!$AH$15</f>
        <v>0</v>
      </c>
      <c r="X34" s="338">
        <f>+ﾂ.動物の死体!$AH$15</f>
        <v>0</v>
      </c>
      <c r="Y34" s="338">
        <f>+ﾃ.ばいじん!$AH$15</f>
        <v>0</v>
      </c>
      <c r="Z34" s="339">
        <f>+ﾄ.混合廃棄物その他!$AH$15</f>
        <v>0</v>
      </c>
      <c r="AA34" s="340">
        <f t="shared" si="2"/>
        <v>0</v>
      </c>
    </row>
    <row r="35" spans="2:27" ht="20.45" customHeight="1" x14ac:dyDescent="0.15">
      <c r="B35" s="158" t="s">
        <v>342</v>
      </c>
      <c r="C35" s="601"/>
      <c r="D35" s="119" t="s">
        <v>208</v>
      </c>
      <c r="E35" s="609" t="s">
        <v>209</v>
      </c>
      <c r="F35" s="437"/>
      <c r="G35" s="335">
        <f t="shared" ref="G35:Z35" si="5">+G36+G40</f>
        <v>0</v>
      </c>
      <c r="H35" s="335">
        <f t="shared" si="5"/>
        <v>0</v>
      </c>
      <c r="I35" s="335">
        <f t="shared" si="5"/>
        <v>0</v>
      </c>
      <c r="J35" s="335">
        <f t="shared" si="5"/>
        <v>0</v>
      </c>
      <c r="K35" s="335">
        <f t="shared" si="5"/>
        <v>0</v>
      </c>
      <c r="L35" s="335">
        <f t="shared" si="5"/>
        <v>0</v>
      </c>
      <c r="M35" s="335">
        <f t="shared" si="5"/>
        <v>0</v>
      </c>
      <c r="N35" s="335">
        <f t="shared" si="5"/>
        <v>0</v>
      </c>
      <c r="O35" s="335">
        <f t="shared" si="5"/>
        <v>0</v>
      </c>
      <c r="P35" s="335">
        <f t="shared" si="5"/>
        <v>0</v>
      </c>
      <c r="Q35" s="335">
        <f t="shared" si="5"/>
        <v>0</v>
      </c>
      <c r="R35" s="335">
        <f t="shared" si="5"/>
        <v>0</v>
      </c>
      <c r="S35" s="335">
        <f t="shared" si="5"/>
        <v>0</v>
      </c>
      <c r="T35" s="335">
        <f t="shared" si="5"/>
        <v>0</v>
      </c>
      <c r="U35" s="335">
        <f t="shared" si="5"/>
        <v>0</v>
      </c>
      <c r="V35" s="335">
        <f t="shared" si="5"/>
        <v>0</v>
      </c>
      <c r="W35" s="335">
        <f t="shared" si="5"/>
        <v>0</v>
      </c>
      <c r="X35" s="335">
        <f t="shared" si="5"/>
        <v>0</v>
      </c>
      <c r="Y35" s="335">
        <f t="shared" si="5"/>
        <v>0</v>
      </c>
      <c r="Z35" s="336">
        <f t="shared" si="5"/>
        <v>0</v>
      </c>
      <c r="AA35" s="337">
        <f t="shared" si="2"/>
        <v>0</v>
      </c>
    </row>
    <row r="36" spans="2:27" ht="20.45" customHeight="1" x14ac:dyDescent="0.15">
      <c r="B36" s="413">
        <v>7</v>
      </c>
      <c r="C36" s="120"/>
      <c r="D36" s="199"/>
      <c r="E36" s="194" t="s">
        <v>210</v>
      </c>
      <c r="F36" s="361"/>
      <c r="G36" s="341">
        <f t="shared" ref="G36:Z36" si="6">SUM(G37:G39)</f>
        <v>0</v>
      </c>
      <c r="H36" s="341">
        <f t="shared" si="6"/>
        <v>0</v>
      </c>
      <c r="I36" s="341">
        <f t="shared" si="6"/>
        <v>0</v>
      </c>
      <c r="J36" s="341">
        <f t="shared" si="6"/>
        <v>0</v>
      </c>
      <c r="K36" s="341">
        <f t="shared" si="6"/>
        <v>0</v>
      </c>
      <c r="L36" s="341">
        <f t="shared" si="6"/>
        <v>0</v>
      </c>
      <c r="M36" s="341">
        <f t="shared" si="6"/>
        <v>0</v>
      </c>
      <c r="N36" s="341">
        <f t="shared" si="6"/>
        <v>0</v>
      </c>
      <c r="O36" s="341">
        <f t="shared" si="6"/>
        <v>0</v>
      </c>
      <c r="P36" s="341">
        <f t="shared" si="6"/>
        <v>0</v>
      </c>
      <c r="Q36" s="341">
        <f t="shared" si="6"/>
        <v>0</v>
      </c>
      <c r="R36" s="341">
        <f t="shared" si="6"/>
        <v>0</v>
      </c>
      <c r="S36" s="341">
        <f t="shared" si="6"/>
        <v>0</v>
      </c>
      <c r="T36" s="341">
        <f t="shared" si="6"/>
        <v>0</v>
      </c>
      <c r="U36" s="341">
        <f t="shared" si="6"/>
        <v>0</v>
      </c>
      <c r="V36" s="341">
        <f t="shared" si="6"/>
        <v>0</v>
      </c>
      <c r="W36" s="341">
        <f t="shared" si="6"/>
        <v>0</v>
      </c>
      <c r="X36" s="341">
        <f t="shared" si="6"/>
        <v>0</v>
      </c>
      <c r="Y36" s="341">
        <f t="shared" si="6"/>
        <v>0</v>
      </c>
      <c r="Z36" s="342">
        <f t="shared" si="6"/>
        <v>0</v>
      </c>
      <c r="AA36" s="343">
        <f t="shared" si="2"/>
        <v>0</v>
      </c>
    </row>
    <row r="37" spans="2:27" ht="20.45" customHeight="1" x14ac:dyDescent="0.15">
      <c r="B37" s="158" t="s">
        <v>345</v>
      </c>
      <c r="C37" s="120"/>
      <c r="D37" s="197"/>
      <c r="E37" s="192"/>
      <c r="F37" s="190" t="s">
        <v>240</v>
      </c>
      <c r="G37" s="344">
        <f>+ｱ.燃え殻!$AU$16</f>
        <v>0</v>
      </c>
      <c r="H37" s="344">
        <f>+ｲ.汚泥!$AU$16</f>
        <v>0</v>
      </c>
      <c r="I37" s="344">
        <f>+ｳ.廃油!$AU$16</f>
        <v>0</v>
      </c>
      <c r="J37" s="344">
        <f>+ｴ.廃酸!$AU$16</f>
        <v>0</v>
      </c>
      <c r="K37" s="344">
        <f>+ｵ.廃ｱﾙｶﾘ!$AU$16</f>
        <v>0</v>
      </c>
      <c r="L37" s="344">
        <f>+ｶ.廃ﾌﾟﾗ類!$AU$13</f>
        <v>0</v>
      </c>
      <c r="M37" s="344">
        <f>+ｷ.紙くず!$AU$16</f>
        <v>0</v>
      </c>
      <c r="N37" s="344">
        <f>+ｸ.木くず!$AU$16</f>
        <v>0</v>
      </c>
      <c r="O37" s="344">
        <f>+ｹ.繊維くず!$AU$16</f>
        <v>0</v>
      </c>
      <c r="P37" s="344">
        <f>+ｺ.動植物性残さ!$AU$16</f>
        <v>0</v>
      </c>
      <c r="Q37" s="344">
        <f>+ｻ.動物系固形不要物!$AU$16</f>
        <v>0</v>
      </c>
      <c r="R37" s="344">
        <f>+ｼ.ｺﾞﾑくず!$AU$16</f>
        <v>0</v>
      </c>
      <c r="S37" s="344">
        <f>+ｽ.金属くず!$AU$16</f>
        <v>0</v>
      </c>
      <c r="T37" s="344">
        <f>+ｾ.ｶﾞﾗｽ･ｺﾝｸﾘ･陶磁器くず!$AU$16</f>
        <v>0</v>
      </c>
      <c r="U37" s="344">
        <f>+ｿ.鉱さい!$AU$16</f>
        <v>0</v>
      </c>
      <c r="V37" s="344">
        <f>+ﾀ.がれき類!$AU$16</f>
        <v>0</v>
      </c>
      <c r="W37" s="344">
        <f>+ﾁ.動物のふん尿!$AU$16</f>
        <v>0</v>
      </c>
      <c r="X37" s="344">
        <f>+ﾂ.動物の死体!$AU$16</f>
        <v>0</v>
      </c>
      <c r="Y37" s="344">
        <f>+ﾃ.ばいじん!$AU$16</f>
        <v>0</v>
      </c>
      <c r="Z37" s="345">
        <f>+ﾄ.混合廃棄物その他!$AU$16</f>
        <v>0</v>
      </c>
      <c r="AA37" s="346">
        <f t="shared" si="2"/>
        <v>0</v>
      </c>
    </row>
    <row r="38" spans="2:27" ht="20.45" customHeight="1" x14ac:dyDescent="0.15">
      <c r="B38" s="158" t="s">
        <v>347</v>
      </c>
      <c r="C38" s="120"/>
      <c r="D38" s="197"/>
      <c r="E38" s="192"/>
      <c r="F38" s="190" t="s">
        <v>244</v>
      </c>
      <c r="G38" s="344">
        <f>+ｱ.燃え殻!$AU$17</f>
        <v>0</v>
      </c>
      <c r="H38" s="344">
        <f>+ｲ.汚泥!$AU$17</f>
        <v>0</v>
      </c>
      <c r="I38" s="344">
        <f>+ｳ.廃油!$AU$17</f>
        <v>0</v>
      </c>
      <c r="J38" s="344">
        <f>+ｴ.廃酸!$AU$17</f>
        <v>0</v>
      </c>
      <c r="K38" s="344">
        <f>+ｵ.廃ｱﾙｶﾘ!$AU$17</f>
        <v>0</v>
      </c>
      <c r="L38" s="344">
        <f>+ｶ.廃ﾌﾟﾗ類!$AU$14</f>
        <v>0</v>
      </c>
      <c r="M38" s="344">
        <f>+ｷ.紙くず!$AU$17</f>
        <v>0</v>
      </c>
      <c r="N38" s="344">
        <f>+ｸ.木くず!$AU$17</f>
        <v>0</v>
      </c>
      <c r="O38" s="344">
        <f>+ｹ.繊維くず!$AU$17</f>
        <v>0</v>
      </c>
      <c r="P38" s="344">
        <f>+ｺ.動植物性残さ!$AU$17</f>
        <v>0</v>
      </c>
      <c r="Q38" s="344">
        <f>+ｻ.動物系固形不要物!$AU$17</f>
        <v>0</v>
      </c>
      <c r="R38" s="344">
        <f>+ｼ.ｺﾞﾑくず!$AU$17</f>
        <v>0</v>
      </c>
      <c r="S38" s="344">
        <f>+ｽ.金属くず!$AU$17</f>
        <v>0</v>
      </c>
      <c r="T38" s="344">
        <f>+ｾ.ｶﾞﾗｽ･ｺﾝｸﾘ･陶磁器くず!$AU$17</f>
        <v>0</v>
      </c>
      <c r="U38" s="344">
        <f>+ｿ.鉱さい!$AU$17</f>
        <v>0</v>
      </c>
      <c r="V38" s="344">
        <f>+ﾀ.がれき類!$AU$17</f>
        <v>0</v>
      </c>
      <c r="W38" s="344">
        <f>+ﾁ.動物のふん尿!$AU$17</f>
        <v>0</v>
      </c>
      <c r="X38" s="344">
        <f>+ﾂ.動物の死体!$AU$17</f>
        <v>0</v>
      </c>
      <c r="Y38" s="344">
        <f>+ﾃ.ばいじん!$AU$17</f>
        <v>0</v>
      </c>
      <c r="Z38" s="345">
        <f>+ﾄ.混合廃棄物その他!$AU$17</f>
        <v>0</v>
      </c>
      <c r="AA38" s="346">
        <f t="shared" si="2"/>
        <v>0</v>
      </c>
    </row>
    <row r="39" spans="2:27" ht="20.45" customHeight="1" x14ac:dyDescent="0.15">
      <c r="B39" s="158" t="s">
        <v>356</v>
      </c>
      <c r="C39" s="120"/>
      <c r="D39" s="197"/>
      <c r="E39" s="193"/>
      <c r="F39" s="190" t="s">
        <v>212</v>
      </c>
      <c r="G39" s="344">
        <f>+ｱ.燃え殻!$AU$18</f>
        <v>0</v>
      </c>
      <c r="H39" s="344">
        <f>+ｲ.汚泥!$AU$18</f>
        <v>0</v>
      </c>
      <c r="I39" s="344">
        <f>+ｳ.廃油!$AU$18</f>
        <v>0</v>
      </c>
      <c r="J39" s="344">
        <f>+ｴ.廃酸!$AU$18</f>
        <v>0</v>
      </c>
      <c r="K39" s="344">
        <f>+ｵ.廃ｱﾙｶﾘ!$AU$18</f>
        <v>0</v>
      </c>
      <c r="L39" s="344">
        <f>+ｶ.廃ﾌﾟﾗ類!$AU$15</f>
        <v>0</v>
      </c>
      <c r="M39" s="344">
        <f>+ｷ.紙くず!$AU$18</f>
        <v>0</v>
      </c>
      <c r="N39" s="344">
        <f>+ｸ.木くず!$AU$18</f>
        <v>0</v>
      </c>
      <c r="O39" s="344">
        <f>+ｹ.繊維くず!$AU$18</f>
        <v>0</v>
      </c>
      <c r="P39" s="344">
        <f>+ｺ.動植物性残さ!$AU$18</f>
        <v>0</v>
      </c>
      <c r="Q39" s="344">
        <f>+ｻ.動物系固形不要物!$AU$18</f>
        <v>0</v>
      </c>
      <c r="R39" s="344">
        <f>+ｼ.ｺﾞﾑくず!$AU$18</f>
        <v>0</v>
      </c>
      <c r="S39" s="344">
        <f>+ｽ.金属くず!$AU$18</f>
        <v>0</v>
      </c>
      <c r="T39" s="344">
        <f>+ｾ.ｶﾞﾗｽ･ｺﾝｸﾘ･陶磁器くず!$AU$18</f>
        <v>0</v>
      </c>
      <c r="U39" s="344">
        <f>+ｿ.鉱さい!$AU$18</f>
        <v>0</v>
      </c>
      <c r="V39" s="344">
        <f>+ﾀ.がれき類!$AU$18</f>
        <v>0</v>
      </c>
      <c r="W39" s="344">
        <f>+ﾁ.動物のふん尿!$AU$18</f>
        <v>0</v>
      </c>
      <c r="X39" s="344">
        <f>+ﾂ.動物の死体!$AU$18</f>
        <v>0</v>
      </c>
      <c r="Y39" s="344">
        <f>+ﾃ.ばいじん!$AU$18</f>
        <v>0</v>
      </c>
      <c r="Z39" s="345">
        <f>+ﾄ.混合廃棄物その他!$AU$18</f>
        <v>0</v>
      </c>
      <c r="AA39" s="346">
        <f t="shared" si="2"/>
        <v>0</v>
      </c>
    </row>
    <row r="40" spans="2:27" ht="20.45" customHeight="1" thickBot="1" x14ac:dyDescent="0.2">
      <c r="B40" s="158" t="s">
        <v>357</v>
      </c>
      <c r="C40" s="202"/>
      <c r="D40" s="203"/>
      <c r="E40" s="204" t="s">
        <v>218</v>
      </c>
      <c r="F40" s="359"/>
      <c r="G40" s="317">
        <f>+ｱ.燃え殻!$AO$21</f>
        <v>0</v>
      </c>
      <c r="H40" s="317">
        <f>+ｲ.汚泥!$AO$21</f>
        <v>0</v>
      </c>
      <c r="I40" s="317">
        <f>+ｳ.廃油!$AO$21</f>
        <v>0</v>
      </c>
      <c r="J40" s="317">
        <f>+ｴ.廃酸!$AO$21</f>
        <v>0</v>
      </c>
      <c r="K40" s="317">
        <f>+ｵ.廃ｱﾙｶﾘ!$AO$21</f>
        <v>0</v>
      </c>
      <c r="L40" s="317">
        <f>+ｶ.廃ﾌﾟﾗ類!$AO$21</f>
        <v>0</v>
      </c>
      <c r="M40" s="317">
        <f>+ｷ.紙くず!$AO$21</f>
        <v>0</v>
      </c>
      <c r="N40" s="317">
        <f>+ｸ.木くず!$AO$21</f>
        <v>0</v>
      </c>
      <c r="O40" s="317">
        <f>+ｹ.繊維くず!$AO$21</f>
        <v>0</v>
      </c>
      <c r="P40" s="317">
        <f>+ｺ.動植物性残さ!$AO$21</f>
        <v>0</v>
      </c>
      <c r="Q40" s="317">
        <f>+ｻ.動物系固形不要物!$AO$21</f>
        <v>0</v>
      </c>
      <c r="R40" s="317">
        <f>+ｼ.ｺﾞﾑくず!$AO$21</f>
        <v>0</v>
      </c>
      <c r="S40" s="317">
        <f>+ｽ.金属くず!$AO$21</f>
        <v>0</v>
      </c>
      <c r="T40" s="317">
        <f>+ｾ.ｶﾞﾗｽ･ｺﾝｸﾘ･陶磁器くず!$AO$21</f>
        <v>0</v>
      </c>
      <c r="U40" s="317">
        <f>+ｿ.鉱さい!$AO$21</f>
        <v>0</v>
      </c>
      <c r="V40" s="317">
        <f>+ﾀ.がれき類!$AO$21</f>
        <v>0</v>
      </c>
      <c r="W40" s="317">
        <f>+ﾁ.動物のふん尿!$AO$21</f>
        <v>0</v>
      </c>
      <c r="X40" s="317">
        <f>+ﾂ.動物の死体!$AO$21</f>
        <v>0</v>
      </c>
      <c r="Y40" s="317">
        <f>+ﾃ.ばいじん!$AO$21</f>
        <v>0</v>
      </c>
      <c r="Z40" s="318">
        <f>+ﾄ.混合廃棄物その他!$AO$21</f>
        <v>0</v>
      </c>
      <c r="AA40" s="319">
        <f t="shared" si="2"/>
        <v>0</v>
      </c>
    </row>
    <row r="41" spans="2:27" ht="20.45" customHeight="1" x14ac:dyDescent="0.15">
      <c r="B41" s="156"/>
      <c r="C41" s="600" t="s">
        <v>358</v>
      </c>
      <c r="D41" s="119" t="s">
        <v>232</v>
      </c>
      <c r="E41" s="615" t="s">
        <v>233</v>
      </c>
      <c r="F41" s="562"/>
      <c r="G41" s="347">
        <f t="shared" ref="G41:Z41" si="7">+G42+G46</f>
        <v>0</v>
      </c>
      <c r="H41" s="347">
        <f t="shared" si="7"/>
        <v>0</v>
      </c>
      <c r="I41" s="347">
        <f t="shared" si="7"/>
        <v>0</v>
      </c>
      <c r="J41" s="347">
        <f t="shared" si="7"/>
        <v>0</v>
      </c>
      <c r="K41" s="347">
        <f t="shared" si="7"/>
        <v>0</v>
      </c>
      <c r="L41" s="347">
        <f t="shared" si="7"/>
        <v>188.7</v>
      </c>
      <c r="M41" s="347">
        <f t="shared" si="7"/>
        <v>1.8</v>
      </c>
      <c r="N41" s="347">
        <f t="shared" si="7"/>
        <v>2345</v>
      </c>
      <c r="O41" s="347">
        <f t="shared" si="7"/>
        <v>5.9</v>
      </c>
      <c r="P41" s="347">
        <f t="shared" si="7"/>
        <v>0</v>
      </c>
      <c r="Q41" s="347">
        <f t="shared" si="7"/>
        <v>0</v>
      </c>
      <c r="R41" s="347">
        <f t="shared" si="7"/>
        <v>0</v>
      </c>
      <c r="S41" s="347">
        <f t="shared" si="7"/>
        <v>2.2000000000000002</v>
      </c>
      <c r="T41" s="347">
        <f t="shared" si="7"/>
        <v>9422</v>
      </c>
      <c r="U41" s="347">
        <f t="shared" si="7"/>
        <v>0</v>
      </c>
      <c r="V41" s="347">
        <f t="shared" si="7"/>
        <v>686.2</v>
      </c>
      <c r="W41" s="347">
        <f t="shared" si="7"/>
        <v>0</v>
      </c>
      <c r="X41" s="347">
        <f t="shared" si="7"/>
        <v>0</v>
      </c>
      <c r="Y41" s="347">
        <f t="shared" si="7"/>
        <v>0</v>
      </c>
      <c r="Z41" s="348">
        <f t="shared" si="7"/>
        <v>249.6</v>
      </c>
      <c r="AA41" s="349">
        <f t="shared" si="2"/>
        <v>12901.400000000001</v>
      </c>
    </row>
    <row r="42" spans="2:27" ht="20.45" customHeight="1" x14ac:dyDescent="0.15">
      <c r="B42" s="156"/>
      <c r="C42" s="601"/>
      <c r="D42" s="196"/>
      <c r="E42" s="194" t="s">
        <v>359</v>
      </c>
      <c r="F42" s="361"/>
      <c r="G42" s="341">
        <f t="shared" ref="G42:Z42" si="8">SUM(G43:G45)</f>
        <v>0</v>
      </c>
      <c r="H42" s="341">
        <f t="shared" si="8"/>
        <v>0</v>
      </c>
      <c r="I42" s="341">
        <f t="shared" si="8"/>
        <v>0</v>
      </c>
      <c r="J42" s="341">
        <f t="shared" si="8"/>
        <v>0</v>
      </c>
      <c r="K42" s="341">
        <f t="shared" si="8"/>
        <v>0</v>
      </c>
      <c r="L42" s="341">
        <f t="shared" si="8"/>
        <v>188.7</v>
      </c>
      <c r="M42" s="341">
        <f t="shared" si="8"/>
        <v>1.8</v>
      </c>
      <c r="N42" s="341">
        <f t="shared" si="8"/>
        <v>2345</v>
      </c>
      <c r="O42" s="341">
        <f t="shared" si="8"/>
        <v>5.9</v>
      </c>
      <c r="P42" s="341">
        <f t="shared" si="8"/>
        <v>0</v>
      </c>
      <c r="Q42" s="341">
        <f t="shared" si="8"/>
        <v>0</v>
      </c>
      <c r="R42" s="341">
        <f t="shared" si="8"/>
        <v>0</v>
      </c>
      <c r="S42" s="341">
        <f t="shared" si="8"/>
        <v>2.2000000000000002</v>
      </c>
      <c r="T42" s="341">
        <f t="shared" si="8"/>
        <v>9422</v>
      </c>
      <c r="U42" s="341">
        <f t="shared" si="8"/>
        <v>0</v>
      </c>
      <c r="V42" s="341">
        <f t="shared" si="8"/>
        <v>686.2</v>
      </c>
      <c r="W42" s="341">
        <f t="shared" si="8"/>
        <v>0</v>
      </c>
      <c r="X42" s="341">
        <f t="shared" si="8"/>
        <v>0</v>
      </c>
      <c r="Y42" s="341">
        <f t="shared" si="8"/>
        <v>0</v>
      </c>
      <c r="Z42" s="342">
        <f t="shared" si="8"/>
        <v>249.6</v>
      </c>
      <c r="AA42" s="343">
        <f t="shared" si="2"/>
        <v>12901.400000000001</v>
      </c>
    </row>
    <row r="43" spans="2:27" ht="20.45" customHeight="1" x14ac:dyDescent="0.15">
      <c r="B43" s="156"/>
      <c r="C43" s="601"/>
      <c r="D43" s="197"/>
      <c r="E43" s="192"/>
      <c r="F43" s="190" t="s">
        <v>240</v>
      </c>
      <c r="G43" s="344">
        <f>+ｱ.燃え殻!$AA$28</f>
        <v>0</v>
      </c>
      <c r="H43" s="344">
        <f>+ｲ.汚泥!$AA$28</f>
        <v>0</v>
      </c>
      <c r="I43" s="344">
        <f>+ｳ.廃油!$AA$28</f>
        <v>0</v>
      </c>
      <c r="J43" s="344">
        <f>+ｴ.廃酸!$AA$28</f>
        <v>0</v>
      </c>
      <c r="K43" s="344">
        <f>+ｵ.廃ｱﾙｶﾘ!$AA$28</f>
        <v>0</v>
      </c>
      <c r="L43" s="344">
        <f>+ｶ.廃ﾌﾟﾗ類!$AA$28</f>
        <v>188.7</v>
      </c>
      <c r="M43" s="344">
        <f>+ｷ.紙くず!$AA$28</f>
        <v>1.8</v>
      </c>
      <c r="N43" s="344">
        <f>+ｸ.木くず!$AA$28</f>
        <v>2345</v>
      </c>
      <c r="O43" s="344">
        <f>+ｹ.繊維くず!$AA$28</f>
        <v>5.9</v>
      </c>
      <c r="P43" s="344">
        <f>+ｺ.動植物性残さ!$AA$28</f>
        <v>0</v>
      </c>
      <c r="Q43" s="344">
        <f>+ｻ.動物系固形不要物!$AA$28</f>
        <v>0</v>
      </c>
      <c r="R43" s="344">
        <f>+ｼ.ｺﾞﾑくず!$AA$28</f>
        <v>0</v>
      </c>
      <c r="S43" s="344">
        <f>+ｽ.金属くず!$AA$28</f>
        <v>2.2000000000000002</v>
      </c>
      <c r="T43" s="344">
        <f>+ｾ.ｶﾞﾗｽ･ｺﾝｸﾘ･陶磁器くず!$AA$28</f>
        <v>9422</v>
      </c>
      <c r="U43" s="344">
        <f>+ｿ.鉱さい!$AA$28</f>
        <v>0</v>
      </c>
      <c r="V43" s="344">
        <f>+ﾀ.がれき類!$AA$28</f>
        <v>686.2</v>
      </c>
      <c r="W43" s="344">
        <f>+ﾁ.動物のふん尿!$AA$28</f>
        <v>0</v>
      </c>
      <c r="X43" s="344">
        <f>+ﾂ.動物の死体!$AA$28</f>
        <v>0</v>
      </c>
      <c r="Y43" s="344">
        <f>+ﾃ.ばいじん!$AA$28</f>
        <v>0</v>
      </c>
      <c r="Z43" s="345">
        <f>+ﾄ.混合廃棄物その他!$AA$28</f>
        <v>249.6</v>
      </c>
      <c r="AA43" s="346">
        <f t="shared" si="2"/>
        <v>12901.400000000001</v>
      </c>
    </row>
    <row r="44" spans="2:27" ht="20.45" customHeight="1" x14ac:dyDescent="0.15">
      <c r="B44" s="156"/>
      <c r="C44" s="601"/>
      <c r="D44" s="197"/>
      <c r="E44" s="192"/>
      <c r="F44" s="190" t="s">
        <v>244</v>
      </c>
      <c r="G44" s="344">
        <f>+ｱ.燃え殻!$AA$29</f>
        <v>0</v>
      </c>
      <c r="H44" s="344">
        <f>+ｲ.汚泥!$AA$29</f>
        <v>0</v>
      </c>
      <c r="I44" s="344">
        <f>+ｳ.廃油!$AA$29</f>
        <v>0</v>
      </c>
      <c r="J44" s="344">
        <f>+ｴ.廃酸!$AA$29</f>
        <v>0</v>
      </c>
      <c r="K44" s="344">
        <f>+ｵ.廃ｱﾙｶﾘ!$AA$29</f>
        <v>0</v>
      </c>
      <c r="L44" s="344">
        <f>+ｶ.廃ﾌﾟﾗ類!$AA$29</f>
        <v>0</v>
      </c>
      <c r="M44" s="344">
        <f>+ｷ.紙くず!$AA$29</f>
        <v>0</v>
      </c>
      <c r="N44" s="344">
        <f>+ｸ.木くず!$AA$29</f>
        <v>0</v>
      </c>
      <c r="O44" s="344">
        <f>+ｹ.繊維くず!$AA$29</f>
        <v>0</v>
      </c>
      <c r="P44" s="344">
        <f>+ｺ.動植物性残さ!$AA$29</f>
        <v>0</v>
      </c>
      <c r="Q44" s="344">
        <f>+ｻ.動物系固形不要物!$AA$29</f>
        <v>0</v>
      </c>
      <c r="R44" s="344">
        <f>+ｼ.ｺﾞﾑくず!$AA$29</f>
        <v>0</v>
      </c>
      <c r="S44" s="344">
        <f>+ｽ.金属くず!$AA$29</f>
        <v>0</v>
      </c>
      <c r="T44" s="344">
        <f>+ｾ.ｶﾞﾗｽ･ｺﾝｸﾘ･陶磁器くず!$AA$29</f>
        <v>0</v>
      </c>
      <c r="U44" s="344">
        <f>+ｿ.鉱さい!$AA$29</f>
        <v>0</v>
      </c>
      <c r="V44" s="344">
        <f>+ﾀ.がれき類!$AA$29</f>
        <v>0</v>
      </c>
      <c r="W44" s="344">
        <f>+ﾁ.動物のふん尿!$AA$29</f>
        <v>0</v>
      </c>
      <c r="X44" s="344">
        <f>+ﾂ.動物の死体!$AA$29</f>
        <v>0</v>
      </c>
      <c r="Y44" s="344">
        <f>+ﾃ.ばいじん!$AA$29</f>
        <v>0</v>
      </c>
      <c r="Z44" s="345">
        <f>+ﾄ.混合廃棄物その他!$AA$29</f>
        <v>0</v>
      </c>
      <c r="AA44" s="346">
        <f t="shared" si="2"/>
        <v>0</v>
      </c>
    </row>
    <row r="45" spans="2:27" ht="20.45" customHeight="1" x14ac:dyDescent="0.15">
      <c r="B45" s="156"/>
      <c r="C45" s="601"/>
      <c r="D45" s="197"/>
      <c r="E45" s="193"/>
      <c r="F45" s="191" t="s">
        <v>212</v>
      </c>
      <c r="G45" s="344">
        <f>+ｱ.燃え殻!$AA$30</f>
        <v>0</v>
      </c>
      <c r="H45" s="344">
        <f>+ｲ.汚泥!$AA$30</f>
        <v>0</v>
      </c>
      <c r="I45" s="344">
        <f>+ｳ.廃油!$AA$30</f>
        <v>0</v>
      </c>
      <c r="J45" s="344">
        <f>+ｴ.廃酸!$AA$30</f>
        <v>0</v>
      </c>
      <c r="K45" s="344">
        <f>+ｵ.廃ｱﾙｶﾘ!$AA$30</f>
        <v>0</v>
      </c>
      <c r="L45" s="344">
        <f>+ｶ.廃ﾌﾟﾗ類!$AA$30</f>
        <v>0</v>
      </c>
      <c r="M45" s="344">
        <f>+ｷ.紙くず!$AA$30</f>
        <v>0</v>
      </c>
      <c r="N45" s="344">
        <f>+ｸ.木くず!$AA$30</f>
        <v>0</v>
      </c>
      <c r="O45" s="344">
        <f>+ｹ.繊維くず!$AA$30</f>
        <v>0</v>
      </c>
      <c r="P45" s="344">
        <f>+ｺ.動植物性残さ!$AA$30</f>
        <v>0</v>
      </c>
      <c r="Q45" s="344">
        <f>+ｻ.動物系固形不要物!$AA$30</f>
        <v>0</v>
      </c>
      <c r="R45" s="344">
        <f>+ｼ.ｺﾞﾑくず!$AA$30</f>
        <v>0</v>
      </c>
      <c r="S45" s="344">
        <f>+ｽ.金属くず!$AA$30</f>
        <v>0</v>
      </c>
      <c r="T45" s="344">
        <f>+ｾ.ｶﾞﾗｽ･ｺﾝｸﾘ･陶磁器くず!$AA$30</f>
        <v>0</v>
      </c>
      <c r="U45" s="344">
        <f>+ｿ.鉱さい!$AA$30</f>
        <v>0</v>
      </c>
      <c r="V45" s="344">
        <f>+ﾀ.がれき類!$AA$30</f>
        <v>0</v>
      </c>
      <c r="W45" s="344">
        <f>+ﾁ.動物のふん尿!$AA$30</f>
        <v>0</v>
      </c>
      <c r="X45" s="344">
        <f>+ﾂ.動物の死体!$AA$30</f>
        <v>0</v>
      </c>
      <c r="Y45" s="344">
        <f>+ﾃ.ばいじん!$AA$30</f>
        <v>0</v>
      </c>
      <c r="Z45" s="345">
        <f>+ﾄ.混合廃棄物その他!$AA$30</f>
        <v>0</v>
      </c>
      <c r="AA45" s="346">
        <f t="shared" si="2"/>
        <v>0</v>
      </c>
    </row>
    <row r="46" spans="2:27" ht="20.45" customHeight="1" thickBot="1" x14ac:dyDescent="0.2">
      <c r="B46" s="156"/>
      <c r="C46" s="602"/>
      <c r="D46" s="198"/>
      <c r="E46" s="195" t="s">
        <v>360</v>
      </c>
      <c r="F46" s="361"/>
      <c r="G46" s="317">
        <f>+ｱ.燃え殻!$R$33</f>
        <v>0</v>
      </c>
      <c r="H46" s="317">
        <f>+ｲ.汚泥!$R$33</f>
        <v>0</v>
      </c>
      <c r="I46" s="317">
        <f>+ｳ.廃油!$R$33</f>
        <v>0</v>
      </c>
      <c r="J46" s="317">
        <f>+ｴ.廃酸!$R$33</f>
        <v>0</v>
      </c>
      <c r="K46" s="317">
        <f>+ｵ.廃ｱﾙｶﾘ!$R$33</f>
        <v>0</v>
      </c>
      <c r="L46" s="317">
        <f>+ｶ.廃ﾌﾟﾗ類!$R$33</f>
        <v>0</v>
      </c>
      <c r="M46" s="317">
        <f>+ｷ.紙くず!$R$33</f>
        <v>0</v>
      </c>
      <c r="N46" s="317">
        <f>+ｸ.木くず!$R$33</f>
        <v>0</v>
      </c>
      <c r="O46" s="317">
        <f>+ｹ.繊維くず!$R$33</f>
        <v>0</v>
      </c>
      <c r="P46" s="317">
        <f>+ｺ.動植物性残さ!$R$33</f>
        <v>0</v>
      </c>
      <c r="Q46" s="317">
        <f>+ｻ.動物系固形不要物!$R$33</f>
        <v>0</v>
      </c>
      <c r="R46" s="317">
        <f>+ｼ.ｺﾞﾑくず!$R$33</f>
        <v>0</v>
      </c>
      <c r="S46" s="317">
        <f>+ｽ.金属くず!$R$33</f>
        <v>0</v>
      </c>
      <c r="T46" s="317">
        <f>+ｾ.ｶﾞﾗｽ･ｺﾝｸﾘ･陶磁器くず!$R$33</f>
        <v>0</v>
      </c>
      <c r="U46" s="317">
        <f>+ｿ.鉱さい!$R$33</f>
        <v>0</v>
      </c>
      <c r="V46" s="317">
        <f>+ﾀ.がれき類!$R$33</f>
        <v>0</v>
      </c>
      <c r="W46" s="317">
        <f>+ﾁ.動物のふん尿!$R$33</f>
        <v>0</v>
      </c>
      <c r="X46" s="317">
        <f>+ﾂ.動物の死体!$R$33</f>
        <v>0</v>
      </c>
      <c r="Y46" s="317">
        <f>+ﾃ.ばいじん!$R$33</f>
        <v>0</v>
      </c>
      <c r="Z46" s="318">
        <f>+ﾄ.混合廃棄物その他!$R$33</f>
        <v>0</v>
      </c>
      <c r="AA46" s="319">
        <f t="shared" si="2"/>
        <v>0</v>
      </c>
    </row>
    <row r="47" spans="2:27" ht="20.45" customHeight="1" x14ac:dyDescent="0.15">
      <c r="B47" s="156"/>
      <c r="C47" s="118" t="s">
        <v>234</v>
      </c>
      <c r="D47" s="610" t="s">
        <v>235</v>
      </c>
      <c r="E47" s="520"/>
      <c r="F47" s="611"/>
      <c r="G47" s="350">
        <f>+ｱ.燃え殻!$AL$27</f>
        <v>0</v>
      </c>
      <c r="H47" s="350">
        <f>+ｲ.汚泥!$AL$27</f>
        <v>0</v>
      </c>
      <c r="I47" s="350">
        <f>+ｳ.廃油!$AL$27</f>
        <v>0</v>
      </c>
      <c r="J47" s="350">
        <f>+ｴ.廃酸!$AL$27</f>
        <v>0</v>
      </c>
      <c r="K47" s="350">
        <f>+ｵ.廃ｱﾙｶﾘ!$AL$27</f>
        <v>0</v>
      </c>
      <c r="L47" s="350">
        <f>+ｶ.廃ﾌﾟﾗ類!$AL$27</f>
        <v>188.73768200000001</v>
      </c>
      <c r="M47" s="350">
        <f>+ｷ.紙くず!$AL$27</f>
        <v>1.8320000000000001</v>
      </c>
      <c r="N47" s="350">
        <f>+ｸ.木くず!$AL$27</f>
        <v>2344.9553340000002</v>
      </c>
      <c r="O47" s="350">
        <f>+ｹ.繊維くず!$AL$27</f>
        <v>5.89</v>
      </c>
      <c r="P47" s="350">
        <f>+ｺ.動植物性残さ!$AL$27</f>
        <v>0</v>
      </c>
      <c r="Q47" s="350">
        <f>+ｻ.動物系固形不要物!$AL$27</f>
        <v>0</v>
      </c>
      <c r="R47" s="350">
        <f>+ｼ.ｺﾞﾑくず!$AL$27</f>
        <v>0</v>
      </c>
      <c r="S47" s="350">
        <f>+ｽ.金属くず!$AL$27</f>
        <v>2.194083</v>
      </c>
      <c r="T47" s="350">
        <f>+ｾ.ｶﾞﾗｽ･ｺﾝｸﾘ･陶磁器くず!$AL$27</f>
        <v>9422.0779989999992</v>
      </c>
      <c r="U47" s="350">
        <f>+ｿ.鉱さい!$AL$27</f>
        <v>0</v>
      </c>
      <c r="V47" s="350">
        <f>+ﾀ.がれき類!$AL$27</f>
        <v>686.22353299999997</v>
      </c>
      <c r="W47" s="350">
        <f>+ﾁ.動物のふん尿!$AL$27</f>
        <v>0</v>
      </c>
      <c r="X47" s="350">
        <f>+ﾂ.動物の死体!$AL$27</f>
        <v>0</v>
      </c>
      <c r="Y47" s="350">
        <f>+ﾃ.ばいじん!$AL$27</f>
        <v>0</v>
      </c>
      <c r="Z47" s="351">
        <f>+ﾄ.混合廃棄物その他!$AL$27</f>
        <v>249.55279899999999</v>
      </c>
      <c r="AA47" s="352">
        <f t="shared" si="2"/>
        <v>12901.463429999998</v>
      </c>
    </row>
    <row r="48" spans="2:27" ht="20.45" customHeight="1" x14ac:dyDescent="0.15">
      <c r="B48" s="156"/>
      <c r="C48" s="162"/>
      <c r="D48" s="161" t="s">
        <v>245</v>
      </c>
      <c r="E48" s="609" t="s">
        <v>246</v>
      </c>
      <c r="F48" s="437"/>
      <c r="G48" s="353">
        <f>+ｱ.燃え殻!$AL$30</f>
        <v>0</v>
      </c>
      <c r="H48" s="353">
        <f>+ｲ.汚泥!$AL$30</f>
        <v>0</v>
      </c>
      <c r="I48" s="353">
        <f>+ｳ.廃油!$AL$30</f>
        <v>0</v>
      </c>
      <c r="J48" s="353">
        <f>+ｴ.廃酸!$AL$30</f>
        <v>0</v>
      </c>
      <c r="K48" s="353">
        <f>+ｵ.廃ｱﾙｶﾘ!$AL$30</f>
        <v>0</v>
      </c>
      <c r="L48" s="353">
        <f>+ｶ.廃ﾌﾟﾗ類!$AL$30</f>
        <v>44.898333000000001</v>
      </c>
      <c r="M48" s="353">
        <f>+ｷ.紙くず!$AL$30</f>
        <v>0.39500000000000002</v>
      </c>
      <c r="N48" s="353">
        <f>+ｸ.木くず!$AL$30</f>
        <v>1004.959167</v>
      </c>
      <c r="O48" s="353">
        <f>+ｹ.繊維くず!$AL$30</f>
        <v>2.8079999999999998</v>
      </c>
      <c r="P48" s="353">
        <f>+ｺ.動植物性残さ!$AL$30</f>
        <v>0</v>
      </c>
      <c r="Q48" s="353">
        <f>+ｻ.動物系固形不要物!$AL$30</f>
        <v>0</v>
      </c>
      <c r="R48" s="353">
        <f>+ｼ.ｺﾞﾑくず!$AL$30</f>
        <v>0</v>
      </c>
      <c r="S48" s="353">
        <f>+ｽ.金属くず!$AL$30</f>
        <v>1.487833</v>
      </c>
      <c r="T48" s="353">
        <f>+ｾ.ｶﾞﾗｽ･ｺﾝｸﾘ･陶磁器くず!$AL$30</f>
        <v>139.76</v>
      </c>
      <c r="U48" s="353">
        <f>+ｿ.鉱さい!$AL$30</f>
        <v>0</v>
      </c>
      <c r="V48" s="353">
        <f>+ﾀ.がれき類!$AL$30</f>
        <v>67.03</v>
      </c>
      <c r="W48" s="353">
        <f>+ﾁ.動物のふん尿!$AL$30</f>
        <v>0</v>
      </c>
      <c r="X48" s="353">
        <f>+ﾂ.動物の死体!$AL$30</f>
        <v>0</v>
      </c>
      <c r="Y48" s="353">
        <f>+ﾃ.ばいじん!$AL$30</f>
        <v>0</v>
      </c>
      <c r="Z48" s="354">
        <f>+ﾄ.混合廃棄物その他!$AL$30</f>
        <v>138.25033300000001</v>
      </c>
      <c r="AA48" s="355">
        <f t="shared" si="2"/>
        <v>1399.5886659999999</v>
      </c>
    </row>
    <row r="49" spans="2:27" ht="20.45" customHeight="1" x14ac:dyDescent="0.15">
      <c r="B49" s="156"/>
      <c r="C49" s="162"/>
      <c r="D49" s="386" t="s">
        <v>225</v>
      </c>
      <c r="E49" s="607" t="s">
        <v>226</v>
      </c>
      <c r="F49" s="466"/>
      <c r="G49" s="323">
        <f>+ｱ.燃え殻!$AS$24</f>
        <v>0</v>
      </c>
      <c r="H49" s="323">
        <f>+ｲ.汚泥!$AS$24</f>
        <v>0</v>
      </c>
      <c r="I49" s="323">
        <f>+ｳ.廃油!$AS$24</f>
        <v>0</v>
      </c>
      <c r="J49" s="323">
        <f>+ｴ.廃酸!$AS$24</f>
        <v>0</v>
      </c>
      <c r="K49" s="323">
        <f>+ｵ.廃ｱﾙｶﾘ!$AS$24</f>
        <v>0</v>
      </c>
      <c r="L49" s="323">
        <f>+ｶ.廃ﾌﾟﾗ類!$AS$24</f>
        <v>188.7</v>
      </c>
      <c r="M49" s="323">
        <f>+ｷ.紙くず!$AS$24</f>
        <v>1.8</v>
      </c>
      <c r="N49" s="323">
        <f>+ｸ.木くず!$AS$24</f>
        <v>2345</v>
      </c>
      <c r="O49" s="323">
        <f>+ｹ.繊維くず!$AS$24</f>
        <v>5.9</v>
      </c>
      <c r="P49" s="323">
        <f>+ｺ.動植物性残さ!$AS$24</f>
        <v>0</v>
      </c>
      <c r="Q49" s="323">
        <f>+ｻ.動物系固形不要物!$AS$24</f>
        <v>0</v>
      </c>
      <c r="R49" s="323">
        <f>+ｼ.ｺﾞﾑくず!$AS$24</f>
        <v>0</v>
      </c>
      <c r="S49" s="323">
        <f>+ｽ.金属くず!$AS$24</f>
        <v>2.2000000000000002</v>
      </c>
      <c r="T49" s="323">
        <f>+ｾ.ｶﾞﾗｽ･ｺﾝｸﾘ･陶磁器くず!$AS$24</f>
        <v>9422</v>
      </c>
      <c r="U49" s="323">
        <f>+ｿ.鉱さい!$AS$24</f>
        <v>0</v>
      </c>
      <c r="V49" s="323">
        <f>+ﾀ.がれき類!$AS$24</f>
        <v>686.2</v>
      </c>
      <c r="W49" s="323">
        <f>+ﾁ.動物のふん尿!$AS$24</f>
        <v>0</v>
      </c>
      <c r="X49" s="323">
        <f>+ﾂ.動物の死体!$AS$24</f>
        <v>0</v>
      </c>
      <c r="Y49" s="323">
        <f>+ﾃ.ばいじん!$AS$24</f>
        <v>0</v>
      </c>
      <c r="Z49" s="324">
        <f>+ﾄ.混合廃棄物その他!$AS$24</f>
        <v>249.6</v>
      </c>
      <c r="AA49" s="325">
        <f t="shared" si="2"/>
        <v>12901.400000000001</v>
      </c>
    </row>
    <row r="50" spans="2:27" ht="20.45" customHeight="1" x14ac:dyDescent="0.15">
      <c r="B50" s="156"/>
      <c r="C50" s="162"/>
      <c r="D50" s="387"/>
      <c r="E50" s="608" t="s">
        <v>351</v>
      </c>
      <c r="F50" s="595"/>
      <c r="G50" s="388"/>
      <c r="H50" s="388"/>
      <c r="I50" s="388"/>
      <c r="J50" s="388"/>
      <c r="K50" s="388"/>
      <c r="L50" s="320">
        <f>ｶ.廃ﾌﾟﾗ類!AU18</f>
        <v>42.3</v>
      </c>
      <c r="M50" s="388"/>
      <c r="N50" s="388"/>
      <c r="O50" s="388"/>
      <c r="P50" s="388"/>
      <c r="Q50" s="388"/>
      <c r="R50" s="388"/>
      <c r="S50" s="388"/>
      <c r="T50" s="388"/>
      <c r="U50" s="388"/>
      <c r="V50" s="388"/>
      <c r="W50" s="388"/>
      <c r="X50" s="388"/>
      <c r="Y50" s="388"/>
      <c r="Z50" s="403"/>
      <c r="AA50" s="322">
        <f t="shared" si="2"/>
        <v>42.3</v>
      </c>
    </row>
    <row r="51" spans="2:27" ht="20.45" customHeight="1" x14ac:dyDescent="0.15">
      <c r="B51" s="156"/>
      <c r="C51" s="162"/>
      <c r="D51" s="387"/>
      <c r="E51" s="612" t="s">
        <v>352</v>
      </c>
      <c r="F51" s="595"/>
      <c r="G51" s="392"/>
      <c r="H51" s="392"/>
      <c r="I51" s="392"/>
      <c r="J51" s="392"/>
      <c r="K51" s="392"/>
      <c r="L51" s="320">
        <f>ｶ.廃ﾌﾟﾗ類!AU19</f>
        <v>0</v>
      </c>
      <c r="M51" s="392"/>
      <c r="N51" s="392"/>
      <c r="O51" s="392"/>
      <c r="P51" s="392"/>
      <c r="Q51" s="392"/>
      <c r="R51" s="392"/>
      <c r="S51" s="392"/>
      <c r="T51" s="392"/>
      <c r="U51" s="392"/>
      <c r="V51" s="392"/>
      <c r="W51" s="392"/>
      <c r="X51" s="392"/>
      <c r="Y51" s="392"/>
      <c r="Z51" s="403"/>
      <c r="AA51" s="322">
        <f t="shared" si="2"/>
        <v>0</v>
      </c>
    </row>
    <row r="52" spans="2:27" ht="20.45" customHeight="1" x14ac:dyDescent="0.15">
      <c r="B52" s="156"/>
      <c r="C52" s="162"/>
      <c r="D52" s="387"/>
      <c r="E52" s="608" t="s">
        <v>353</v>
      </c>
      <c r="F52" s="595"/>
      <c r="G52" s="392"/>
      <c r="H52" s="392"/>
      <c r="I52" s="392"/>
      <c r="J52" s="392"/>
      <c r="K52" s="392"/>
      <c r="L52" s="320">
        <f>ｶ.廃ﾌﾟﾗ類!AU20</f>
        <v>0.4</v>
      </c>
      <c r="M52" s="392"/>
      <c r="N52" s="392"/>
      <c r="O52" s="392"/>
      <c r="P52" s="392"/>
      <c r="Q52" s="392"/>
      <c r="R52" s="392"/>
      <c r="S52" s="392"/>
      <c r="T52" s="392"/>
      <c r="U52" s="392"/>
      <c r="V52" s="392"/>
      <c r="W52" s="392"/>
      <c r="X52" s="392"/>
      <c r="Y52" s="392"/>
      <c r="Z52" s="403"/>
      <c r="AA52" s="322">
        <f t="shared" si="2"/>
        <v>0.4</v>
      </c>
    </row>
    <row r="53" spans="2:27" ht="20.45" customHeight="1" x14ac:dyDescent="0.15">
      <c r="B53" s="156"/>
      <c r="C53" s="162"/>
      <c r="D53" s="205"/>
      <c r="E53" s="621" t="s">
        <v>354</v>
      </c>
      <c r="F53" s="622"/>
      <c r="G53" s="394"/>
      <c r="H53" s="394"/>
      <c r="I53" s="394"/>
      <c r="J53" s="394"/>
      <c r="K53" s="394"/>
      <c r="L53" s="350">
        <f>ｶ.廃ﾌﾟﾗ類!AU21</f>
        <v>145.80000000000001</v>
      </c>
      <c r="M53" s="394"/>
      <c r="N53" s="394"/>
      <c r="O53" s="394"/>
      <c r="P53" s="394"/>
      <c r="Q53" s="394"/>
      <c r="R53" s="394"/>
      <c r="S53" s="394"/>
      <c r="T53" s="394"/>
      <c r="U53" s="394"/>
      <c r="V53" s="394"/>
      <c r="W53" s="394"/>
      <c r="X53" s="394"/>
      <c r="Y53" s="394"/>
      <c r="Z53" s="404"/>
      <c r="AA53" s="352">
        <f t="shared" si="2"/>
        <v>145.80000000000001</v>
      </c>
    </row>
    <row r="54" spans="2:27" ht="20.45" customHeight="1" x14ac:dyDescent="0.15">
      <c r="B54" s="156"/>
      <c r="C54" s="162"/>
      <c r="D54" s="387" t="s">
        <v>236</v>
      </c>
      <c r="E54" s="609" t="s">
        <v>237</v>
      </c>
      <c r="F54" s="437"/>
      <c r="G54" s="353">
        <f>+ｱ.燃え殻!$AS$27</f>
        <v>0</v>
      </c>
      <c r="H54" s="353">
        <f>+ｲ.汚泥!$AS$27</f>
        <v>0</v>
      </c>
      <c r="I54" s="353">
        <f>+ｳ.廃油!$AS$27</f>
        <v>0</v>
      </c>
      <c r="J54" s="353">
        <f>+ｴ.廃酸!$AS$27</f>
        <v>0</v>
      </c>
      <c r="K54" s="353">
        <f>+ｵ.廃ｱﾙｶﾘ!$AS$27</f>
        <v>0</v>
      </c>
      <c r="L54" s="353">
        <f>+ｶ.廃ﾌﾟﾗ類!$AS$27</f>
        <v>0</v>
      </c>
      <c r="M54" s="353">
        <f>+ｷ.紙くず!$AS$27</f>
        <v>0</v>
      </c>
      <c r="N54" s="353">
        <f>+ｸ.木くず!$AS$27</f>
        <v>0</v>
      </c>
      <c r="O54" s="353">
        <f>+ｹ.繊維くず!$AS$27</f>
        <v>0</v>
      </c>
      <c r="P54" s="353">
        <f>+ｺ.動植物性残さ!$AS$27</f>
        <v>0</v>
      </c>
      <c r="Q54" s="353">
        <f>+ｻ.動物系固形不要物!$AS$27</f>
        <v>0</v>
      </c>
      <c r="R54" s="353">
        <f>+ｼ.ｺﾞﾑくず!$AS$27</f>
        <v>0</v>
      </c>
      <c r="S54" s="353">
        <f>+ｽ.金属くず!$AS$27</f>
        <v>0</v>
      </c>
      <c r="T54" s="353">
        <f>+ｾ.ｶﾞﾗｽ･ｺﾝｸﾘ･陶磁器くず!$AS$27</f>
        <v>0</v>
      </c>
      <c r="U54" s="353">
        <f>+ｿ.鉱さい!$AS$27</f>
        <v>0</v>
      </c>
      <c r="V54" s="353">
        <f>+ﾀ.がれき類!$AS$27</f>
        <v>0</v>
      </c>
      <c r="W54" s="353">
        <f>+ﾁ.動物のふん尿!$AS$27</f>
        <v>0</v>
      </c>
      <c r="X54" s="353">
        <f>+ﾂ.動物の死体!$AS$27</f>
        <v>0</v>
      </c>
      <c r="Y54" s="353">
        <f>+ﾃ.ばいじん!$AS$27</f>
        <v>0</v>
      </c>
      <c r="Z54" s="354">
        <f>+ﾄ.混合廃棄物その他!$AS$27</f>
        <v>0</v>
      </c>
      <c r="AA54" s="355">
        <f t="shared" si="2"/>
        <v>0</v>
      </c>
    </row>
    <row r="55" spans="2:27" ht="20.45" customHeight="1" thickBot="1" x14ac:dyDescent="0.2">
      <c r="B55" s="157"/>
      <c r="C55" s="163"/>
      <c r="D55" s="389" t="s">
        <v>247</v>
      </c>
      <c r="E55" s="603" t="s">
        <v>248</v>
      </c>
      <c r="F55" s="604"/>
      <c r="G55" s="397">
        <f>+ｱ.燃え殻!$AS$31</f>
        <v>0</v>
      </c>
      <c r="H55" s="397">
        <f>+ｲ.汚泥!$AS$31</f>
        <v>0</v>
      </c>
      <c r="I55" s="397">
        <f>+ｳ.廃油!$AS$31</f>
        <v>0</v>
      </c>
      <c r="J55" s="397">
        <f>+ｴ.廃酸!$AS$31</f>
        <v>0</v>
      </c>
      <c r="K55" s="397">
        <f>+ｵ.廃ｱﾙｶﾘ!$AS$31</f>
        <v>0</v>
      </c>
      <c r="L55" s="397">
        <f>+ｶ.廃ﾌﾟﾗ類!$AS$31</f>
        <v>0</v>
      </c>
      <c r="M55" s="397">
        <f>+ｷ.紙くず!$AS$31</f>
        <v>0</v>
      </c>
      <c r="N55" s="397">
        <f>+ｸ.木くず!$AS$31</f>
        <v>0</v>
      </c>
      <c r="O55" s="397">
        <f>+ｹ.繊維くず!$AS$31</f>
        <v>0</v>
      </c>
      <c r="P55" s="397">
        <f>+ｺ.動植物性残さ!$AS$31</f>
        <v>0</v>
      </c>
      <c r="Q55" s="397">
        <f>+ｻ.動物系固形不要物!$AS$31</f>
        <v>0</v>
      </c>
      <c r="R55" s="397">
        <f>+ｼ.ｺﾞﾑくず!$AS$31</f>
        <v>0</v>
      </c>
      <c r="S55" s="397">
        <f>+ｽ.金属くず!$AS$31</f>
        <v>0</v>
      </c>
      <c r="T55" s="397">
        <f>+ｾ.ｶﾞﾗｽ･ｺﾝｸﾘ･陶磁器くず!$AS$31</f>
        <v>0</v>
      </c>
      <c r="U55" s="397">
        <f>+ｿ.鉱さい!$AS$31</f>
        <v>0</v>
      </c>
      <c r="V55" s="397">
        <f>+ﾀ.がれき類!$AS$31</f>
        <v>0</v>
      </c>
      <c r="W55" s="397">
        <f>+ﾁ.動物のふん尿!$AS$31</f>
        <v>0</v>
      </c>
      <c r="X55" s="397">
        <f>+ﾂ.動物の死体!$AS$31</f>
        <v>0</v>
      </c>
      <c r="Y55" s="397">
        <f>+ﾃ.ばいじん!$AS$31</f>
        <v>0</v>
      </c>
      <c r="Z55" s="398">
        <f>+ﾄ.混合廃棄物その他!$AS$31</f>
        <v>0</v>
      </c>
      <c r="AA55" s="399">
        <f t="shared" si="2"/>
        <v>0</v>
      </c>
    </row>
    <row r="56" spans="2:27" ht="20.100000000000001" customHeight="1" x14ac:dyDescent="0.15">
      <c r="G56" s="9" t="s">
        <v>361</v>
      </c>
    </row>
    <row r="58" spans="2:27" s="383" customFormat="1" x14ac:dyDescent="0.15">
      <c r="G58" s="383">
        <f>IF(ｱ.燃え殻!$P$16="エラー！：⑥残さ物量があるのに、④自ら中間処理した量がゼロになっています",1,0)</f>
        <v>0</v>
      </c>
      <c r="H58" s="383">
        <f>IF(ｲ.汚泥!$P$16="エラー！：⑥残さ物量があるのに、④自ら中間処理した量がゼロになっています",1,0)</f>
        <v>0</v>
      </c>
      <c r="I58" s="383">
        <f>IF(ｳ.廃油!$P$16="エラー！：⑥残さ物量があるのに、④自ら中間処理した量がゼロになっています",1,0)</f>
        <v>0</v>
      </c>
      <c r="J58" s="383">
        <f>IF(ｴ.廃酸!$P$16="エラー！：⑥残さ物量があるのに、④自ら中間処理した量がゼロになっています",1,0)</f>
        <v>0</v>
      </c>
      <c r="K58" s="383">
        <f>IF(ｵ.廃ｱﾙｶﾘ!$P$16="エラー！：⑥残さ物量があるのに、④自ら中間処理した量がゼロになっています",1,0)</f>
        <v>0</v>
      </c>
      <c r="L58" s="383">
        <f>IF(ｶ.廃ﾌﾟﾗ類!$P$16="エラー！：⑥残さ物量があるのに、④自ら中間処理した量がゼロになっています",1,0)</f>
        <v>0</v>
      </c>
      <c r="M58" s="383">
        <f>IF(ｷ.紙くず!$P$16="エラー！：⑥残さ物量があるのに、④自ら中間処理した量がゼロになっています",1,0)</f>
        <v>0</v>
      </c>
      <c r="N58" s="383">
        <f>IF(ｸ.木くず!$P$16="エラー！：⑥残さ物量があるのに、④自ら中間処理した量がゼロになっています",1,0)</f>
        <v>0</v>
      </c>
      <c r="O58" s="383">
        <f>IF(ｹ.繊維くず!$P$16="エラー！：⑥残さ物量があるのに、④自ら中間処理した量がゼロになっています",1,0)</f>
        <v>0</v>
      </c>
      <c r="P58" s="383">
        <f>IF(ｺ.動植物性残さ!$P$16="エラー！：⑥残さ物量があるのに、④自ら中間処理した量がゼロになっています",1,0)</f>
        <v>0</v>
      </c>
      <c r="Q58" s="383">
        <f>IF(ｻ.動物系固形不要物!$P$16="エラー！：⑥残さ物量があるのに、④自ら中間処理した量がゼロになっています",1,0)</f>
        <v>0</v>
      </c>
      <c r="R58" s="383">
        <f>IF(ｼ.ｺﾞﾑくず!$P$16="エラー！：⑥残さ物量があるのに、④自ら中間処理した量がゼロになっています",1,0)</f>
        <v>0</v>
      </c>
      <c r="S58" s="383">
        <f>IF(ｽ.金属くず!$P$16="エラー！：⑥残さ物量があるのに、④自ら中間処理した量がゼロになっています",1,0)</f>
        <v>0</v>
      </c>
      <c r="T58" s="383">
        <f>IF(ｾ.ｶﾞﾗｽ･ｺﾝｸﾘ･陶磁器くず!$P$16="エラー！：⑥残さ物量があるのに、④自ら中間処理した量がゼロになっています",1,0)</f>
        <v>0</v>
      </c>
      <c r="U58" s="383">
        <f>IF(ｿ.鉱さい!$P$16="エラー！：⑥残さ物量があるのに、④自ら中間処理した量がゼロになっています",1,0)</f>
        <v>0</v>
      </c>
      <c r="V58" s="383">
        <f>IF(ﾀ.がれき類!$P$16="エラー！：⑥残さ物量があるのに、④自ら中間処理した量がゼロになっています",1,0)</f>
        <v>0</v>
      </c>
      <c r="W58" s="383">
        <f>IF(ﾁ.動物のふん尿!$P$16="エラー！：⑥残さ物量があるのに、④自ら中間処理した量がゼロになっています",1,0)</f>
        <v>0</v>
      </c>
      <c r="X58" s="383">
        <f>IF(ﾂ.動物の死体!$P$16="エラー！：⑥残さ物量があるのに、④自ら中間処理した量がゼロになっています",1,0)</f>
        <v>0</v>
      </c>
      <c r="Y58" s="383">
        <f>IF(ﾃ.ばいじん!$P$16="エラー！：⑥残さ物量があるのに、④自ら中間処理した量がゼロになっています",1,0)</f>
        <v>0</v>
      </c>
      <c r="Z58" s="383">
        <f>IF(ﾄ.混合廃棄物その他!$P$16="エラー！：⑥残さ物量があるのに、④自ら中間処理した量がゼロになっています",1,0)</f>
        <v>0</v>
      </c>
    </row>
    <row r="59" spans="2:27" s="383" customFormat="1" x14ac:dyDescent="0.15">
      <c r="G59" s="383">
        <f>IF(ｱ.燃え殻!$P$22="エラー !：④の内数である⑤の量が④を超えています",1,0)</f>
        <v>0</v>
      </c>
      <c r="H59" s="383">
        <f>IF(ｲ.汚泥!$P$22="エラー !：④の内数である⑤の量が④を超えています",1,0)</f>
        <v>0</v>
      </c>
      <c r="I59" s="383">
        <f>IF(ｳ.廃油!$P$22="エラー !：④の内数である⑤の量が④を超えています",1,0)</f>
        <v>0</v>
      </c>
      <c r="J59" s="383">
        <f>IF(ｴ.廃酸!$P$22="エラー !：④の内数である⑤の量が④を超えています",1,0)</f>
        <v>0</v>
      </c>
      <c r="K59" s="383">
        <f>IF(ｵ.廃ｱﾙｶﾘ!$P$22="エラー !：④の内数である⑤の量が④を超えています",1,0)</f>
        <v>0</v>
      </c>
      <c r="L59" s="383">
        <f>IF(ｶ.廃ﾌﾟﾗ類!$P$22="エラー !：④の内数である⑤の量が④を超えています",1,0)</f>
        <v>0</v>
      </c>
      <c r="M59" s="383">
        <f>IF(ｷ.紙くず!$P$22="エラー !：④の内数である⑤の量が④を超えています",1,0)</f>
        <v>0</v>
      </c>
      <c r="N59" s="383">
        <f>IF(ｸ.木くず!$P$22="エラー !：④の内数である⑤の量が④を超えています",1,0)</f>
        <v>0</v>
      </c>
      <c r="O59" s="383">
        <f>IF(ｹ.繊維くず!$P$22="エラー !：④の内数である⑤の量が④を超えています",1,0)</f>
        <v>0</v>
      </c>
      <c r="P59" s="383">
        <f>IF(ｺ.動植物性残さ!$P$22="エラー !：④の内数である⑤の量が④を超えています",1,0)</f>
        <v>0</v>
      </c>
      <c r="Q59" s="383">
        <f>IF(ｻ.動物系固形不要物!$P$22="エラー !：④の内数である⑤の量が④を超えています",1,0)</f>
        <v>0</v>
      </c>
      <c r="R59" s="383">
        <f>IF(ｼ.ｺﾞﾑくず!$P$22="エラー !：④の内数である⑤の量が④を超えています",1,0)</f>
        <v>0</v>
      </c>
      <c r="S59" s="383">
        <f>IF(ｽ.金属くず!$P$22="エラー !：④の内数である⑤の量が④を超えています",1,0)</f>
        <v>0</v>
      </c>
      <c r="T59" s="383">
        <f>IF(ｾ.ｶﾞﾗｽ･ｺﾝｸﾘ･陶磁器くず!$P$22="エラー !：④の内数である⑤の量が④を超えています",1,0)</f>
        <v>0</v>
      </c>
      <c r="U59" s="383">
        <f>IF(ｿ.鉱さい!$P$22="エラー !：④の内数である⑤の量が④を超えています",1,0)</f>
        <v>0</v>
      </c>
      <c r="V59" s="383">
        <f>IF(ﾀ.がれき類!$P$22="エラー !：④の内数である⑤の量が④を超えています",1,0)</f>
        <v>0</v>
      </c>
      <c r="W59" s="383">
        <f>IF(ﾁ.動物のふん尿!$P$22="エラー !：④の内数である⑤の量が④を超えています",1,0)</f>
        <v>0</v>
      </c>
      <c r="X59" s="383">
        <f>IF(ﾂ.動物の死体!$P$22="エラー !：④の内数である⑤の量が④を超えています",1,0)</f>
        <v>0</v>
      </c>
      <c r="Y59" s="383">
        <f>IF(ﾃ.ばいじん!$P$22="エラー !：④の内数である⑤の量が④を超えています",1,0)</f>
        <v>0</v>
      </c>
      <c r="Z59" s="383">
        <f>IF(ﾄ.混合廃棄物その他!$P$22="エラー !：④の内数である⑤の量が④を超えています",1,0)</f>
        <v>0</v>
      </c>
    </row>
    <row r="60" spans="2:27" s="383" customFormat="1" x14ac:dyDescent="0.15">
      <c r="G60" s="383">
        <f>IF(ｱ.燃え殻!$AL$31="エラー !：⑩の内数である⑪の量が⑩を超えています",1,0)</f>
        <v>0</v>
      </c>
      <c r="H60" s="383">
        <f>IF(ｲ.汚泥!$AL$31="エラー !：⑩の内数である⑪の量が⑩を超えています",1,0)</f>
        <v>0</v>
      </c>
      <c r="I60" s="383">
        <f>IF(ｳ.廃油!$AL$31="エラー !：⑩の内数である⑪の量が⑩を超えています",1,0)</f>
        <v>0</v>
      </c>
      <c r="J60" s="383">
        <f>IF(ｴ.廃酸!$AL$31="エラー !：⑩の内数である⑪の量が⑩を超えています",1,0)</f>
        <v>0</v>
      </c>
      <c r="K60" s="383">
        <f>IF(ｵ.廃ｱﾙｶﾘ!$AL$31="エラー !：⑩の内数である⑪の量が⑩を超えています",1,0)</f>
        <v>0</v>
      </c>
      <c r="L60" s="383">
        <f>IF(ｶ.廃ﾌﾟﾗ類!$AL$31="エラー !：⑩の内数である⑪の量が⑩を超えています",1,0)</f>
        <v>0</v>
      </c>
      <c r="M60" s="383">
        <f>IF(ｷ.紙くず!$AL$31="エラー !：⑩の内数である⑪の量が⑩を超えています",1,0)</f>
        <v>0</v>
      </c>
      <c r="N60" s="383">
        <f>IF(ｸ.木くず!$AL$31="エラー !：⑩の内数である⑪の量が⑩を超えています",1,0)</f>
        <v>0</v>
      </c>
      <c r="O60" s="383">
        <f>IF(ｹ.繊維くず!$AL$31="エラー !：⑩の内数である⑪の量が⑩を超えています",1,0)</f>
        <v>0</v>
      </c>
      <c r="P60" s="383">
        <f>IF(ｺ.動植物性残さ!$AL$31="エラー !：⑩の内数である⑪の量が⑩を超えています",1,0)</f>
        <v>0</v>
      </c>
      <c r="Q60" s="383">
        <f>IF(ｻ.動物系固形不要物!$AL$31="エラー !：⑩の内数である⑪の量が⑩を超えています",1,0)</f>
        <v>0</v>
      </c>
      <c r="R60" s="383">
        <f>IF(ｼ.ｺﾞﾑくず!$AL$31="エラー !：⑩の内数である⑪の量が⑩を超えています",1,0)</f>
        <v>0</v>
      </c>
      <c r="S60" s="383">
        <f>IF(ｽ.金属くず!$AL$31="エラー !：⑩の内数である⑪の量が⑩を超えています",1,0)</f>
        <v>0</v>
      </c>
      <c r="T60" s="383">
        <f>IF(ｾ.ｶﾞﾗｽ･ｺﾝｸﾘ･陶磁器くず!$AL$31="エラー !：⑩の内数である⑪の量が⑩を超えています",1,0)</f>
        <v>0</v>
      </c>
      <c r="U60" s="383">
        <f>IF(ｿ.鉱さい!$AL$31="エラー !：⑩の内数である⑪の量が⑩を超えています",1,0)</f>
        <v>0</v>
      </c>
      <c r="V60" s="383">
        <f>IF(ﾀ.がれき類!$AL$31="エラー !：⑩の内数である⑪の量が⑩を超えています",1,0)</f>
        <v>0</v>
      </c>
      <c r="W60" s="383">
        <f>IF(ﾁ.動物のふん尿!$AL$31="エラー !：⑩の内数である⑪の量が⑩を超えています",1,0)</f>
        <v>0</v>
      </c>
      <c r="X60" s="383">
        <f>IF(ﾂ.動物の死体!$AL$31="エラー !：⑩の内数である⑪の量が⑩を超えています",1,0)</f>
        <v>0</v>
      </c>
      <c r="Y60" s="383">
        <f>IF(ﾃ.ばいじん!$AL$31="エラー !：⑩の内数である⑪の量が⑩を超えています",1,0)</f>
        <v>0</v>
      </c>
      <c r="Z60" s="383">
        <f>IF(ﾄ.混合廃棄物その他!$AL$31="エラー !：⑩の内数である⑪の量が⑩を超えています",1,0)</f>
        <v>0</v>
      </c>
    </row>
    <row r="61" spans="2:27" s="383" customFormat="1" x14ac:dyDescent="0.15">
      <c r="G61" s="383">
        <f>IF(ｱ.燃え殻!$AS$28="エラー !：⑩の内数である（⑫+⑬＋⑭）の量が⑩を超えています",1,0)</f>
        <v>0</v>
      </c>
      <c r="H61" s="383">
        <f>IF(ｲ.汚泥!$AS$28="エラー !：⑩の内数である（⑫+⑬＋⑭）の量が⑩を超えています",1,0)</f>
        <v>0</v>
      </c>
      <c r="I61" s="383">
        <f>IF(ｳ.廃油!$AS$28="エラー !：⑩の内数である（⑫+⑬＋⑭）の量が⑩を超えています",1,0)</f>
        <v>0</v>
      </c>
      <c r="J61" s="383">
        <f>IF(ｴ.廃酸!$AS$28="エラー !：⑩の内数である（⑫+⑬＋⑭）の量が⑩を超えています",1,0)</f>
        <v>0</v>
      </c>
      <c r="K61" s="383">
        <f>IF(ｵ.廃ｱﾙｶﾘ!$AS$28="エラー !：⑩の内数である（⑫+⑬＋⑭）の量が⑩を超えています",1,0)</f>
        <v>0</v>
      </c>
      <c r="L61" s="383">
        <f>IF(ｶ.廃ﾌﾟﾗ類!$AS$28="エラー !：⑩の内数である（⑫+⑬＋⑭）の量が⑩を超えています",1,0)</f>
        <v>0</v>
      </c>
      <c r="M61" s="383">
        <f>IF(ｷ.紙くず!$AS$28="エラー !：⑩の内数である（⑫+⑬＋⑭）の量が⑩を超えています",1,0)</f>
        <v>0</v>
      </c>
      <c r="N61" s="383">
        <f>IF(ｸ.木くず!$AS$28="エラー !：⑩の内数である（⑫+⑬＋⑭）の量が⑩を超えています",1,0)</f>
        <v>0</v>
      </c>
      <c r="O61" s="383">
        <f>IF(ｹ.繊維くず!$AS$28="エラー !：⑩の内数である（⑫+⑬＋⑭）の量が⑩を超えています",1,0)</f>
        <v>0</v>
      </c>
      <c r="P61" s="383">
        <f>IF(ｺ.動植物性残さ!$AS$28="エラー !：⑩の内数である（⑫+⑬＋⑭）の量が⑩を超えています",1,0)</f>
        <v>0</v>
      </c>
      <c r="Q61" s="383">
        <f>IF(ｻ.動物系固形不要物!$AS$28="エラー !：⑩の内数である（⑫+⑬＋⑭）の量が⑩を超えています",1,0)</f>
        <v>0</v>
      </c>
      <c r="R61" s="383">
        <f>IF(ｼ.ｺﾞﾑくず!$AS$28="エラー !：⑩の内数である（⑫+⑬＋⑭）の量が⑩を超えています",1,0)</f>
        <v>0</v>
      </c>
      <c r="S61" s="383">
        <f>IF(ｽ.金属くず!$AS$28="エラー !：⑩の内数である（⑫+⑬＋⑭）の量が⑩を超えています",1,0)</f>
        <v>0</v>
      </c>
      <c r="T61" s="383">
        <f>IF(ｾ.ｶﾞﾗｽ･ｺﾝｸﾘ･陶磁器くず!$AS$28="エラー !：⑩の内数である（⑫+⑬＋⑭）の量が⑩を超えています",1,0)</f>
        <v>0</v>
      </c>
      <c r="U61" s="383">
        <f>IF(ｿ.鉱さい!$AS$28="エラー !：⑩の内数である（⑫+⑬＋⑭）の量が⑩を超えています",1,0)</f>
        <v>0</v>
      </c>
      <c r="V61" s="383">
        <f>IF(ﾀ.がれき類!$AS$28="エラー !：⑩の内数である（⑫+⑬＋⑭）の量が⑩を超えています",1,0)</f>
        <v>0</v>
      </c>
      <c r="W61" s="383">
        <f>IF(ﾁ.動物のふん尿!$AS$28="エラー !：⑩の内数である（⑫+⑬＋⑭）の量が⑩を超えています",1,0)</f>
        <v>0</v>
      </c>
      <c r="X61" s="383">
        <f>IF(ﾂ.動物の死体!$AS$28="エラー !：⑩の内数である（⑫+⑬＋⑭）の量が⑩を超えています",1,0)</f>
        <v>0</v>
      </c>
      <c r="Y61" s="383">
        <f>IF(ﾃ.ばいじん!$AS$28="エラー !：⑩の内数である（⑫+⑬＋⑭）の量が⑩を超えています",1,0)</f>
        <v>0</v>
      </c>
      <c r="Z61" s="383">
        <f>IF(ﾄ.混合廃棄物その他!$AS$28="エラー !：⑩の内数である（⑫+⑬＋⑭）の量が⑩を超えています",1,0)</f>
        <v>0</v>
      </c>
    </row>
    <row r="62" spans="2:27" s="383" customFormat="1" x14ac:dyDescent="0.15">
      <c r="G62" s="383">
        <f>IF(ｱ.燃え殻!$AS$32="エラー !：⑩の内数である（⑫+⑬＋⑭）の量が⑩を超えています",1,0)</f>
        <v>0</v>
      </c>
      <c r="H62" s="383">
        <f>IF(ｲ.汚泥!$AS$32="エラー !：⑩の内数である（⑫+⑬＋⑭）の量が⑩を超えています",1,0)</f>
        <v>0</v>
      </c>
      <c r="I62" s="383">
        <f>IF(ｳ.廃油!$AS$32="エラー !：⑩の内数である（⑫+⑬＋⑭）の量が⑩を超えています",1,0)</f>
        <v>0</v>
      </c>
      <c r="J62" s="383">
        <f>IF(ｴ.廃酸!$AS$32="エラー !：⑩の内数である（⑫+⑬＋⑭）の量が⑩を超えています",1,0)</f>
        <v>0</v>
      </c>
      <c r="K62" s="383">
        <f>IF(ｵ.廃ｱﾙｶﾘ!$AS$32="エラー !：⑩の内数である（⑫+⑬＋⑭）の量が⑩を超えています",1,0)</f>
        <v>0</v>
      </c>
      <c r="L62" s="383">
        <f>IF(ｶ.廃ﾌﾟﾗ類!$AS$32="エラー !：⑩の内数である（⑫+⑬＋⑭）の量が⑩を超えています",1,0)</f>
        <v>0</v>
      </c>
      <c r="M62" s="383">
        <f>IF(ｷ.紙くず!$AS$32="エラー !：⑩の内数である（⑫+⑬＋⑭）の量が⑩を超えています",1,0)</f>
        <v>0</v>
      </c>
      <c r="N62" s="383">
        <f>IF(ｸ.木くず!$AS$32="エラー !：⑩の内数である（⑫+⑬＋⑭）の量が⑩を超えています",1,0)</f>
        <v>0</v>
      </c>
      <c r="O62" s="383">
        <f>IF(ｹ.繊維くず!$AS$32="エラー !：⑩の内数である（⑫+⑬＋⑭）の量が⑩を超えています",1,0)</f>
        <v>0</v>
      </c>
      <c r="P62" s="383">
        <f>IF(ｺ.動植物性残さ!$AS$32="エラー !：⑩の内数である（⑫+⑬＋⑭）の量が⑩を超えています",1,0)</f>
        <v>0</v>
      </c>
      <c r="Q62" s="383">
        <f>IF(ｻ.動物系固形不要物!$AS$32="エラー !：⑩の内数である（⑫+⑬＋⑭）の量が⑩を超えています",1,0)</f>
        <v>0</v>
      </c>
      <c r="R62" s="383">
        <f>IF(ｼ.ｺﾞﾑくず!$AS$32="エラー !：⑩の内数である（⑫+⑬＋⑭）の量が⑩を超えています",1,0)</f>
        <v>0</v>
      </c>
      <c r="S62" s="383">
        <f>IF(ｽ.金属くず!$AS$32="エラー !：⑩の内数である（⑫+⑬＋⑭）の量が⑩を超えています",1,0)</f>
        <v>0</v>
      </c>
      <c r="T62" s="383">
        <f>IF(ｾ.ｶﾞﾗｽ･ｺﾝｸﾘ･陶磁器くず!$AS$32="エラー !：⑩の内数である（⑫+⑬＋⑭）の量が⑩を超えています",1,0)</f>
        <v>0</v>
      </c>
      <c r="U62" s="383">
        <f>IF(ｿ.鉱さい!$AS$32="エラー !：⑩の内数である（⑫+⑬＋⑭）の量が⑩を超えています",1,0)</f>
        <v>0</v>
      </c>
      <c r="V62" s="383">
        <f>IF(ﾀ.がれき類!$AS$32="エラー !：⑩の内数である（⑫+⑬＋⑭）の量が⑩を超えています",1,0)</f>
        <v>0</v>
      </c>
      <c r="W62" s="383">
        <f>IF(ﾁ.動物のふん尿!$AS$32="エラー !：⑩の内数である（⑫+⑬＋⑭）の量が⑩を超えています",1,0)</f>
        <v>0</v>
      </c>
      <c r="X62" s="383">
        <f>IF(ﾂ.動物の死体!$AS$32="エラー !：⑩の内数である（⑫+⑬＋⑭）の量が⑩を超えています",1,0)</f>
        <v>0</v>
      </c>
      <c r="Y62" s="383">
        <f>IF(ﾃ.ばいじん!$AS$32="エラー !：⑩の内数である（⑫+⑬＋⑭）の量が⑩を超えています",1,0)</f>
        <v>0</v>
      </c>
      <c r="Z62" s="383">
        <f>IF(ﾄ.混合廃棄物その他!$AS$32="エラー !：⑩の内数である（⑫+⑬＋⑭）の量が⑩を超えています",1,0)</f>
        <v>0</v>
      </c>
    </row>
    <row r="63" spans="2:27" s="383" customFormat="1" x14ac:dyDescent="0.15">
      <c r="G63" s="383">
        <f t="shared" ref="G63:Z63" si="9">IF(G9="0",+G19+G20,+G9+G19+G20)</f>
        <v>0</v>
      </c>
      <c r="H63" s="383">
        <f t="shared" si="9"/>
        <v>0</v>
      </c>
      <c r="I63" s="383">
        <f t="shared" si="9"/>
        <v>0</v>
      </c>
      <c r="J63" s="383">
        <f t="shared" si="9"/>
        <v>0</v>
      </c>
      <c r="K63" s="383">
        <f t="shared" si="9"/>
        <v>0</v>
      </c>
      <c r="L63" s="383">
        <f t="shared" si="9"/>
        <v>953.7</v>
      </c>
      <c r="M63" s="383">
        <f t="shared" si="9"/>
        <v>3.8</v>
      </c>
      <c r="N63" s="383">
        <f t="shared" si="9"/>
        <v>4514</v>
      </c>
      <c r="O63" s="383">
        <f t="shared" si="9"/>
        <v>7.9</v>
      </c>
      <c r="P63" s="383">
        <f t="shared" si="9"/>
        <v>0</v>
      </c>
      <c r="Q63" s="383">
        <f t="shared" si="9"/>
        <v>0</v>
      </c>
      <c r="R63" s="383">
        <f t="shared" si="9"/>
        <v>0</v>
      </c>
      <c r="S63" s="383">
        <f t="shared" si="9"/>
        <v>2.2000000000000002</v>
      </c>
      <c r="T63" s="383">
        <f t="shared" si="9"/>
        <v>15530</v>
      </c>
      <c r="U63" s="383">
        <f t="shared" si="9"/>
        <v>0</v>
      </c>
      <c r="V63" s="383">
        <f t="shared" si="9"/>
        <v>1144.2</v>
      </c>
      <c r="W63" s="383">
        <f t="shared" si="9"/>
        <v>0</v>
      </c>
      <c r="X63" s="383">
        <f t="shared" si="9"/>
        <v>0</v>
      </c>
      <c r="Y63" s="383">
        <f t="shared" si="9"/>
        <v>0</v>
      </c>
      <c r="Z63" s="383">
        <f t="shared" si="9"/>
        <v>488.6</v>
      </c>
      <c r="AA63" s="384">
        <f>+AA9+AA19+AA20</f>
        <v>22644.400000000001</v>
      </c>
    </row>
    <row r="64" spans="2:27" s="383" customFormat="1" ht="13.35" customHeight="1" x14ac:dyDescent="0.15">
      <c r="F64" s="385"/>
    </row>
    <row r="65" spans="6:6" s="383" customFormat="1" ht="13.35" customHeight="1" x14ac:dyDescent="0.15">
      <c r="F65" s="385"/>
    </row>
    <row r="66" spans="6:6" s="383" customFormat="1" ht="13.35" customHeight="1" x14ac:dyDescent="0.15">
      <c r="F66" s="385"/>
    </row>
    <row r="67" spans="6:6" s="383" customFormat="1" ht="13.35" customHeight="1" x14ac:dyDescent="0.15">
      <c r="F67" s="385"/>
    </row>
  </sheetData>
  <sheetProtection algorithmName="SHA-512" hashValue="bpmwaM+2DuZ6FqmNQuyfV4Jd/InFKaIXgIwZ1ZF6Omlzbhh0G+TiJZuj277eCpwP+Svh0EdG3zZ7uB6FjdKQaA==" saltValue="zv/KWNXyNOEkPpWq2+5nnw==" spinCount="100000" sheet="1" objects="1" scenarios="1"/>
  <mergeCells count="37">
    <mergeCell ref="Y4:Y5"/>
    <mergeCell ref="E22:F22"/>
    <mergeCell ref="E53:F53"/>
    <mergeCell ref="C11:F11"/>
    <mergeCell ref="E21:F21"/>
    <mergeCell ref="B3:F4"/>
    <mergeCell ref="D19:F19"/>
    <mergeCell ref="V6:Z6"/>
    <mergeCell ref="M6:N6"/>
    <mergeCell ref="C10:F10"/>
    <mergeCell ref="C9:F9"/>
    <mergeCell ref="P6:U6"/>
    <mergeCell ref="C14:F14"/>
    <mergeCell ref="C12:F12"/>
    <mergeCell ref="C26:C35"/>
    <mergeCell ref="E49:F49"/>
    <mergeCell ref="E27:F27"/>
    <mergeCell ref="C16:F16"/>
    <mergeCell ref="E26:F26"/>
    <mergeCell ref="D20:F20"/>
    <mergeCell ref="C17:F17"/>
    <mergeCell ref="C13:F13"/>
    <mergeCell ref="D18:F18"/>
    <mergeCell ref="C15:F15"/>
    <mergeCell ref="C41:C46"/>
    <mergeCell ref="E55:F55"/>
    <mergeCell ref="D28:D34"/>
    <mergeCell ref="E23:F23"/>
    <mergeCell ref="E52:F52"/>
    <mergeCell ref="E48:F48"/>
    <mergeCell ref="D47:F47"/>
    <mergeCell ref="E35:F35"/>
    <mergeCell ref="E51:F51"/>
    <mergeCell ref="E54:F54"/>
    <mergeCell ref="E25:F25"/>
    <mergeCell ref="E41:F41"/>
    <mergeCell ref="E50:F50"/>
  </mergeCells>
  <phoneticPr fontId="3"/>
  <conditionalFormatting sqref="G23">
    <cfRule type="expression" dxfId="99" priority="1" stopIfTrue="1">
      <formula>$G$58=1</formula>
    </cfRule>
  </conditionalFormatting>
  <conditionalFormatting sqref="G24">
    <cfRule type="expression" dxfId="98" priority="2" stopIfTrue="1">
      <formula>$G$59=1</formula>
    </cfRule>
  </conditionalFormatting>
  <conditionalFormatting sqref="G48">
    <cfRule type="expression" dxfId="97" priority="3" stopIfTrue="1">
      <formula>$G$60=1</formula>
    </cfRule>
  </conditionalFormatting>
  <conditionalFormatting sqref="G54">
    <cfRule type="expression" dxfId="96" priority="4" stopIfTrue="1">
      <formula>$G$61=1</formula>
    </cfRule>
  </conditionalFormatting>
  <conditionalFormatting sqref="G55">
    <cfRule type="expression" dxfId="95" priority="5" stopIfTrue="1">
      <formula>$G$62=1</formula>
    </cfRule>
  </conditionalFormatting>
  <conditionalFormatting sqref="H23">
    <cfRule type="expression" dxfId="94" priority="6" stopIfTrue="1">
      <formula>$H$58=1</formula>
    </cfRule>
  </conditionalFormatting>
  <conditionalFormatting sqref="H24">
    <cfRule type="expression" dxfId="93" priority="7" stopIfTrue="1">
      <formula>$H$59=1</formula>
    </cfRule>
  </conditionalFormatting>
  <conditionalFormatting sqref="H48">
    <cfRule type="expression" dxfId="92" priority="8" stopIfTrue="1">
      <formula>$H$60=1</formula>
    </cfRule>
  </conditionalFormatting>
  <conditionalFormatting sqref="H54">
    <cfRule type="expression" dxfId="91" priority="9" stopIfTrue="1">
      <formula>$H$61=1</formula>
    </cfRule>
  </conditionalFormatting>
  <conditionalFormatting sqref="H55">
    <cfRule type="expression" dxfId="90" priority="10" stopIfTrue="1">
      <formula>$H$62=1</formula>
    </cfRule>
  </conditionalFormatting>
  <conditionalFormatting sqref="I23">
    <cfRule type="expression" dxfId="89" priority="11" stopIfTrue="1">
      <formula>$I$58=1</formula>
    </cfRule>
  </conditionalFormatting>
  <conditionalFormatting sqref="I24">
    <cfRule type="expression" dxfId="88" priority="12" stopIfTrue="1">
      <formula>$I$59=1</formula>
    </cfRule>
  </conditionalFormatting>
  <conditionalFormatting sqref="I48">
    <cfRule type="expression" dxfId="87" priority="100" stopIfTrue="1">
      <formula>$I$60=1</formula>
    </cfRule>
  </conditionalFormatting>
  <conditionalFormatting sqref="I54">
    <cfRule type="expression" dxfId="86" priority="13" stopIfTrue="1">
      <formula>$I$61=1</formula>
    </cfRule>
  </conditionalFormatting>
  <conditionalFormatting sqref="I55">
    <cfRule type="expression" dxfId="85" priority="14" stopIfTrue="1">
      <formula>$I$62=1</formula>
    </cfRule>
  </conditionalFormatting>
  <conditionalFormatting sqref="J23">
    <cfRule type="expression" dxfId="84" priority="15" stopIfTrue="1">
      <formula>$J$58=1</formula>
    </cfRule>
  </conditionalFormatting>
  <conditionalFormatting sqref="J24">
    <cfRule type="expression" dxfId="83" priority="16" stopIfTrue="1">
      <formula>$J$59=1</formula>
    </cfRule>
  </conditionalFormatting>
  <conditionalFormatting sqref="J48">
    <cfRule type="expression" dxfId="82" priority="17" stopIfTrue="1">
      <formula>$J$60=1</formula>
    </cfRule>
  </conditionalFormatting>
  <conditionalFormatting sqref="J54">
    <cfRule type="expression" dxfId="81" priority="18" stopIfTrue="1">
      <formula>$J$61=1</formula>
    </cfRule>
  </conditionalFormatting>
  <conditionalFormatting sqref="J55">
    <cfRule type="expression" dxfId="80" priority="19" stopIfTrue="1">
      <formula>$J$62=1</formula>
    </cfRule>
  </conditionalFormatting>
  <conditionalFormatting sqref="K23">
    <cfRule type="expression" dxfId="79" priority="20" stopIfTrue="1">
      <formula>$K$58=1</formula>
    </cfRule>
  </conditionalFormatting>
  <conditionalFormatting sqref="K24">
    <cfRule type="expression" dxfId="78" priority="21" stopIfTrue="1">
      <formula>$K$59=1</formula>
    </cfRule>
  </conditionalFormatting>
  <conditionalFormatting sqref="K48">
    <cfRule type="expression" dxfId="77" priority="22" stopIfTrue="1">
      <formula>$K$60=1</formula>
    </cfRule>
  </conditionalFormatting>
  <conditionalFormatting sqref="K54">
    <cfRule type="expression" dxfId="76" priority="23" stopIfTrue="1">
      <formula>$K$61=1</formula>
    </cfRule>
  </conditionalFormatting>
  <conditionalFormatting sqref="K55">
    <cfRule type="expression" dxfId="75" priority="24" stopIfTrue="1">
      <formula>$K$62=1</formula>
    </cfRule>
  </conditionalFormatting>
  <conditionalFormatting sqref="L23">
    <cfRule type="expression" dxfId="74" priority="25" stopIfTrue="1">
      <formula>$L$58=1</formula>
    </cfRule>
  </conditionalFormatting>
  <conditionalFormatting sqref="L24">
    <cfRule type="expression" dxfId="73" priority="26" stopIfTrue="1">
      <formula>$L$59=1</formula>
    </cfRule>
  </conditionalFormatting>
  <conditionalFormatting sqref="L48">
    <cfRule type="expression" dxfId="72" priority="27" stopIfTrue="1">
      <formula>$L$60=1</formula>
    </cfRule>
  </conditionalFormatting>
  <conditionalFormatting sqref="L54">
    <cfRule type="expression" dxfId="71" priority="28" stopIfTrue="1">
      <formula>$L$61=1</formula>
    </cfRule>
  </conditionalFormatting>
  <conditionalFormatting sqref="L55">
    <cfRule type="expression" dxfId="70" priority="29" stopIfTrue="1">
      <formula>$L$62=1</formula>
    </cfRule>
  </conditionalFormatting>
  <conditionalFormatting sqref="M23">
    <cfRule type="expression" dxfId="69" priority="30" stopIfTrue="1">
      <formula>$M$58=1</formula>
    </cfRule>
  </conditionalFormatting>
  <conditionalFormatting sqref="M24">
    <cfRule type="expression" dxfId="68" priority="31" stopIfTrue="1">
      <formula>$M$59=1</formula>
    </cfRule>
  </conditionalFormatting>
  <conditionalFormatting sqref="M48">
    <cfRule type="expression" dxfId="67" priority="32" stopIfTrue="1">
      <formula>$M$60=1</formula>
    </cfRule>
  </conditionalFormatting>
  <conditionalFormatting sqref="M54">
    <cfRule type="expression" dxfId="66" priority="33" stopIfTrue="1">
      <formula>$M$61=1</formula>
    </cfRule>
  </conditionalFormatting>
  <conditionalFormatting sqref="M55">
    <cfRule type="expression" dxfId="65" priority="34" stopIfTrue="1">
      <formula>$M$62=1</formula>
    </cfRule>
  </conditionalFormatting>
  <conditionalFormatting sqref="N23">
    <cfRule type="expression" dxfId="64" priority="35" stopIfTrue="1">
      <formula>$N$58=1</formula>
    </cfRule>
  </conditionalFormatting>
  <conditionalFormatting sqref="N24">
    <cfRule type="expression" dxfId="63" priority="36" stopIfTrue="1">
      <formula>$N$59=1</formula>
    </cfRule>
  </conditionalFormatting>
  <conditionalFormatting sqref="N48">
    <cfRule type="expression" dxfId="62" priority="37" stopIfTrue="1">
      <formula>$N$60=1</formula>
    </cfRule>
  </conditionalFormatting>
  <conditionalFormatting sqref="N54">
    <cfRule type="expression" dxfId="61" priority="38" stopIfTrue="1">
      <formula>$N$61=1</formula>
    </cfRule>
  </conditionalFormatting>
  <conditionalFormatting sqref="N55">
    <cfRule type="expression" dxfId="60" priority="39" stopIfTrue="1">
      <formula>$N$62=1</formula>
    </cfRule>
  </conditionalFormatting>
  <conditionalFormatting sqref="O23">
    <cfRule type="expression" dxfId="59" priority="40" stopIfTrue="1">
      <formula>$O$58=1</formula>
    </cfRule>
  </conditionalFormatting>
  <conditionalFormatting sqref="O24">
    <cfRule type="expression" dxfId="58" priority="41" stopIfTrue="1">
      <formula>$O$59=1</formula>
    </cfRule>
  </conditionalFormatting>
  <conditionalFormatting sqref="O48">
    <cfRule type="expression" dxfId="57" priority="42" stopIfTrue="1">
      <formula>$O$60=1</formula>
    </cfRule>
  </conditionalFormatting>
  <conditionalFormatting sqref="O54">
    <cfRule type="expression" dxfId="56" priority="43" stopIfTrue="1">
      <formula>$O$61=1</formula>
    </cfRule>
  </conditionalFormatting>
  <conditionalFormatting sqref="O55">
    <cfRule type="expression" dxfId="55" priority="44" stopIfTrue="1">
      <formula>$O$62=1</formula>
    </cfRule>
  </conditionalFormatting>
  <conditionalFormatting sqref="P23">
    <cfRule type="expression" dxfId="54" priority="45" stopIfTrue="1">
      <formula>$P$58=1</formula>
    </cfRule>
  </conditionalFormatting>
  <conditionalFormatting sqref="P24">
    <cfRule type="expression" dxfId="53" priority="99" stopIfTrue="1">
      <formula>$P$59=1</formula>
    </cfRule>
  </conditionalFormatting>
  <conditionalFormatting sqref="P48">
    <cfRule type="expression" dxfId="52" priority="46" stopIfTrue="1">
      <formula>$P$60=1</formula>
    </cfRule>
  </conditionalFormatting>
  <conditionalFormatting sqref="P54">
    <cfRule type="expression" dxfId="51" priority="47" stopIfTrue="1">
      <formula>$P$61=1</formula>
    </cfRule>
  </conditionalFormatting>
  <conditionalFormatting sqref="P55">
    <cfRule type="expression" dxfId="50" priority="48" stopIfTrue="1">
      <formula>$P$62=1</formula>
    </cfRule>
  </conditionalFormatting>
  <conditionalFormatting sqref="Q23">
    <cfRule type="expression" dxfId="49" priority="49" stopIfTrue="1">
      <formula>$Q$58=1</formula>
    </cfRule>
  </conditionalFormatting>
  <conditionalFormatting sqref="Q24">
    <cfRule type="expression" dxfId="48" priority="50" stopIfTrue="1">
      <formula>$G$59=1</formula>
    </cfRule>
  </conditionalFormatting>
  <conditionalFormatting sqref="Q48">
    <cfRule type="expression" dxfId="47" priority="51" stopIfTrue="1">
      <formula>$Q$60=1</formula>
    </cfRule>
  </conditionalFormatting>
  <conditionalFormatting sqref="Q54">
    <cfRule type="expression" dxfId="46" priority="52" stopIfTrue="1">
      <formula>$Q$61=1</formula>
    </cfRule>
  </conditionalFormatting>
  <conditionalFormatting sqref="Q55">
    <cfRule type="expression" dxfId="45" priority="53" stopIfTrue="1">
      <formula>$Q$62=1</formula>
    </cfRule>
  </conditionalFormatting>
  <conditionalFormatting sqref="R23">
    <cfRule type="expression" dxfId="44" priority="54" stopIfTrue="1">
      <formula>$R$58=1</formula>
    </cfRule>
  </conditionalFormatting>
  <conditionalFormatting sqref="R24">
    <cfRule type="expression" dxfId="43" priority="55" stopIfTrue="1">
      <formula>$R$59=1</formula>
    </cfRule>
  </conditionalFormatting>
  <conditionalFormatting sqref="R48">
    <cfRule type="expression" dxfId="42" priority="56" stopIfTrue="1">
      <formula>$R$60=1</formula>
    </cfRule>
  </conditionalFormatting>
  <conditionalFormatting sqref="R54">
    <cfRule type="expression" dxfId="41" priority="57" stopIfTrue="1">
      <formula>$R$61=1</formula>
    </cfRule>
  </conditionalFormatting>
  <conditionalFormatting sqref="R55">
    <cfRule type="expression" dxfId="40" priority="58" stopIfTrue="1">
      <formula>$R$62=1</formula>
    </cfRule>
  </conditionalFormatting>
  <conditionalFormatting sqref="S23">
    <cfRule type="expression" dxfId="39" priority="59" stopIfTrue="1">
      <formula>$S$58=1</formula>
    </cfRule>
  </conditionalFormatting>
  <conditionalFormatting sqref="S24">
    <cfRule type="expression" dxfId="38" priority="60" stopIfTrue="1">
      <formula>$S$59=1</formula>
    </cfRule>
  </conditionalFormatting>
  <conditionalFormatting sqref="S48">
    <cfRule type="expression" dxfId="37" priority="61" stopIfTrue="1">
      <formula>$S$60=1</formula>
    </cfRule>
  </conditionalFormatting>
  <conditionalFormatting sqref="S54">
    <cfRule type="expression" dxfId="36" priority="62" stopIfTrue="1">
      <formula>$S$61=1</formula>
    </cfRule>
  </conditionalFormatting>
  <conditionalFormatting sqref="S55">
    <cfRule type="expression" dxfId="35" priority="63" stopIfTrue="1">
      <formula>$S$62=1</formula>
    </cfRule>
  </conditionalFormatting>
  <conditionalFormatting sqref="T23">
    <cfRule type="expression" dxfId="34" priority="64" stopIfTrue="1">
      <formula>$T$58=1</formula>
    </cfRule>
  </conditionalFormatting>
  <conditionalFormatting sqref="T24">
    <cfRule type="expression" dxfId="33" priority="65" stopIfTrue="1">
      <formula>$T$59=1</formula>
    </cfRule>
  </conditionalFormatting>
  <conditionalFormatting sqref="T48">
    <cfRule type="expression" dxfId="32" priority="66" stopIfTrue="1">
      <formula>$T$60=1</formula>
    </cfRule>
  </conditionalFormatting>
  <conditionalFormatting sqref="T54">
    <cfRule type="expression" dxfId="31" priority="67" stopIfTrue="1">
      <formula>$T$61=1</formula>
    </cfRule>
  </conditionalFormatting>
  <conditionalFormatting sqref="T55">
    <cfRule type="expression" dxfId="30" priority="68" stopIfTrue="1">
      <formula>$T$62=1</formula>
    </cfRule>
  </conditionalFormatting>
  <conditionalFormatting sqref="U23">
    <cfRule type="expression" dxfId="29" priority="69" stopIfTrue="1">
      <formula>$U$58=1</formula>
    </cfRule>
  </conditionalFormatting>
  <conditionalFormatting sqref="U24">
    <cfRule type="expression" dxfId="28" priority="70" stopIfTrue="1">
      <formula>$U$59=1</formula>
    </cfRule>
  </conditionalFormatting>
  <conditionalFormatting sqref="U48">
    <cfRule type="expression" dxfId="27" priority="71" stopIfTrue="1">
      <formula>$U$60=1</formula>
    </cfRule>
  </conditionalFormatting>
  <conditionalFormatting sqref="U54">
    <cfRule type="expression" dxfId="26" priority="72" stopIfTrue="1">
      <formula>$U$61=1</formula>
    </cfRule>
  </conditionalFormatting>
  <conditionalFormatting sqref="U55">
    <cfRule type="expression" dxfId="25" priority="73" stopIfTrue="1">
      <formula>$U$62=1</formula>
    </cfRule>
  </conditionalFormatting>
  <conditionalFormatting sqref="V23">
    <cfRule type="expression" dxfId="24" priority="74" stopIfTrue="1">
      <formula>$V$58=1</formula>
    </cfRule>
  </conditionalFormatting>
  <conditionalFormatting sqref="V24">
    <cfRule type="expression" dxfId="23" priority="75" stopIfTrue="1">
      <formula>$V$59=1</formula>
    </cfRule>
  </conditionalFormatting>
  <conditionalFormatting sqref="V48">
    <cfRule type="expression" dxfId="22" priority="76" stopIfTrue="1">
      <formula>$V$60=1</formula>
    </cfRule>
  </conditionalFormatting>
  <conditionalFormatting sqref="V54">
    <cfRule type="expression" dxfId="21" priority="77" stopIfTrue="1">
      <formula>$V$61=1</formula>
    </cfRule>
  </conditionalFormatting>
  <conditionalFormatting sqref="V55">
    <cfRule type="expression" dxfId="20" priority="78" stopIfTrue="1">
      <formula>$V$62=1</formula>
    </cfRule>
  </conditionalFormatting>
  <conditionalFormatting sqref="W23">
    <cfRule type="expression" dxfId="19" priority="79" stopIfTrue="1">
      <formula>$W$58=1</formula>
    </cfRule>
  </conditionalFormatting>
  <conditionalFormatting sqref="W24">
    <cfRule type="expression" dxfId="18" priority="80" stopIfTrue="1">
      <formula>$W$59=1</formula>
    </cfRule>
  </conditionalFormatting>
  <conditionalFormatting sqref="W48">
    <cfRule type="expression" dxfId="17" priority="81" stopIfTrue="1">
      <formula>$W$60=1</formula>
    </cfRule>
  </conditionalFormatting>
  <conditionalFormatting sqref="W54">
    <cfRule type="expression" dxfId="16" priority="82" stopIfTrue="1">
      <formula>$W$61=1</formula>
    </cfRule>
  </conditionalFormatting>
  <conditionalFormatting sqref="W55">
    <cfRule type="expression" dxfId="15" priority="83" stopIfTrue="1">
      <formula>$W$62=1</formula>
    </cfRule>
  </conditionalFormatting>
  <conditionalFormatting sqref="X23">
    <cfRule type="expression" dxfId="14" priority="84" stopIfTrue="1">
      <formula>$X$58=1</formula>
    </cfRule>
  </conditionalFormatting>
  <conditionalFormatting sqref="X24">
    <cfRule type="expression" dxfId="13" priority="85" stopIfTrue="1">
      <formula>$X$59=1</formula>
    </cfRule>
  </conditionalFormatting>
  <conditionalFormatting sqref="X48">
    <cfRule type="expression" dxfId="12" priority="86" stopIfTrue="1">
      <formula>$X$60=1</formula>
    </cfRule>
  </conditionalFormatting>
  <conditionalFormatting sqref="X54">
    <cfRule type="expression" dxfId="11" priority="87" stopIfTrue="1">
      <formula>$X$61=1</formula>
    </cfRule>
  </conditionalFormatting>
  <conditionalFormatting sqref="X55">
    <cfRule type="expression" dxfId="10" priority="88" stopIfTrue="1">
      <formula>$X$62=1</formula>
    </cfRule>
  </conditionalFormatting>
  <conditionalFormatting sqref="Y23">
    <cfRule type="expression" dxfId="9" priority="89" stopIfTrue="1">
      <formula>$Y$58=1</formula>
    </cfRule>
  </conditionalFormatting>
  <conditionalFormatting sqref="Y24">
    <cfRule type="expression" dxfId="8" priority="90" stopIfTrue="1">
      <formula>$Y$59=1</formula>
    </cfRule>
  </conditionalFormatting>
  <conditionalFormatting sqref="Y48">
    <cfRule type="expression" dxfId="7" priority="91" stopIfTrue="1">
      <formula>$Y$60=1</formula>
    </cfRule>
  </conditionalFormatting>
  <conditionalFormatting sqref="Y54">
    <cfRule type="expression" dxfId="6" priority="92" stopIfTrue="1">
      <formula>$Y$61=1</formula>
    </cfRule>
  </conditionalFormatting>
  <conditionalFormatting sqref="Y55">
    <cfRule type="expression" dxfId="5" priority="93" stopIfTrue="1">
      <formula>$Y$62=1</formula>
    </cfRule>
  </conditionalFormatting>
  <conditionalFormatting sqref="Z23">
    <cfRule type="expression" dxfId="4" priority="94" stopIfTrue="1">
      <formula>$Z$58=1</formula>
    </cfRule>
  </conditionalFormatting>
  <conditionalFormatting sqref="Z24">
    <cfRule type="expression" dxfId="3" priority="95" stopIfTrue="1">
      <formula>$Z$59=1</formula>
    </cfRule>
  </conditionalFormatting>
  <conditionalFormatting sqref="Z48">
    <cfRule type="expression" dxfId="2" priority="96" stopIfTrue="1">
      <formula>$Z$60=1</formula>
    </cfRule>
  </conditionalFormatting>
  <conditionalFormatting sqref="Z54">
    <cfRule type="expression" dxfId="1" priority="97" stopIfTrue="1">
      <formula>$Z$61=1</formula>
    </cfRule>
  </conditionalFormatting>
  <conditionalFormatting sqref="Z55">
    <cfRule type="expression" dxfId="0" priority="98" stopIfTrue="1">
      <formula>$Z$62=1</formula>
    </cfRule>
  </conditionalFormatting>
  <printOptions horizontalCentered="1"/>
  <pageMargins left="0.39370078740157483" right="0.39370078740157483" top="0.6692913385826772" bottom="0.55118110236220474" header="0.51181102362204722" footer="0.51181102362204722"/>
  <pageSetup paperSize="9" scale="50" orientation="landscape"/>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7"/>
  <dimension ref="A1:P80"/>
  <sheetViews>
    <sheetView showGridLines="0" showZeros="0" view="pageBreakPreview" topLeftCell="B1" zoomScaleNormal="100" zoomScaleSheetLayoutView="100" workbookViewId="0">
      <selection activeCell="C3" sqref="C3"/>
    </sheetView>
  </sheetViews>
  <sheetFormatPr defaultColWidth="9" defaultRowHeight="12" x14ac:dyDescent="0.15"/>
  <cols>
    <col min="1" max="1" width="3.375" style="22" hidden="1" customWidth="1"/>
    <col min="2" max="2" width="3.375" style="22" customWidth="1"/>
    <col min="3" max="3" width="3.375" style="21" customWidth="1"/>
    <col min="4" max="4" width="2.625" style="21" customWidth="1"/>
    <col min="5" max="5" width="9.625" style="21" customWidth="1"/>
    <col min="6" max="6" width="2.875" style="21" customWidth="1"/>
    <col min="7" max="7" width="6.875" style="21" customWidth="1"/>
    <col min="8" max="8" width="13.875" style="21" customWidth="1"/>
    <col min="9" max="9" width="5.875" style="21" customWidth="1"/>
    <col min="10" max="10" width="3.875" style="21" customWidth="1"/>
    <col min="11" max="11" width="10.875" style="21" customWidth="1"/>
    <col min="12" max="12" width="6.875" style="21" customWidth="1"/>
    <col min="13" max="13" width="7.875" style="21" customWidth="1"/>
    <col min="14" max="14" width="6.875" style="21" customWidth="1"/>
    <col min="15" max="15" width="7.875" style="21" customWidth="1"/>
    <col min="16" max="16" width="2.125" style="21" customWidth="1"/>
    <col min="17" max="17" width="9" style="21" customWidth="1"/>
    <col min="18" max="16384" width="9" style="21"/>
  </cols>
  <sheetData>
    <row r="1" spans="1:16" ht="16.350000000000001" customHeight="1" x14ac:dyDescent="0.15">
      <c r="C1" s="72" t="s">
        <v>362</v>
      </c>
    </row>
    <row r="2" spans="1:16" ht="16.350000000000001" customHeight="1" x14ac:dyDescent="0.15">
      <c r="C2" s="72"/>
    </row>
    <row r="3" spans="1:16" ht="14.1" customHeight="1" thickBot="1" x14ac:dyDescent="0.2">
      <c r="O3" s="95" t="s">
        <v>25</v>
      </c>
    </row>
    <row r="4" spans="1:16" ht="13.35" customHeight="1" x14ac:dyDescent="0.15">
      <c r="A4" s="21">
        <v>14</v>
      </c>
      <c r="M4" s="545" t="s">
        <v>26</v>
      </c>
      <c r="N4" s="93" t="s">
        <v>27</v>
      </c>
      <c r="O4" s="94" t="s">
        <v>28</v>
      </c>
    </row>
    <row r="5" spans="1:16" ht="20.100000000000001" customHeight="1" thickBot="1" x14ac:dyDescent="0.2">
      <c r="A5" s="22" t="e">
        <f>+#REF!</f>
        <v>#REF!</v>
      </c>
      <c r="C5" s="21" t="s">
        <v>29</v>
      </c>
      <c r="M5" s="474"/>
      <c r="N5" s="222" t="str">
        <f>+表紙!N28</f>
        <v>○</v>
      </c>
      <c r="O5" s="223">
        <f>+表紙!O28</f>
        <v>0</v>
      </c>
    </row>
    <row r="6" spans="1:16" ht="13.35" customHeight="1" x14ac:dyDescent="0.15">
      <c r="C6" s="578" t="s">
        <v>31</v>
      </c>
      <c r="D6" s="534"/>
      <c r="E6" s="534"/>
      <c r="F6" s="534"/>
      <c r="G6" s="534"/>
      <c r="H6" s="534"/>
      <c r="I6" s="534"/>
      <c r="J6" s="534"/>
      <c r="K6" s="534"/>
      <c r="L6" s="534"/>
      <c r="M6" s="534"/>
      <c r="N6" s="534"/>
      <c r="O6" s="534"/>
    </row>
    <row r="7" spans="1:16" ht="7.5" customHeight="1" x14ac:dyDescent="0.15">
      <c r="C7" s="73"/>
      <c r="D7" s="74"/>
      <c r="E7" s="74"/>
      <c r="F7" s="74"/>
      <c r="G7" s="74"/>
      <c r="H7" s="74"/>
      <c r="I7" s="74"/>
      <c r="J7" s="74"/>
      <c r="K7" s="74"/>
      <c r="L7" s="74"/>
      <c r="M7" s="74"/>
      <c r="N7" s="74"/>
      <c r="O7" s="75"/>
    </row>
    <row r="8" spans="1:16" ht="12" customHeight="1" x14ac:dyDescent="0.15">
      <c r="C8" s="554" t="s">
        <v>32</v>
      </c>
      <c r="D8" s="534"/>
      <c r="E8" s="534"/>
      <c r="F8" s="534"/>
      <c r="G8" s="534"/>
      <c r="H8" s="534"/>
      <c r="I8" s="534"/>
      <c r="J8" s="534"/>
      <c r="K8" s="534"/>
      <c r="L8" s="534"/>
      <c r="M8" s="534"/>
      <c r="N8" s="534"/>
      <c r="O8" s="498"/>
      <c r="P8" s="20"/>
    </row>
    <row r="9" spans="1:16" ht="12" customHeight="1" x14ac:dyDescent="0.15">
      <c r="C9" s="528"/>
      <c r="D9" s="534"/>
      <c r="E9" s="534"/>
      <c r="F9" s="534"/>
      <c r="G9" s="534"/>
      <c r="H9" s="534"/>
      <c r="I9" s="534"/>
      <c r="J9" s="534"/>
      <c r="K9" s="534"/>
      <c r="L9" s="534"/>
      <c r="M9" s="534"/>
      <c r="N9" s="534"/>
      <c r="O9" s="498"/>
    </row>
    <row r="10" spans="1:16" ht="10.35" customHeight="1" x14ac:dyDescent="0.15">
      <c r="C10" s="76"/>
      <c r="O10" s="77"/>
    </row>
    <row r="11" spans="1:16" ht="13.35" customHeight="1" x14ac:dyDescent="0.15">
      <c r="C11" s="76"/>
      <c r="L11" s="655" t="str">
        <f>+表紙!L34</f>
        <v>令和 8 年 6 月 18 日</v>
      </c>
      <c r="M11" s="534"/>
      <c r="N11" s="534"/>
      <c r="O11" s="498"/>
    </row>
    <row r="12" spans="1:16" ht="13.35" customHeight="1" x14ac:dyDescent="0.15">
      <c r="C12" s="76"/>
      <c r="O12" s="78"/>
    </row>
    <row r="13" spans="1:16" ht="13.35" customHeight="1" x14ac:dyDescent="0.15">
      <c r="C13" s="639" t="str">
        <f>+表紙!C36</f>
        <v>横浜市長</v>
      </c>
      <c r="D13" s="534"/>
      <c r="E13" s="534"/>
      <c r="F13" s="534"/>
      <c r="G13" s="85" t="s">
        <v>35</v>
      </c>
      <c r="O13" s="77"/>
    </row>
    <row r="14" spans="1:16" ht="8.25" customHeight="1" x14ac:dyDescent="0.15">
      <c r="C14" s="76"/>
      <c r="O14" s="77"/>
    </row>
    <row r="15" spans="1:16" ht="13.35" customHeight="1" x14ac:dyDescent="0.15">
      <c r="A15" s="22">
        <v>3</v>
      </c>
      <c r="C15" s="76"/>
      <c r="H15" s="210" t="s">
        <v>36</v>
      </c>
      <c r="I15" s="210"/>
      <c r="O15" s="77"/>
    </row>
    <row r="16" spans="1:16" ht="26.25" customHeight="1" x14ac:dyDescent="0.15">
      <c r="C16" s="76"/>
      <c r="H16" s="23" t="s">
        <v>37</v>
      </c>
      <c r="I16" s="23"/>
      <c r="J16" s="635" t="str">
        <f>+表紙!J39</f>
        <v>横浜市中区蓬莱町2-4-2-1F</v>
      </c>
      <c r="K16" s="534"/>
      <c r="L16" s="534"/>
      <c r="M16" s="534"/>
      <c r="N16" s="534"/>
      <c r="O16" s="498"/>
    </row>
    <row r="17" spans="1:15" ht="26.25" customHeight="1" x14ac:dyDescent="0.15">
      <c r="C17" s="76"/>
      <c r="H17" s="23" t="s">
        <v>38</v>
      </c>
      <c r="I17" s="23"/>
      <c r="J17" s="635" t="str">
        <f>+表紙!J40</f>
        <v>株式会社ハマーズ　　代表取締役　間瀬　涼太</v>
      </c>
      <c r="K17" s="534"/>
      <c r="L17" s="534"/>
      <c r="M17" s="534"/>
      <c r="N17" s="534"/>
      <c r="O17" s="498"/>
    </row>
    <row r="18" spans="1:15" x14ac:dyDescent="0.15">
      <c r="C18" s="76"/>
      <c r="J18" s="21" t="s">
        <v>39</v>
      </c>
      <c r="O18" s="77"/>
    </row>
    <row r="19" spans="1:15" ht="13.5" x14ac:dyDescent="0.15">
      <c r="C19" s="76"/>
      <c r="J19" s="24" t="s">
        <v>40</v>
      </c>
      <c r="K19" s="24"/>
      <c r="L19" s="642" t="str">
        <f>IF(+表紙!L42="","",+表紙!L42)</f>
        <v>045-264-3170</v>
      </c>
      <c r="M19" s="534"/>
      <c r="N19" s="534"/>
      <c r="O19" s="498"/>
    </row>
    <row r="20" spans="1:15" x14ac:dyDescent="0.15">
      <c r="C20" s="76"/>
      <c r="J20" s="24"/>
      <c r="K20" s="24"/>
      <c r="O20" s="77"/>
    </row>
    <row r="21" spans="1:15" ht="6" customHeight="1" x14ac:dyDescent="0.15">
      <c r="C21" s="76"/>
      <c r="O21" s="77"/>
    </row>
    <row r="22" spans="1:15" ht="30" customHeight="1" x14ac:dyDescent="0.15">
      <c r="A22" s="22">
        <v>4</v>
      </c>
      <c r="C22" s="577" t="s">
        <v>41</v>
      </c>
      <c r="D22" s="534"/>
      <c r="E22" s="534"/>
      <c r="F22" s="534"/>
      <c r="G22" s="534"/>
      <c r="H22" s="534"/>
      <c r="I22" s="534"/>
      <c r="J22" s="534"/>
      <c r="K22" s="534"/>
      <c r="L22" s="534"/>
      <c r="M22" s="534"/>
      <c r="N22" s="534"/>
      <c r="O22" s="498"/>
    </row>
    <row r="23" spans="1:15" x14ac:dyDescent="0.15">
      <c r="C23" s="79"/>
      <c r="D23" s="25"/>
      <c r="E23" s="25"/>
      <c r="F23" s="25"/>
      <c r="G23" s="25"/>
      <c r="H23" s="25"/>
      <c r="I23" s="25"/>
      <c r="J23" s="25"/>
      <c r="K23" s="25"/>
      <c r="L23" s="25"/>
      <c r="M23" s="25"/>
      <c r="N23" s="25"/>
      <c r="O23" s="80"/>
    </row>
    <row r="24" spans="1:15" ht="18" customHeight="1" x14ac:dyDescent="0.15">
      <c r="C24" s="560" t="s">
        <v>42</v>
      </c>
      <c r="D24" s="465"/>
      <c r="E24" s="466"/>
      <c r="F24" s="644" t="str">
        <f>+表紙!F47</f>
        <v>株式会社ハマーズ</v>
      </c>
      <c r="G24" s="465"/>
      <c r="H24" s="465"/>
      <c r="I24" s="465"/>
      <c r="J24" s="465"/>
      <c r="K24" s="465"/>
      <c r="L24" s="465"/>
      <c r="M24" s="549" t="s">
        <v>43</v>
      </c>
      <c r="N24" s="465"/>
      <c r="O24" s="466"/>
    </row>
    <row r="25" spans="1:15" ht="18" customHeight="1" x14ac:dyDescent="0.15">
      <c r="C25" s="561"/>
      <c r="D25" s="502"/>
      <c r="E25" s="562"/>
      <c r="F25" s="561"/>
      <c r="G25" s="502"/>
      <c r="H25" s="502"/>
      <c r="I25" s="502"/>
      <c r="J25" s="502"/>
      <c r="K25" s="502"/>
      <c r="L25" s="502"/>
      <c r="M25" s="648">
        <f>表紙!M48</f>
        <v>7063</v>
      </c>
      <c r="N25" s="502"/>
      <c r="O25" s="562"/>
    </row>
    <row r="26" spans="1:15" ht="18" customHeight="1" x14ac:dyDescent="0.15">
      <c r="C26" s="560" t="s">
        <v>44</v>
      </c>
      <c r="D26" s="465"/>
      <c r="E26" s="466"/>
      <c r="F26" s="651" t="str">
        <f>+表紙!F49</f>
        <v>横浜市中区蓬莱町2-4-2-1F</v>
      </c>
      <c r="G26" s="465"/>
      <c r="H26" s="465"/>
      <c r="I26" s="465"/>
      <c r="J26" s="465"/>
      <c r="K26" s="465"/>
      <c r="L26" s="122" t="s">
        <v>45</v>
      </c>
      <c r="M26" s="211"/>
      <c r="N26" s="638" t="str">
        <f>IF(+表紙!N49="","",+表紙!N49)</f>
        <v>045-264-3170</v>
      </c>
      <c r="O26" s="466"/>
    </row>
    <row r="27" spans="1:15" ht="18" customHeight="1" x14ac:dyDescent="0.15">
      <c r="C27" s="561"/>
      <c r="D27" s="502"/>
      <c r="E27" s="562"/>
      <c r="F27" s="561"/>
      <c r="G27" s="502"/>
      <c r="H27" s="502"/>
      <c r="I27" s="502"/>
      <c r="J27" s="502"/>
      <c r="K27" s="502"/>
      <c r="L27" s="208"/>
      <c r="M27" s="207"/>
      <c r="N27" s="209"/>
      <c r="O27" s="121"/>
    </row>
    <row r="28" spans="1:15" ht="26.25" customHeight="1" x14ac:dyDescent="0.15">
      <c r="C28" s="166" t="s">
        <v>46</v>
      </c>
      <c r="D28" s="167"/>
      <c r="E28" s="167"/>
      <c r="F28" s="30"/>
      <c r="G28" s="30"/>
      <c r="H28" s="30"/>
      <c r="I28" s="30"/>
      <c r="J28" s="30"/>
      <c r="K28" s="30"/>
      <c r="L28" s="288"/>
      <c r="M28" s="278"/>
      <c r="N28" s="289"/>
      <c r="O28" s="279"/>
    </row>
    <row r="29" spans="1:15" ht="24" customHeight="1" x14ac:dyDescent="0.15">
      <c r="C29" s="280"/>
      <c r="D29" s="290" t="s">
        <v>47</v>
      </c>
      <c r="E29" s="291" t="s">
        <v>48</v>
      </c>
      <c r="F29" s="641" t="str">
        <f>+表紙!F52</f>
        <v>Ｄ－建設業</v>
      </c>
      <c r="G29" s="436"/>
      <c r="H29" s="436"/>
      <c r="I29" s="436"/>
      <c r="J29" s="30" t="s">
        <v>49</v>
      </c>
      <c r="K29" s="30"/>
      <c r="L29" s="647" t="str">
        <f>+表紙!L52</f>
        <v>解体工事業</v>
      </c>
      <c r="M29" s="436"/>
      <c r="N29" s="436"/>
      <c r="O29" s="437"/>
    </row>
    <row r="30" spans="1:15" ht="22.5" customHeight="1" x14ac:dyDescent="0.15">
      <c r="C30" s="281"/>
      <c r="D30" s="292" t="s">
        <v>50</v>
      </c>
      <c r="E30" s="293" t="s">
        <v>51</v>
      </c>
      <c r="F30" s="640" t="s">
        <v>52</v>
      </c>
      <c r="G30" s="436"/>
      <c r="H30" s="437"/>
      <c r="I30" s="656" t="s">
        <v>53</v>
      </c>
      <c r="J30" s="436"/>
      <c r="K30" s="657"/>
      <c r="L30" s="636">
        <f>+表紙!L53</f>
        <v>0</v>
      </c>
      <c r="M30" s="436"/>
      <c r="N30" s="294" t="s">
        <v>54</v>
      </c>
      <c r="O30" s="295"/>
    </row>
    <row r="31" spans="1:15" ht="22.5" customHeight="1" x14ac:dyDescent="0.15">
      <c r="C31" s="281"/>
      <c r="D31" s="280"/>
      <c r="E31" s="296"/>
      <c r="F31" s="640" t="s">
        <v>55</v>
      </c>
      <c r="G31" s="436"/>
      <c r="H31" s="437"/>
      <c r="I31" s="643" t="s">
        <v>56</v>
      </c>
      <c r="J31" s="436"/>
      <c r="K31" s="436"/>
      <c r="L31" s="636">
        <v>788.65196300000002</v>
      </c>
      <c r="M31" s="436"/>
      <c r="N31" s="294" t="s">
        <v>54</v>
      </c>
      <c r="O31" s="295"/>
    </row>
    <row r="32" spans="1:15" ht="22.5" customHeight="1" x14ac:dyDescent="0.15">
      <c r="C32" s="281"/>
      <c r="D32" s="584" t="s">
        <v>57</v>
      </c>
      <c r="E32" s="535"/>
      <c r="F32" s="640" t="s">
        <v>58</v>
      </c>
      <c r="G32" s="436"/>
      <c r="H32" s="437"/>
      <c r="I32" s="643" t="s">
        <v>59</v>
      </c>
      <c r="J32" s="436"/>
      <c r="K32" s="436"/>
      <c r="L32" s="636">
        <f>+表紙!L55</f>
        <v>0</v>
      </c>
      <c r="M32" s="436"/>
      <c r="N32" s="294" t="s">
        <v>60</v>
      </c>
      <c r="O32" s="295"/>
    </row>
    <row r="33" spans="3:15" ht="22.5" customHeight="1" x14ac:dyDescent="0.15">
      <c r="C33" s="281"/>
      <c r="D33" s="585"/>
      <c r="E33" s="535"/>
      <c r="F33" s="640" t="s">
        <v>61</v>
      </c>
      <c r="G33" s="436"/>
      <c r="H33" s="437"/>
      <c r="I33" s="643" t="s">
        <v>62</v>
      </c>
      <c r="J33" s="436"/>
      <c r="K33" s="436"/>
      <c r="L33" s="636">
        <f>+表紙!L56</f>
        <v>0</v>
      </c>
      <c r="M33" s="436"/>
      <c r="N33" s="294" t="s">
        <v>54</v>
      </c>
      <c r="O33" s="295"/>
    </row>
    <row r="34" spans="3:15" ht="26.25" customHeight="1" x14ac:dyDescent="0.15">
      <c r="C34" s="281"/>
      <c r="D34" s="280"/>
      <c r="E34" s="296"/>
      <c r="F34" s="212" t="s">
        <v>63</v>
      </c>
      <c r="G34" s="297"/>
      <c r="H34" s="297"/>
      <c r="I34" s="297"/>
      <c r="J34" s="35"/>
      <c r="K34" s="35"/>
      <c r="L34" s="298"/>
      <c r="M34" s="298"/>
      <c r="N34" s="299"/>
      <c r="O34" s="300"/>
    </row>
    <row r="35" spans="3:15" ht="24" customHeight="1" x14ac:dyDescent="0.15">
      <c r="C35" s="281"/>
      <c r="D35" s="301"/>
      <c r="E35" s="302"/>
      <c r="F35" s="637">
        <f>+表紙!F58</f>
        <v>0</v>
      </c>
      <c r="G35" s="502"/>
      <c r="H35" s="502"/>
      <c r="I35" s="502"/>
      <c r="J35" s="502"/>
      <c r="K35" s="502"/>
      <c r="L35" s="502"/>
      <c r="M35" s="502"/>
      <c r="N35" s="502"/>
      <c r="O35" s="562"/>
    </row>
    <row r="36" spans="3:15" ht="23.25" customHeight="1" x14ac:dyDescent="0.15">
      <c r="C36" s="286"/>
      <c r="D36" s="303" t="s">
        <v>64</v>
      </c>
      <c r="E36" s="304" t="s">
        <v>65</v>
      </c>
      <c r="F36" s="652" t="str">
        <f>+表紙!F59</f>
        <v>34人</v>
      </c>
      <c r="G36" s="436"/>
      <c r="H36" s="436"/>
      <c r="I36" s="436"/>
      <c r="J36" s="436"/>
      <c r="K36" s="436"/>
      <c r="L36" s="436"/>
      <c r="M36" s="436"/>
      <c r="N36" s="436"/>
      <c r="O36" s="437"/>
    </row>
    <row r="37" spans="3:15" ht="23.25" customHeight="1" x14ac:dyDescent="0.15">
      <c r="C37" s="649" t="s">
        <v>66</v>
      </c>
      <c r="D37" s="436"/>
      <c r="E37" s="437"/>
      <c r="F37" s="653" t="str">
        <f>+表紙!F60</f>
        <v>令和 ７ 年 ４ 月 １ 日 ～ 令和 ８ 年 ３ 月 31 日（ １ 年間）</v>
      </c>
      <c r="G37" s="436"/>
      <c r="H37" s="436"/>
      <c r="I37" s="436"/>
      <c r="J37" s="436"/>
      <c r="K37" s="436"/>
      <c r="L37" s="436"/>
      <c r="M37" s="436"/>
      <c r="N37" s="436"/>
      <c r="O37" s="437"/>
    </row>
    <row r="38" spans="3:15" ht="30" customHeight="1" x14ac:dyDescent="0.15">
      <c r="C38" s="166" t="s">
        <v>68</v>
      </c>
      <c r="D38" s="165"/>
      <c r="E38" s="167"/>
      <c r="F38" s="27"/>
      <c r="G38" s="27"/>
      <c r="H38" s="28"/>
      <c r="I38" s="28"/>
      <c r="J38" s="29"/>
      <c r="K38" s="29"/>
      <c r="L38" s="30"/>
      <c r="M38" s="30"/>
      <c r="N38" s="30"/>
      <c r="O38" s="31"/>
    </row>
    <row r="39" spans="3:15" ht="24.75" customHeight="1" x14ac:dyDescent="0.15">
      <c r="C39" s="650"/>
      <c r="D39" s="550" t="s">
        <v>69</v>
      </c>
      <c r="E39" s="436"/>
      <c r="F39" s="436"/>
      <c r="G39" s="437"/>
      <c r="H39" s="550" t="s">
        <v>70</v>
      </c>
      <c r="I39" s="437"/>
      <c r="J39" s="550" t="s">
        <v>69</v>
      </c>
      <c r="K39" s="436"/>
      <c r="L39" s="437"/>
      <c r="M39" s="550" t="s">
        <v>70</v>
      </c>
      <c r="N39" s="436"/>
      <c r="O39" s="437"/>
    </row>
    <row r="40" spans="3:15" ht="24.75" customHeight="1" x14ac:dyDescent="0.15">
      <c r="C40" s="587"/>
      <c r="D40" s="553" t="s">
        <v>71</v>
      </c>
      <c r="E40" s="436"/>
      <c r="F40" s="436"/>
      <c r="G40" s="437"/>
      <c r="H40" s="233">
        <f>+表紙!H63</f>
        <v>9743</v>
      </c>
      <c r="I40" s="228" t="s">
        <v>72</v>
      </c>
      <c r="J40" s="571" t="s">
        <v>73</v>
      </c>
      <c r="K40" s="436"/>
      <c r="L40" s="437"/>
      <c r="M40" s="646">
        <f>+表紙!M63</f>
        <v>9743</v>
      </c>
      <c r="N40" s="436"/>
      <c r="O40" s="291" t="s">
        <v>72</v>
      </c>
    </row>
    <row r="41" spans="3:15" ht="24.75" customHeight="1" x14ac:dyDescent="0.15">
      <c r="C41" s="587"/>
      <c r="D41" s="553" t="s">
        <v>74</v>
      </c>
      <c r="E41" s="436"/>
      <c r="F41" s="436"/>
      <c r="G41" s="437"/>
      <c r="H41" s="233" t="str">
        <f>+表紙!H64</f>
        <v>0</v>
      </c>
      <c r="I41" s="228" t="s">
        <v>72</v>
      </c>
      <c r="J41" s="571" t="s">
        <v>75</v>
      </c>
      <c r="K41" s="436"/>
      <c r="L41" s="437"/>
      <c r="M41" s="646">
        <f>+表紙!M64</f>
        <v>364</v>
      </c>
      <c r="N41" s="436"/>
      <c r="O41" s="31" t="s">
        <v>72</v>
      </c>
    </row>
    <row r="42" spans="3:15" ht="24.75" customHeight="1" x14ac:dyDescent="0.15">
      <c r="C42" s="587"/>
      <c r="D42" s="553" t="s">
        <v>76</v>
      </c>
      <c r="E42" s="436"/>
      <c r="F42" s="436"/>
      <c r="G42" s="437"/>
      <c r="H42" s="233" t="str">
        <f>+表紙!H65</f>
        <v>0</v>
      </c>
      <c r="I42" s="228" t="s">
        <v>72</v>
      </c>
      <c r="J42" s="645" t="s">
        <v>77</v>
      </c>
      <c r="K42" s="455"/>
      <c r="L42" s="542"/>
      <c r="M42" s="646">
        <f>+表紙!M65</f>
        <v>9743</v>
      </c>
      <c r="N42" s="436"/>
      <c r="O42" s="169" t="s">
        <v>72</v>
      </c>
    </row>
    <row r="43" spans="3:15" ht="24.75" customHeight="1" x14ac:dyDescent="0.15">
      <c r="C43" s="164"/>
      <c r="D43" s="553" t="s">
        <v>78</v>
      </c>
      <c r="E43" s="436"/>
      <c r="F43" s="436"/>
      <c r="G43" s="437"/>
      <c r="H43" s="233" t="str">
        <f>+表紙!H66</f>
        <v>0</v>
      </c>
      <c r="I43" s="228" t="s">
        <v>72</v>
      </c>
      <c r="J43" s="645" t="s">
        <v>79</v>
      </c>
      <c r="K43" s="455"/>
      <c r="L43" s="542"/>
      <c r="M43" s="646" t="str">
        <f>+表紙!M66</f>
        <v>0</v>
      </c>
      <c r="N43" s="436"/>
      <c r="O43" s="169" t="s">
        <v>72</v>
      </c>
    </row>
    <row r="44" spans="3:15" ht="24.75" customHeight="1" x14ac:dyDescent="0.15">
      <c r="C44" s="227"/>
      <c r="D44" s="553" t="s">
        <v>80</v>
      </c>
      <c r="E44" s="436"/>
      <c r="F44" s="436"/>
      <c r="G44" s="437"/>
      <c r="H44" s="233" t="str">
        <f>+表紙!H67</f>
        <v>0</v>
      </c>
      <c r="I44" s="228" t="s">
        <v>72</v>
      </c>
      <c r="J44" s="645" t="s">
        <v>81</v>
      </c>
      <c r="K44" s="455"/>
      <c r="L44" s="542"/>
      <c r="M44" s="646" t="str">
        <f>+表紙!M67</f>
        <v>0</v>
      </c>
      <c r="N44" s="436"/>
      <c r="O44" s="169" t="s">
        <v>72</v>
      </c>
    </row>
    <row r="45" spans="3:15" ht="32.1" customHeight="1" x14ac:dyDescent="0.15">
      <c r="C45" s="654" t="s">
        <v>82</v>
      </c>
      <c r="D45" s="436"/>
      <c r="E45" s="437"/>
      <c r="F45" s="27"/>
      <c r="G45" s="27"/>
      <c r="H45" s="28"/>
      <c r="I45" s="28"/>
      <c r="J45" s="29"/>
      <c r="K45" s="29"/>
      <c r="L45" s="30"/>
      <c r="M45" s="30"/>
      <c r="N45" s="30"/>
      <c r="O45" s="31"/>
    </row>
    <row r="46" spans="3:15" ht="3.6" customHeight="1" x14ac:dyDescent="0.15">
      <c r="C46" s="217"/>
      <c r="D46" s="218"/>
      <c r="E46" s="218"/>
      <c r="F46" s="219"/>
      <c r="G46" s="219"/>
      <c r="H46" s="220"/>
      <c r="I46" s="220"/>
      <c r="J46" s="221"/>
      <c r="K46" s="221"/>
      <c r="L46" s="168"/>
      <c r="M46" s="168"/>
      <c r="N46" s="168"/>
      <c r="O46" s="220"/>
    </row>
    <row r="47" spans="3:15" ht="15" customHeight="1" x14ac:dyDescent="0.15">
      <c r="C47" s="578" t="s">
        <v>83</v>
      </c>
      <c r="D47" s="534"/>
      <c r="E47" s="534"/>
      <c r="F47" s="534"/>
      <c r="G47" s="534"/>
      <c r="H47" s="534"/>
      <c r="I47" s="534"/>
      <c r="J47" s="534"/>
      <c r="K47" s="534"/>
      <c r="L47" s="534"/>
      <c r="M47" s="534"/>
      <c r="N47" s="534"/>
      <c r="O47" s="534"/>
    </row>
    <row r="48" spans="3:15" ht="13.35" customHeight="1" x14ac:dyDescent="0.15">
      <c r="C48" s="212" t="s">
        <v>84</v>
      </c>
      <c r="D48" s="4"/>
      <c r="E48" s="4"/>
      <c r="F48" s="32"/>
      <c r="G48" s="32"/>
      <c r="H48" s="33"/>
      <c r="I48" s="33"/>
      <c r="J48" s="34"/>
      <c r="K48" s="34"/>
      <c r="L48" s="35"/>
      <c r="M48" s="35"/>
      <c r="N48" s="35"/>
      <c r="O48" s="213"/>
    </row>
    <row r="49" spans="1:15" ht="15" customHeight="1" x14ac:dyDescent="0.15">
      <c r="A49" s="22">
        <v>11</v>
      </c>
      <c r="C49" s="214"/>
      <c r="D49" s="215"/>
      <c r="E49" s="215"/>
      <c r="F49" s="215"/>
      <c r="G49" s="215"/>
      <c r="H49" s="215"/>
      <c r="I49" s="215"/>
      <c r="J49" s="215"/>
      <c r="K49" s="215"/>
      <c r="L49" s="215"/>
      <c r="M49" s="215"/>
      <c r="N49" s="215"/>
      <c r="O49" s="216"/>
    </row>
    <row r="50" spans="1:15" ht="15" customHeight="1" x14ac:dyDescent="0.15">
      <c r="C50" s="170">
        <v>1</v>
      </c>
      <c r="D50" s="533" t="s">
        <v>85</v>
      </c>
      <c r="E50" s="534"/>
      <c r="F50" s="534"/>
      <c r="G50" s="534"/>
      <c r="H50" s="534"/>
      <c r="I50" s="534"/>
      <c r="J50" s="534"/>
      <c r="K50" s="534"/>
      <c r="L50" s="534"/>
      <c r="M50" s="534"/>
      <c r="N50" s="534"/>
      <c r="O50" s="535"/>
    </row>
    <row r="51" spans="1:15" ht="15" customHeight="1" x14ac:dyDescent="0.15">
      <c r="C51" s="170">
        <v>2</v>
      </c>
      <c r="D51" s="533" t="s">
        <v>86</v>
      </c>
      <c r="E51" s="534"/>
      <c r="F51" s="534"/>
      <c r="G51" s="534"/>
      <c r="H51" s="534"/>
      <c r="I51" s="534"/>
      <c r="J51" s="534"/>
      <c r="K51" s="534"/>
      <c r="L51" s="534"/>
      <c r="M51" s="534"/>
      <c r="N51" s="534"/>
      <c r="O51" s="535"/>
    </row>
    <row r="52" spans="1:15" ht="15" customHeight="1" x14ac:dyDescent="0.15">
      <c r="C52" s="170"/>
      <c r="D52" s="533" t="s">
        <v>87</v>
      </c>
      <c r="E52" s="534"/>
      <c r="F52" s="534"/>
      <c r="G52" s="534"/>
      <c r="H52" s="534"/>
      <c r="I52" s="534"/>
      <c r="J52" s="534"/>
      <c r="K52" s="534"/>
      <c r="L52" s="534"/>
      <c r="M52" s="534"/>
      <c r="N52" s="534"/>
      <c r="O52" s="535"/>
    </row>
    <row r="53" spans="1:15" ht="39" customHeight="1" x14ac:dyDescent="0.15">
      <c r="C53" s="170"/>
      <c r="D53" s="533" t="s">
        <v>88</v>
      </c>
      <c r="E53" s="534"/>
      <c r="F53" s="534"/>
      <c r="G53" s="534"/>
      <c r="H53" s="534"/>
      <c r="I53" s="534"/>
      <c r="J53" s="534"/>
      <c r="K53" s="534"/>
      <c r="L53" s="534"/>
      <c r="M53" s="534"/>
      <c r="N53" s="534"/>
      <c r="O53" s="535"/>
    </row>
    <row r="54" spans="1:15" ht="28.35" customHeight="1" x14ac:dyDescent="0.15">
      <c r="A54" s="21"/>
      <c r="B54" s="21"/>
      <c r="C54" s="170">
        <v>3</v>
      </c>
      <c r="D54" s="533" t="s">
        <v>89</v>
      </c>
      <c r="E54" s="534"/>
      <c r="F54" s="534"/>
      <c r="G54" s="534"/>
      <c r="H54" s="534"/>
      <c r="I54" s="534"/>
      <c r="J54" s="534"/>
      <c r="K54" s="534"/>
      <c r="L54" s="534"/>
      <c r="M54" s="534"/>
      <c r="N54" s="534"/>
      <c r="O54" s="535"/>
    </row>
    <row r="55" spans="1:15" ht="28.35" customHeight="1" x14ac:dyDescent="0.15">
      <c r="A55" s="21"/>
      <c r="B55" s="21"/>
      <c r="C55" s="170">
        <v>4</v>
      </c>
      <c r="D55" s="533" t="s">
        <v>363</v>
      </c>
      <c r="E55" s="534"/>
      <c r="F55" s="534"/>
      <c r="G55" s="534"/>
      <c r="H55" s="534"/>
      <c r="I55" s="534"/>
      <c r="J55" s="534"/>
      <c r="K55" s="534"/>
      <c r="L55" s="534"/>
      <c r="M55" s="534"/>
      <c r="N55" s="534"/>
      <c r="O55" s="535"/>
    </row>
    <row r="56" spans="1:15" ht="15" customHeight="1" x14ac:dyDescent="0.15">
      <c r="A56" s="21"/>
      <c r="B56" s="21"/>
      <c r="C56" s="170"/>
      <c r="D56" s="171" t="s">
        <v>364</v>
      </c>
      <c r="E56" s="533" t="s">
        <v>92</v>
      </c>
      <c r="F56" s="534"/>
      <c r="G56" s="534"/>
      <c r="H56" s="534"/>
      <c r="I56" s="534"/>
      <c r="J56" s="534"/>
      <c r="K56" s="534"/>
      <c r="L56" s="534"/>
      <c r="M56" s="534"/>
      <c r="N56" s="534"/>
      <c r="O56" s="535"/>
    </row>
    <row r="57" spans="1:15" ht="15" customHeight="1" x14ac:dyDescent="0.15">
      <c r="A57" s="21"/>
      <c r="B57" s="21"/>
      <c r="C57" s="170"/>
      <c r="D57" s="171" t="s">
        <v>365</v>
      </c>
      <c r="E57" s="533" t="s">
        <v>366</v>
      </c>
      <c r="F57" s="534"/>
      <c r="G57" s="534"/>
      <c r="H57" s="534"/>
      <c r="I57" s="534"/>
      <c r="J57" s="534"/>
      <c r="K57" s="534"/>
      <c r="L57" s="534"/>
      <c r="M57" s="534"/>
      <c r="N57" s="534"/>
      <c r="O57" s="535"/>
    </row>
    <row r="58" spans="1:15" ht="15" customHeight="1" x14ac:dyDescent="0.15">
      <c r="A58" s="21"/>
      <c r="B58" s="21"/>
      <c r="C58" s="170"/>
      <c r="D58" s="171" t="s">
        <v>367</v>
      </c>
      <c r="E58" s="533" t="s">
        <v>368</v>
      </c>
      <c r="F58" s="534"/>
      <c r="G58" s="534"/>
      <c r="H58" s="534"/>
      <c r="I58" s="534"/>
      <c r="J58" s="534"/>
      <c r="K58" s="534"/>
      <c r="L58" s="534"/>
      <c r="M58" s="534"/>
      <c r="N58" s="534"/>
      <c r="O58" s="535"/>
    </row>
    <row r="59" spans="1:15" ht="15" customHeight="1" x14ac:dyDescent="0.15">
      <c r="A59" s="21"/>
      <c r="B59" s="21"/>
      <c r="C59" s="170"/>
      <c r="D59" s="171" t="s">
        <v>369</v>
      </c>
      <c r="E59" s="533" t="s">
        <v>370</v>
      </c>
      <c r="F59" s="534"/>
      <c r="G59" s="534"/>
      <c r="H59" s="534"/>
      <c r="I59" s="534"/>
      <c r="J59" s="534"/>
      <c r="K59" s="534"/>
      <c r="L59" s="534"/>
      <c r="M59" s="534"/>
      <c r="N59" s="534"/>
      <c r="O59" s="535"/>
    </row>
    <row r="60" spans="1:15" ht="15" customHeight="1" x14ac:dyDescent="0.15">
      <c r="A60" s="21"/>
      <c r="B60" s="21"/>
      <c r="C60" s="170"/>
      <c r="D60" s="171" t="s">
        <v>371</v>
      </c>
      <c r="E60" s="533" t="s">
        <v>372</v>
      </c>
      <c r="F60" s="534"/>
      <c r="G60" s="534"/>
      <c r="H60" s="534"/>
      <c r="I60" s="534"/>
      <c r="J60" s="534"/>
      <c r="K60" s="534"/>
      <c r="L60" s="534"/>
      <c r="M60" s="534"/>
      <c r="N60" s="534"/>
      <c r="O60" s="535"/>
    </row>
    <row r="61" spans="1:15" ht="15" customHeight="1" x14ac:dyDescent="0.15">
      <c r="A61" s="21"/>
      <c r="B61" s="21"/>
      <c r="C61" s="170"/>
      <c r="D61" s="171" t="s">
        <v>373</v>
      </c>
      <c r="E61" s="533" t="s">
        <v>105</v>
      </c>
      <c r="F61" s="534"/>
      <c r="G61" s="534"/>
      <c r="H61" s="534"/>
      <c r="I61" s="534"/>
      <c r="J61" s="534"/>
      <c r="K61" s="534"/>
      <c r="L61" s="534"/>
      <c r="M61" s="534"/>
      <c r="N61" s="534"/>
      <c r="O61" s="535"/>
    </row>
    <row r="62" spans="1:15" ht="15" customHeight="1" x14ac:dyDescent="0.15">
      <c r="A62" s="21"/>
      <c r="B62" s="21"/>
      <c r="C62" s="170"/>
      <c r="D62" s="171" t="s">
        <v>374</v>
      </c>
      <c r="E62" s="533" t="s">
        <v>375</v>
      </c>
      <c r="F62" s="534"/>
      <c r="G62" s="534"/>
      <c r="H62" s="534"/>
      <c r="I62" s="534"/>
      <c r="J62" s="534"/>
      <c r="K62" s="534"/>
      <c r="L62" s="534"/>
      <c r="M62" s="534"/>
      <c r="N62" s="534"/>
      <c r="O62" s="535"/>
    </row>
    <row r="63" spans="1:15" ht="15" customHeight="1" x14ac:dyDescent="0.15">
      <c r="A63" s="21"/>
      <c r="B63" s="21"/>
      <c r="C63" s="170"/>
      <c r="D63" s="171" t="s">
        <v>376</v>
      </c>
      <c r="E63" s="533" t="s">
        <v>377</v>
      </c>
      <c r="F63" s="534"/>
      <c r="G63" s="534"/>
      <c r="H63" s="534"/>
      <c r="I63" s="534"/>
      <c r="J63" s="534"/>
      <c r="K63" s="534"/>
      <c r="L63" s="534"/>
      <c r="M63" s="534"/>
      <c r="N63" s="534"/>
      <c r="O63" s="535"/>
    </row>
    <row r="64" spans="1:15" ht="15" customHeight="1" x14ac:dyDescent="0.15">
      <c r="A64" s="21"/>
      <c r="B64" s="21"/>
      <c r="C64" s="170"/>
      <c r="D64" s="171" t="s">
        <v>378</v>
      </c>
      <c r="E64" s="533" t="s">
        <v>379</v>
      </c>
      <c r="F64" s="534"/>
      <c r="G64" s="534"/>
      <c r="H64" s="534"/>
      <c r="I64" s="534"/>
      <c r="J64" s="534"/>
      <c r="K64" s="534"/>
      <c r="L64" s="534"/>
      <c r="M64" s="534"/>
      <c r="N64" s="534"/>
      <c r="O64" s="535"/>
    </row>
    <row r="65" spans="1:15" ht="15" customHeight="1" x14ac:dyDescent="0.15">
      <c r="A65" s="21"/>
      <c r="B65" s="21"/>
      <c r="C65" s="170"/>
      <c r="D65" s="171" t="s">
        <v>113</v>
      </c>
      <c r="E65" s="533" t="s">
        <v>114</v>
      </c>
      <c r="F65" s="534"/>
      <c r="G65" s="534"/>
      <c r="H65" s="534"/>
      <c r="I65" s="534"/>
      <c r="J65" s="534"/>
      <c r="K65" s="534"/>
      <c r="L65" s="534"/>
      <c r="M65" s="534"/>
      <c r="N65" s="534"/>
      <c r="O65" s="535"/>
    </row>
    <row r="66" spans="1:15" ht="28.35" customHeight="1" x14ac:dyDescent="0.15">
      <c r="A66" s="21"/>
      <c r="B66" s="21"/>
      <c r="C66" s="170"/>
      <c r="D66" s="171" t="s">
        <v>115</v>
      </c>
      <c r="E66" s="533" t="s">
        <v>116</v>
      </c>
      <c r="F66" s="534"/>
      <c r="G66" s="534"/>
      <c r="H66" s="534"/>
      <c r="I66" s="534"/>
      <c r="J66" s="534"/>
      <c r="K66" s="534"/>
      <c r="L66" s="534"/>
      <c r="M66" s="534"/>
      <c r="N66" s="534"/>
      <c r="O66" s="535"/>
    </row>
    <row r="67" spans="1:15" ht="15" customHeight="1" x14ac:dyDescent="0.15">
      <c r="A67" s="21"/>
      <c r="B67" s="21"/>
      <c r="C67" s="170"/>
      <c r="D67" s="171" t="s">
        <v>117</v>
      </c>
      <c r="E67" s="533" t="s">
        <v>118</v>
      </c>
      <c r="F67" s="534"/>
      <c r="G67" s="534"/>
      <c r="H67" s="534"/>
      <c r="I67" s="534"/>
      <c r="J67" s="534"/>
      <c r="K67" s="534"/>
      <c r="L67" s="534"/>
      <c r="M67" s="534"/>
      <c r="N67" s="534"/>
      <c r="O67" s="535"/>
    </row>
    <row r="68" spans="1:15" ht="28.35" customHeight="1" x14ac:dyDescent="0.15">
      <c r="A68" s="21"/>
      <c r="B68" s="21"/>
      <c r="C68" s="170"/>
      <c r="D68" s="171" t="s">
        <v>119</v>
      </c>
      <c r="E68" s="533" t="s">
        <v>120</v>
      </c>
      <c r="F68" s="534"/>
      <c r="G68" s="534"/>
      <c r="H68" s="534"/>
      <c r="I68" s="534"/>
      <c r="J68" s="534"/>
      <c r="K68" s="534"/>
      <c r="L68" s="534"/>
      <c r="M68" s="534"/>
      <c r="N68" s="534"/>
      <c r="O68" s="535"/>
    </row>
    <row r="69" spans="1:15" ht="28.35" customHeight="1" x14ac:dyDescent="0.15">
      <c r="A69" s="21"/>
      <c r="B69" s="21"/>
      <c r="C69" s="170"/>
      <c r="D69" s="171" t="s">
        <v>121</v>
      </c>
      <c r="E69" s="533" t="s">
        <v>122</v>
      </c>
      <c r="F69" s="534"/>
      <c r="G69" s="534"/>
      <c r="H69" s="534"/>
      <c r="I69" s="534"/>
      <c r="J69" s="534"/>
      <c r="K69" s="534"/>
      <c r="L69" s="534"/>
      <c r="M69" s="534"/>
      <c r="N69" s="534"/>
      <c r="O69" s="535"/>
    </row>
    <row r="70" spans="1:15" ht="28.35" customHeight="1" x14ac:dyDescent="0.15">
      <c r="A70" s="21"/>
      <c r="B70" s="21"/>
      <c r="C70" s="170">
        <v>5</v>
      </c>
      <c r="D70" s="533" t="s">
        <v>123</v>
      </c>
      <c r="E70" s="534"/>
      <c r="F70" s="534"/>
      <c r="G70" s="534"/>
      <c r="H70" s="534"/>
      <c r="I70" s="534"/>
      <c r="J70" s="534"/>
      <c r="K70" s="534"/>
      <c r="L70" s="534"/>
      <c r="M70" s="534"/>
      <c r="N70" s="534"/>
      <c r="O70" s="535"/>
    </row>
    <row r="71" spans="1:15" ht="15" customHeight="1" x14ac:dyDescent="0.15">
      <c r="A71" s="21"/>
      <c r="B71" s="21"/>
      <c r="C71" s="170">
        <v>6</v>
      </c>
      <c r="D71" s="533" t="s">
        <v>124</v>
      </c>
      <c r="E71" s="534"/>
      <c r="F71" s="534"/>
      <c r="G71" s="534"/>
      <c r="H71" s="534"/>
      <c r="I71" s="534"/>
      <c r="J71" s="534"/>
      <c r="K71" s="534"/>
      <c r="L71" s="534"/>
      <c r="M71" s="534"/>
      <c r="N71" s="534"/>
      <c r="O71" s="535"/>
    </row>
    <row r="72" spans="1:15" ht="15" customHeight="1" x14ac:dyDescent="0.15">
      <c r="A72" s="21"/>
      <c r="B72" s="21"/>
      <c r="C72" s="172"/>
      <c r="D72" s="36"/>
      <c r="E72" s="36"/>
      <c r="F72" s="36"/>
      <c r="G72" s="36"/>
      <c r="H72" s="36"/>
      <c r="I72" s="36"/>
      <c r="J72" s="36"/>
      <c r="K72" s="36"/>
      <c r="L72" s="36"/>
      <c r="M72" s="36"/>
      <c r="N72" s="36"/>
      <c r="O72" s="37"/>
    </row>
    <row r="73" spans="1:15" ht="15" customHeight="1" x14ac:dyDescent="0.15">
      <c r="A73" s="21"/>
      <c r="B73" s="21"/>
    </row>
    <row r="74" spans="1:15" ht="23.25" customHeight="1" x14ac:dyDescent="0.15">
      <c r="A74" s="21"/>
      <c r="B74" s="21"/>
    </row>
    <row r="75" spans="1:15" ht="23.25" customHeight="1" x14ac:dyDescent="0.15">
      <c r="A75" s="21"/>
      <c r="B75" s="21"/>
    </row>
    <row r="76" spans="1:15" ht="23.25" customHeight="1" x14ac:dyDescent="0.15">
      <c r="A76" s="21"/>
      <c r="B76" s="21"/>
    </row>
    <row r="77" spans="1:15" ht="23.25" customHeight="1" x14ac:dyDescent="0.15">
      <c r="A77" s="21"/>
      <c r="B77" s="21"/>
    </row>
    <row r="78" spans="1:15" x14ac:dyDescent="0.15">
      <c r="A78" s="21"/>
      <c r="B78" s="21"/>
    </row>
    <row r="79" spans="1:15" x14ac:dyDescent="0.15">
      <c r="A79" s="21"/>
      <c r="B79" s="21"/>
    </row>
    <row r="80" spans="1:15" x14ac:dyDescent="0.15">
      <c r="A80" s="21"/>
      <c r="B80" s="21"/>
    </row>
  </sheetData>
  <sheetProtection algorithmName="SHA-512" hashValue="A4f9on2Qjy9IhGQtxq1dGOtpu/nqnB9zAOdQbuYgRYyPPDPfOl50KkvZ9fHpusTIlY77g9hloilGMpwk1BQPRg==" saltValue="teU5n0YrHeiGM2zdHQiErA==" spinCount="100000" sheet="1" objects="1" scenarios="1"/>
  <mergeCells count="79">
    <mergeCell ref="M4:M5"/>
    <mergeCell ref="C45:E45"/>
    <mergeCell ref="D43:G43"/>
    <mergeCell ref="D52:O52"/>
    <mergeCell ref="D70:O70"/>
    <mergeCell ref="L11:O11"/>
    <mergeCell ref="J16:O16"/>
    <mergeCell ref="I33:K33"/>
    <mergeCell ref="E60:O60"/>
    <mergeCell ref="D40:G40"/>
    <mergeCell ref="E69:O69"/>
    <mergeCell ref="C26:E27"/>
    <mergeCell ref="D51:O51"/>
    <mergeCell ref="E59:O59"/>
    <mergeCell ref="M42:N42"/>
    <mergeCell ref="I30:K30"/>
    <mergeCell ref="F36:O36"/>
    <mergeCell ref="D41:G41"/>
    <mergeCell ref="E61:O61"/>
    <mergeCell ref="E68:O68"/>
    <mergeCell ref="F32:H32"/>
    <mergeCell ref="F37:O37"/>
    <mergeCell ref="E58:O58"/>
    <mergeCell ref="E65:O65"/>
    <mergeCell ref="J40:L40"/>
    <mergeCell ref="M44:N44"/>
    <mergeCell ref="E64:O64"/>
    <mergeCell ref="E63:O63"/>
    <mergeCell ref="M43:N43"/>
    <mergeCell ref="F33:H33"/>
    <mergeCell ref="D53:O53"/>
    <mergeCell ref="M25:O25"/>
    <mergeCell ref="D71:O71"/>
    <mergeCell ref="L33:M33"/>
    <mergeCell ref="M40:N40"/>
    <mergeCell ref="C37:E37"/>
    <mergeCell ref="C39:C42"/>
    <mergeCell ref="I31:K31"/>
    <mergeCell ref="F26:K27"/>
    <mergeCell ref="D50:O50"/>
    <mergeCell ref="C47:O47"/>
    <mergeCell ref="E57:O57"/>
    <mergeCell ref="F30:H30"/>
    <mergeCell ref="E56:O56"/>
    <mergeCell ref="E67:O67"/>
    <mergeCell ref="E62:O62"/>
    <mergeCell ref="E66:O66"/>
    <mergeCell ref="C6:O6"/>
    <mergeCell ref="L30:M30"/>
    <mergeCell ref="D55:O55"/>
    <mergeCell ref="J42:L42"/>
    <mergeCell ref="D54:O54"/>
    <mergeCell ref="M41:N41"/>
    <mergeCell ref="J44:L44"/>
    <mergeCell ref="D32:E33"/>
    <mergeCell ref="L29:O29"/>
    <mergeCell ref="D39:G39"/>
    <mergeCell ref="L32:M32"/>
    <mergeCell ref="C22:O22"/>
    <mergeCell ref="D42:G42"/>
    <mergeCell ref="J41:L41"/>
    <mergeCell ref="D44:G44"/>
    <mergeCell ref="J43:L43"/>
    <mergeCell ref="C8:O9"/>
    <mergeCell ref="J39:L39"/>
    <mergeCell ref="J17:O17"/>
    <mergeCell ref="L31:M31"/>
    <mergeCell ref="F35:O35"/>
    <mergeCell ref="M39:O39"/>
    <mergeCell ref="N26:O26"/>
    <mergeCell ref="C13:F13"/>
    <mergeCell ref="H39:I39"/>
    <mergeCell ref="C24:E25"/>
    <mergeCell ref="F31:H31"/>
    <mergeCell ref="F29:I29"/>
    <mergeCell ref="M24:O24"/>
    <mergeCell ref="L19:O19"/>
    <mergeCell ref="I32:K32"/>
    <mergeCell ref="F24:L25"/>
  </mergeCells>
  <phoneticPr fontId="3"/>
  <printOptions horizontalCentered="1"/>
  <pageMargins left="0.6692913385826772" right="0.62992125984251968" top="0.55118110236220474" bottom="0.55118110236220474" header="0" footer="0.51181102362204722"/>
  <pageSetup paperSize="9" fitToHeight="2" orientation="portrait" r:id="rId1"/>
  <rowBreaks count="1" manualBreakCount="1">
    <brk id="46" min="2" max="14"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3"/>
  <dimension ref="B2:D14"/>
  <sheetViews>
    <sheetView showGridLines="0" zoomScaleNormal="100" workbookViewId="0">
      <selection activeCell="I7" sqref="I7"/>
    </sheetView>
  </sheetViews>
  <sheetFormatPr defaultRowHeight="13.5" x14ac:dyDescent="0.15"/>
  <cols>
    <col min="2" max="2" width="17.625" style="123" customWidth="1"/>
    <col min="3" max="3" width="65.625" style="123" customWidth="1"/>
    <col min="4" max="4" width="1.625" style="123" customWidth="1"/>
  </cols>
  <sheetData>
    <row r="2" spans="2:4" x14ac:dyDescent="0.15">
      <c r="B2" t="s">
        <v>380</v>
      </c>
    </row>
    <row r="4" spans="2:4" ht="65.099999999999994" customHeight="1" x14ac:dyDescent="0.15">
      <c r="B4" s="660" t="s">
        <v>381</v>
      </c>
      <c r="C4" s="661"/>
    </row>
    <row r="5" spans="2:4" ht="13.7" customHeight="1" thickBot="1" x14ac:dyDescent="0.2">
      <c r="B5" s="5"/>
    </row>
    <row r="6" spans="2:4" x14ac:dyDescent="0.15">
      <c r="B6" s="96" t="s">
        <v>382</v>
      </c>
      <c r="C6" s="6" t="s">
        <v>383</v>
      </c>
    </row>
    <row r="7" spans="2:4" ht="114.95" customHeight="1" x14ac:dyDescent="0.15">
      <c r="B7" s="97" t="s">
        <v>384</v>
      </c>
      <c r="C7" s="7" t="s">
        <v>385</v>
      </c>
    </row>
    <row r="8" spans="2:4" ht="125.1" customHeight="1" x14ac:dyDescent="0.15">
      <c r="B8" s="98" t="s">
        <v>386</v>
      </c>
      <c r="C8" s="7" t="s">
        <v>387</v>
      </c>
    </row>
    <row r="9" spans="2:4" ht="75" customHeight="1" x14ac:dyDescent="0.15">
      <c r="B9" s="99" t="s">
        <v>388</v>
      </c>
      <c r="C9" s="7" t="s">
        <v>389</v>
      </c>
    </row>
    <row r="10" spans="2:4" ht="65.099999999999994" customHeight="1" x14ac:dyDescent="0.15">
      <c r="B10" s="99" t="s">
        <v>390</v>
      </c>
      <c r="C10" s="7" t="s">
        <v>391</v>
      </c>
    </row>
    <row r="11" spans="2:4" ht="39.950000000000003" customHeight="1" x14ac:dyDescent="0.15">
      <c r="B11" s="99" t="s">
        <v>392</v>
      </c>
      <c r="C11" s="7" t="s">
        <v>393</v>
      </c>
    </row>
    <row r="12" spans="2:4" ht="30" customHeight="1" x14ac:dyDescent="0.15">
      <c r="B12" s="99" t="s">
        <v>394</v>
      </c>
      <c r="C12" s="7" t="s">
        <v>395</v>
      </c>
    </row>
    <row r="13" spans="2:4" ht="30" customHeight="1" thickBot="1" x14ac:dyDescent="0.2">
      <c r="B13" s="100" t="s">
        <v>396</v>
      </c>
      <c r="C13" s="8" t="s">
        <v>397</v>
      </c>
      <c r="D13" s="101"/>
    </row>
    <row r="14" spans="2:4" ht="60" customHeight="1" x14ac:dyDescent="0.15">
      <c r="B14" s="658" t="s">
        <v>398</v>
      </c>
      <c r="C14" s="659"/>
      <c r="D14" s="102"/>
    </row>
  </sheetData>
  <sheetProtection algorithmName="SHA-512" hashValue="/1Og1U7oxt+6BAwPdMk2qFc97KGkh6RcgaP8zM9vTLkfIycVjH+pOFtNZwj2ccHY56czigJUfvJ+ROom4u2FZQ==" saltValue="eKKJA/yAdWUbtfIUMeoA4g==" spinCount="100000" sheet="1" objects="1" scenarios="1"/>
  <mergeCells count="2">
    <mergeCell ref="B14:C14"/>
    <mergeCell ref="B4:C4"/>
  </mergeCells>
  <phoneticPr fontId="3"/>
  <printOptions horizontalCentered="1"/>
  <pageMargins left="0.78740157480314965" right="0.78740157480314965" top="0.98425196850393704" bottom="0.98425196850393704" header="0.51181102362204722" footer="0.51181102362204722"/>
  <pageSetup paperSize="9" orientation="portrai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J125"/>
  <sheetViews>
    <sheetView workbookViewId="0">
      <pane ySplit="10" topLeftCell="A11" activePane="bottomLeft" state="frozen"/>
      <selection pane="bottomLeft"/>
    </sheetView>
  </sheetViews>
  <sheetFormatPr defaultRowHeight="13.5" x14ac:dyDescent="0.15"/>
  <cols>
    <col min="1" max="1" width="18" style="123" customWidth="1"/>
    <col min="2" max="2" width="28" style="123" customWidth="1"/>
    <col min="3" max="3" width="26" style="123" customWidth="1"/>
    <col min="4" max="4" width="22" style="123" customWidth="1"/>
    <col min="5" max="5" width="34" style="123" customWidth="1"/>
    <col min="6" max="6" width="22" style="123" customWidth="1"/>
    <col min="7" max="9" width="18" style="123" customWidth="1"/>
    <col min="10" max="10" width="35" style="123" customWidth="1"/>
  </cols>
  <sheetData>
    <row r="1" spans="1:8" ht="21.95" customHeight="1" x14ac:dyDescent="0.2">
      <c r="A1" s="664" t="s">
        <v>399</v>
      </c>
      <c r="B1" s="661"/>
      <c r="C1" s="661"/>
      <c r="D1" s="661"/>
      <c r="E1" s="661"/>
      <c r="F1" s="661"/>
      <c r="G1" s="661"/>
      <c r="H1" s="661"/>
    </row>
    <row r="2" spans="1:8" ht="21.95" customHeight="1" x14ac:dyDescent="0.15"/>
    <row r="3" spans="1:8" ht="21.95" customHeight="1" x14ac:dyDescent="0.15">
      <c r="A3" s="424" t="s">
        <v>400</v>
      </c>
      <c r="B3" s="425" t="s">
        <v>401</v>
      </c>
    </row>
    <row r="4" spans="1:8" ht="21.95" customHeight="1" x14ac:dyDescent="0.15">
      <c r="A4" s="424" t="s">
        <v>402</v>
      </c>
      <c r="B4" s="425" t="s">
        <v>403</v>
      </c>
    </row>
    <row r="5" spans="1:8" ht="21.95" customHeight="1" x14ac:dyDescent="0.15">
      <c r="A5" s="424" t="s">
        <v>404</v>
      </c>
      <c r="B5" s="426" t="s">
        <v>405</v>
      </c>
    </row>
    <row r="6" spans="1:8" ht="21.95" customHeight="1" x14ac:dyDescent="0.15">
      <c r="A6" s="424" t="s">
        <v>406</v>
      </c>
      <c r="B6" s="425" t="s">
        <v>407</v>
      </c>
    </row>
    <row r="7" spans="1:8" ht="21.95" customHeight="1" x14ac:dyDescent="0.15">
      <c r="A7" s="424" t="s">
        <v>408</v>
      </c>
      <c r="B7" s="426" t="s">
        <v>409</v>
      </c>
    </row>
    <row r="8" spans="1:8" ht="21.95" customHeight="1" x14ac:dyDescent="0.15"/>
    <row r="9" spans="1:8" ht="21.95" customHeight="1" x14ac:dyDescent="0.15"/>
    <row r="10" spans="1:8" ht="21.95" customHeight="1" x14ac:dyDescent="0.15">
      <c r="A10" s="663" t="s">
        <v>410</v>
      </c>
      <c r="B10" s="661"/>
      <c r="C10" s="661"/>
      <c r="D10" s="661"/>
      <c r="E10" s="661"/>
      <c r="F10" s="661"/>
      <c r="G10" s="661"/>
      <c r="H10" s="661"/>
    </row>
    <row r="11" spans="1:8" ht="21.95" customHeight="1" x14ac:dyDescent="0.15">
      <c r="A11" s="427" t="s">
        <v>411</v>
      </c>
      <c r="B11" s="427" t="s">
        <v>412</v>
      </c>
      <c r="C11" s="427" t="s">
        <v>413</v>
      </c>
      <c r="D11" s="427" t="s">
        <v>414</v>
      </c>
      <c r="E11" s="427" t="s">
        <v>84</v>
      </c>
      <c r="F11" s="427" t="s">
        <v>415</v>
      </c>
      <c r="G11" s="427" t="s">
        <v>416</v>
      </c>
      <c r="H11" s="427" t="s">
        <v>417</v>
      </c>
    </row>
    <row r="12" spans="1:8" ht="21.95" customHeight="1" x14ac:dyDescent="0.15">
      <c r="A12" s="428" t="s">
        <v>418</v>
      </c>
      <c r="B12" s="428" t="s">
        <v>419</v>
      </c>
      <c r="C12" s="429">
        <v>188.73768200000001</v>
      </c>
      <c r="D12" s="429">
        <v>44.898333000000001</v>
      </c>
      <c r="E12" s="428" t="s">
        <v>420</v>
      </c>
      <c r="F12" s="429">
        <v>188.7</v>
      </c>
      <c r="G12" s="429">
        <v>188.7</v>
      </c>
      <c r="H12" s="429">
        <v>44.9</v>
      </c>
    </row>
    <row r="13" spans="1:8" ht="21.95" customHeight="1" x14ac:dyDescent="0.15">
      <c r="A13" s="428" t="s">
        <v>421</v>
      </c>
      <c r="B13" s="428" t="s">
        <v>422</v>
      </c>
      <c r="C13" s="429">
        <v>1.8320000000000001</v>
      </c>
      <c r="D13" s="429">
        <v>0.39500000000000002</v>
      </c>
      <c r="E13" s="428" t="s">
        <v>420</v>
      </c>
      <c r="F13" s="429">
        <v>1.8</v>
      </c>
      <c r="G13" s="429">
        <v>1.8</v>
      </c>
      <c r="H13" s="429">
        <v>0.4</v>
      </c>
    </row>
    <row r="14" spans="1:8" ht="21.95" customHeight="1" x14ac:dyDescent="0.15">
      <c r="A14" s="428" t="s">
        <v>423</v>
      </c>
      <c r="B14" s="428" t="s">
        <v>424</v>
      </c>
      <c r="C14" s="429">
        <v>2344.9553340000002</v>
      </c>
      <c r="D14" s="429">
        <v>1004.959167</v>
      </c>
      <c r="E14" s="428" t="s">
        <v>420</v>
      </c>
      <c r="F14" s="429">
        <v>2345</v>
      </c>
      <c r="G14" s="429">
        <v>2345</v>
      </c>
      <c r="H14" s="429">
        <v>1005</v>
      </c>
    </row>
    <row r="15" spans="1:8" ht="21.95" customHeight="1" x14ac:dyDescent="0.15">
      <c r="A15" s="428" t="s">
        <v>425</v>
      </c>
      <c r="B15" s="428" t="s">
        <v>426</v>
      </c>
      <c r="C15" s="429">
        <v>5.89</v>
      </c>
      <c r="D15" s="429">
        <v>2.8079999999999998</v>
      </c>
      <c r="E15" s="428" t="s">
        <v>420</v>
      </c>
      <c r="F15" s="429">
        <v>5.9</v>
      </c>
      <c r="G15" s="429">
        <v>5.9</v>
      </c>
      <c r="H15" s="429">
        <v>2.8</v>
      </c>
    </row>
    <row r="16" spans="1:8" ht="21.95" customHeight="1" x14ac:dyDescent="0.15">
      <c r="A16" s="428" t="s">
        <v>427</v>
      </c>
      <c r="B16" s="428" t="s">
        <v>428</v>
      </c>
      <c r="C16" s="429">
        <v>2.194083</v>
      </c>
      <c r="D16" s="429">
        <v>1.487833</v>
      </c>
      <c r="E16" s="428" t="s">
        <v>420</v>
      </c>
      <c r="F16" s="429">
        <v>2.2000000000000002</v>
      </c>
      <c r="G16" s="429">
        <v>2.2000000000000002</v>
      </c>
      <c r="H16" s="429">
        <v>1.5</v>
      </c>
    </row>
    <row r="17" spans="1:8" ht="21.95" customHeight="1" x14ac:dyDescent="0.15">
      <c r="A17" s="428" t="s">
        <v>429</v>
      </c>
      <c r="B17" s="428" t="s">
        <v>430</v>
      </c>
      <c r="C17" s="429">
        <v>9422.0779989999992</v>
      </c>
      <c r="D17" s="429">
        <v>139.76</v>
      </c>
      <c r="E17" s="428" t="s">
        <v>420</v>
      </c>
      <c r="F17" s="429">
        <v>9422.1</v>
      </c>
      <c r="G17" s="429">
        <v>9422.1</v>
      </c>
      <c r="H17" s="429">
        <v>139.80000000000001</v>
      </c>
    </row>
    <row r="18" spans="1:8" ht="21.95" customHeight="1" x14ac:dyDescent="0.15">
      <c r="A18" s="428" t="s">
        <v>431</v>
      </c>
      <c r="B18" s="428" t="s">
        <v>432</v>
      </c>
      <c r="C18" s="429">
        <v>686.22353299999997</v>
      </c>
      <c r="D18" s="429">
        <v>67.03</v>
      </c>
      <c r="E18" s="428" t="s">
        <v>420</v>
      </c>
      <c r="F18" s="429">
        <v>686.2</v>
      </c>
      <c r="G18" s="429">
        <v>686.2</v>
      </c>
      <c r="H18" s="429">
        <v>67</v>
      </c>
    </row>
    <row r="19" spans="1:8" ht="21.95" customHeight="1" x14ac:dyDescent="0.15">
      <c r="A19" s="428" t="s">
        <v>433</v>
      </c>
      <c r="B19" s="428" t="s">
        <v>434</v>
      </c>
      <c r="C19" s="429">
        <v>249.55279899999999</v>
      </c>
      <c r="D19" s="429">
        <v>138.25033300000001</v>
      </c>
      <c r="E19" s="428" t="s">
        <v>420</v>
      </c>
      <c r="F19" s="429">
        <v>249.6</v>
      </c>
      <c r="G19" s="429">
        <v>249.6</v>
      </c>
      <c r="H19" s="429">
        <v>138.30000000000001</v>
      </c>
    </row>
    <row r="20" spans="1:8" ht="21.95" customHeight="1" x14ac:dyDescent="0.15">
      <c r="A20" s="430" t="s">
        <v>339</v>
      </c>
      <c r="B20" s="430"/>
      <c r="C20" s="431">
        <v>12901.46343</v>
      </c>
      <c r="D20" s="431">
        <v>1399.5886660000001</v>
      </c>
      <c r="E20" s="430"/>
      <c r="F20" s="431">
        <v>12901.5</v>
      </c>
      <c r="G20" s="431">
        <v>12901.5</v>
      </c>
      <c r="H20" s="431">
        <v>1399.6</v>
      </c>
    </row>
    <row r="21" spans="1:8" ht="21.95" customHeight="1" x14ac:dyDescent="0.15"/>
    <row r="22" spans="1:8" ht="21.95" customHeight="1" x14ac:dyDescent="0.15"/>
    <row r="23" spans="1:8" ht="21.95" customHeight="1" x14ac:dyDescent="0.15">
      <c r="A23" s="663" t="s">
        <v>435</v>
      </c>
      <c r="B23" s="661"/>
      <c r="C23" s="661"/>
      <c r="D23" s="661"/>
      <c r="E23" s="661"/>
      <c r="F23" s="661"/>
    </row>
    <row r="24" spans="1:8" ht="21.95" customHeight="1" x14ac:dyDescent="0.15">
      <c r="A24" s="427" t="s">
        <v>436</v>
      </c>
      <c r="B24" s="427" t="s">
        <v>411</v>
      </c>
      <c r="C24" s="427" t="s">
        <v>412</v>
      </c>
      <c r="D24" s="427" t="s">
        <v>437</v>
      </c>
      <c r="E24" s="427" t="s">
        <v>438</v>
      </c>
      <c r="F24" s="427" t="s">
        <v>84</v>
      </c>
    </row>
    <row r="25" spans="1:8" ht="21.95" customHeight="1" x14ac:dyDescent="0.15">
      <c r="A25" s="428" t="s">
        <v>439</v>
      </c>
      <c r="B25" s="428" t="s">
        <v>418</v>
      </c>
      <c r="C25" s="428" t="s">
        <v>419</v>
      </c>
      <c r="D25" s="429">
        <v>188.73768200000001</v>
      </c>
      <c r="E25" s="429">
        <v>44.898333000000001</v>
      </c>
      <c r="F25" s="428" t="s">
        <v>268</v>
      </c>
    </row>
    <row r="26" spans="1:8" ht="21.95" customHeight="1" x14ac:dyDescent="0.15">
      <c r="A26" s="428" t="s">
        <v>439</v>
      </c>
      <c r="B26" s="428" t="s">
        <v>421</v>
      </c>
      <c r="C26" s="428" t="s">
        <v>422</v>
      </c>
      <c r="D26" s="429">
        <v>1.8320000000000001</v>
      </c>
      <c r="E26" s="429">
        <v>0.39500000000000002</v>
      </c>
      <c r="F26" s="428" t="s">
        <v>268</v>
      </c>
    </row>
    <row r="27" spans="1:8" ht="21.95" customHeight="1" x14ac:dyDescent="0.15">
      <c r="A27" s="428" t="s">
        <v>439</v>
      </c>
      <c r="B27" s="428" t="s">
        <v>423</v>
      </c>
      <c r="C27" s="428" t="s">
        <v>424</v>
      </c>
      <c r="D27" s="429">
        <v>2344.9553340000002</v>
      </c>
      <c r="E27" s="429">
        <v>1004.959167</v>
      </c>
      <c r="F27" s="428" t="s">
        <v>268</v>
      </c>
    </row>
    <row r="28" spans="1:8" ht="21.95" customHeight="1" x14ac:dyDescent="0.15">
      <c r="A28" s="428" t="s">
        <v>439</v>
      </c>
      <c r="B28" s="428" t="s">
        <v>425</v>
      </c>
      <c r="C28" s="428" t="s">
        <v>426</v>
      </c>
      <c r="D28" s="429">
        <v>5.89</v>
      </c>
      <c r="E28" s="429">
        <v>2.8079999999999998</v>
      </c>
      <c r="F28" s="428" t="s">
        <v>268</v>
      </c>
    </row>
    <row r="29" spans="1:8" ht="21.95" customHeight="1" x14ac:dyDescent="0.15">
      <c r="A29" s="428" t="s">
        <v>439</v>
      </c>
      <c r="B29" s="428" t="s">
        <v>427</v>
      </c>
      <c r="C29" s="428" t="s">
        <v>428</v>
      </c>
      <c r="D29" s="429">
        <v>2.194083</v>
      </c>
      <c r="E29" s="429">
        <v>1.487833</v>
      </c>
      <c r="F29" s="428" t="s">
        <v>268</v>
      </c>
    </row>
    <row r="30" spans="1:8" ht="21.95" customHeight="1" x14ac:dyDescent="0.15">
      <c r="A30" s="428" t="s">
        <v>439</v>
      </c>
      <c r="B30" s="428" t="s">
        <v>429</v>
      </c>
      <c r="C30" s="428" t="s">
        <v>430</v>
      </c>
      <c r="D30" s="429">
        <v>9422.0779989999992</v>
      </c>
      <c r="E30" s="429">
        <v>139.76</v>
      </c>
      <c r="F30" s="428" t="s">
        <v>268</v>
      </c>
    </row>
    <row r="31" spans="1:8" ht="21.95" customHeight="1" x14ac:dyDescent="0.15">
      <c r="A31" s="428" t="s">
        <v>439</v>
      </c>
      <c r="B31" s="428" t="s">
        <v>431</v>
      </c>
      <c r="C31" s="428" t="s">
        <v>432</v>
      </c>
      <c r="D31" s="429">
        <v>686.22353299999997</v>
      </c>
      <c r="E31" s="429">
        <v>67.03</v>
      </c>
      <c r="F31" s="428" t="s">
        <v>268</v>
      </c>
    </row>
    <row r="32" spans="1:8" ht="21.95" customHeight="1" x14ac:dyDescent="0.15">
      <c r="A32" s="428" t="s">
        <v>439</v>
      </c>
      <c r="B32" s="428" t="s">
        <v>433</v>
      </c>
      <c r="C32" s="428" t="s">
        <v>434</v>
      </c>
      <c r="D32" s="429">
        <v>249.55279899999999</v>
      </c>
      <c r="E32" s="429">
        <v>138.25033300000001</v>
      </c>
      <c r="F32" s="428" t="s">
        <v>268</v>
      </c>
    </row>
    <row r="33" spans="1:6" ht="21.95" customHeight="1" x14ac:dyDescent="0.15">
      <c r="A33" s="428" t="s">
        <v>440</v>
      </c>
      <c r="B33" s="428" t="s">
        <v>418</v>
      </c>
      <c r="C33" s="428" t="s">
        <v>419</v>
      </c>
      <c r="D33" s="429">
        <v>1.7</v>
      </c>
      <c r="E33" s="429">
        <v>1.28</v>
      </c>
      <c r="F33" s="428" t="s">
        <v>268</v>
      </c>
    </row>
    <row r="34" spans="1:6" ht="21.95" customHeight="1" x14ac:dyDescent="0.15">
      <c r="A34" s="428" t="s">
        <v>440</v>
      </c>
      <c r="B34" s="428" t="s">
        <v>423</v>
      </c>
      <c r="C34" s="428" t="s">
        <v>424</v>
      </c>
      <c r="D34" s="429">
        <v>89.11</v>
      </c>
      <c r="E34" s="429">
        <v>36.729999999999997</v>
      </c>
      <c r="F34" s="428" t="s">
        <v>268</v>
      </c>
    </row>
    <row r="35" spans="1:6" ht="21.95" customHeight="1" x14ac:dyDescent="0.15">
      <c r="A35" s="428" t="s">
        <v>440</v>
      </c>
      <c r="B35" s="428" t="s">
        <v>427</v>
      </c>
      <c r="C35" s="428" t="s">
        <v>428</v>
      </c>
      <c r="D35" s="429">
        <v>0.02</v>
      </c>
      <c r="E35" s="429">
        <v>0.02</v>
      </c>
      <c r="F35" s="428" t="s">
        <v>268</v>
      </c>
    </row>
    <row r="36" spans="1:6" ht="21.95" customHeight="1" x14ac:dyDescent="0.15">
      <c r="A36" s="428" t="s">
        <v>440</v>
      </c>
      <c r="B36" s="428" t="s">
        <v>429</v>
      </c>
      <c r="C36" s="428" t="s">
        <v>430</v>
      </c>
      <c r="D36" s="429">
        <v>186.79</v>
      </c>
      <c r="E36" s="429">
        <v>0.21</v>
      </c>
      <c r="F36" s="428" t="s">
        <v>268</v>
      </c>
    </row>
    <row r="37" spans="1:6" ht="21.95" customHeight="1" x14ac:dyDescent="0.15">
      <c r="A37" s="428" t="s">
        <v>440</v>
      </c>
      <c r="B37" s="428" t="s">
        <v>431</v>
      </c>
      <c r="C37" s="428" t="s">
        <v>432</v>
      </c>
      <c r="D37" s="429">
        <v>14.616</v>
      </c>
      <c r="E37" s="429">
        <v>2.96</v>
      </c>
      <c r="F37" s="428" t="s">
        <v>268</v>
      </c>
    </row>
    <row r="38" spans="1:6" ht="21.95" customHeight="1" x14ac:dyDescent="0.15">
      <c r="A38" s="428" t="s">
        <v>440</v>
      </c>
      <c r="B38" s="428" t="s">
        <v>433</v>
      </c>
      <c r="C38" s="428" t="s">
        <v>434</v>
      </c>
      <c r="D38" s="429">
        <v>9.0079999999999991</v>
      </c>
      <c r="E38" s="429">
        <v>6.11</v>
      </c>
      <c r="F38" s="428" t="s">
        <v>268</v>
      </c>
    </row>
    <row r="39" spans="1:6" ht="21.95" customHeight="1" x14ac:dyDescent="0.15">
      <c r="A39" s="428" t="s">
        <v>441</v>
      </c>
      <c r="B39" s="428" t="s">
        <v>418</v>
      </c>
      <c r="C39" s="428" t="s">
        <v>419</v>
      </c>
      <c r="D39" s="429">
        <v>715.025667</v>
      </c>
      <c r="E39" s="429">
        <v>28.91</v>
      </c>
      <c r="F39" s="428" t="s">
        <v>268</v>
      </c>
    </row>
    <row r="40" spans="1:6" ht="21.95" customHeight="1" x14ac:dyDescent="0.15">
      <c r="A40" s="428" t="s">
        <v>441</v>
      </c>
      <c r="B40" s="428" t="s">
        <v>421</v>
      </c>
      <c r="C40" s="428" t="s">
        <v>422</v>
      </c>
      <c r="D40" s="429">
        <v>1.2849999999999999</v>
      </c>
      <c r="E40" s="429">
        <v>0</v>
      </c>
      <c r="F40" s="428" t="s">
        <v>268</v>
      </c>
    </row>
    <row r="41" spans="1:6" ht="21.95" customHeight="1" x14ac:dyDescent="0.15">
      <c r="A41" s="428" t="s">
        <v>441</v>
      </c>
      <c r="B41" s="428" t="s">
        <v>423</v>
      </c>
      <c r="C41" s="428" t="s">
        <v>424</v>
      </c>
      <c r="D41" s="429">
        <v>1278.667336</v>
      </c>
      <c r="E41" s="429">
        <v>494.10217</v>
      </c>
      <c r="F41" s="428" t="s">
        <v>268</v>
      </c>
    </row>
    <row r="42" spans="1:6" ht="21.95" customHeight="1" x14ac:dyDescent="0.15">
      <c r="A42" s="428" t="s">
        <v>441</v>
      </c>
      <c r="B42" s="428" t="s">
        <v>425</v>
      </c>
      <c r="C42" s="428" t="s">
        <v>426</v>
      </c>
      <c r="D42" s="429">
        <v>3.8889999999999998</v>
      </c>
      <c r="E42" s="429">
        <v>0.75600000000000001</v>
      </c>
      <c r="F42" s="428" t="s">
        <v>268</v>
      </c>
    </row>
    <row r="43" spans="1:6" ht="21.95" customHeight="1" x14ac:dyDescent="0.15">
      <c r="A43" s="428" t="s">
        <v>441</v>
      </c>
      <c r="B43" s="428" t="s">
        <v>427</v>
      </c>
      <c r="C43" s="428" t="s">
        <v>428</v>
      </c>
      <c r="D43" s="429">
        <v>0.97</v>
      </c>
      <c r="E43" s="429">
        <v>0</v>
      </c>
      <c r="F43" s="428" t="s">
        <v>268</v>
      </c>
    </row>
    <row r="44" spans="1:6" ht="21.95" customHeight="1" x14ac:dyDescent="0.15">
      <c r="A44" s="428" t="s">
        <v>441</v>
      </c>
      <c r="B44" s="428" t="s">
        <v>429</v>
      </c>
      <c r="C44" s="428" t="s">
        <v>430</v>
      </c>
      <c r="D44" s="429">
        <v>3279.378737</v>
      </c>
      <c r="E44" s="429">
        <v>102.30707</v>
      </c>
      <c r="F44" s="428" t="s">
        <v>268</v>
      </c>
    </row>
    <row r="45" spans="1:6" ht="21.95" customHeight="1" x14ac:dyDescent="0.15">
      <c r="A45" s="428" t="s">
        <v>441</v>
      </c>
      <c r="B45" s="428" t="s">
        <v>431</v>
      </c>
      <c r="C45" s="428" t="s">
        <v>432</v>
      </c>
      <c r="D45" s="429">
        <v>270.0718</v>
      </c>
      <c r="E45" s="429">
        <v>37.295999999999999</v>
      </c>
      <c r="F45" s="428" t="s">
        <v>268</v>
      </c>
    </row>
    <row r="46" spans="1:6" ht="21.95" customHeight="1" x14ac:dyDescent="0.15">
      <c r="A46" s="428" t="s">
        <v>441</v>
      </c>
      <c r="B46" s="428" t="s">
        <v>433</v>
      </c>
      <c r="C46" s="428" t="s">
        <v>434</v>
      </c>
      <c r="D46" s="429">
        <v>185.23503400000001</v>
      </c>
      <c r="E46" s="429">
        <v>72.733999999999995</v>
      </c>
      <c r="F46" s="428" t="s">
        <v>268</v>
      </c>
    </row>
    <row r="47" spans="1:6" ht="21.95" customHeight="1" x14ac:dyDescent="0.15">
      <c r="A47" s="428" t="s">
        <v>442</v>
      </c>
      <c r="B47" s="428" t="s">
        <v>418</v>
      </c>
      <c r="C47" s="428" t="s">
        <v>419</v>
      </c>
      <c r="D47" s="429">
        <v>32.643717000000002</v>
      </c>
      <c r="E47" s="429">
        <v>13.38</v>
      </c>
      <c r="F47" s="428" t="s">
        <v>268</v>
      </c>
    </row>
    <row r="48" spans="1:6" ht="21.95" customHeight="1" x14ac:dyDescent="0.15">
      <c r="A48" s="428" t="s">
        <v>442</v>
      </c>
      <c r="B48" s="428" t="s">
        <v>421</v>
      </c>
      <c r="C48" s="428" t="s">
        <v>422</v>
      </c>
      <c r="D48" s="429">
        <v>0.67500000000000004</v>
      </c>
      <c r="E48" s="429">
        <v>0</v>
      </c>
      <c r="F48" s="428" t="s">
        <v>268</v>
      </c>
    </row>
    <row r="49" spans="1:6" ht="21.95" customHeight="1" x14ac:dyDescent="0.15">
      <c r="A49" s="428" t="s">
        <v>442</v>
      </c>
      <c r="B49" s="428" t="s">
        <v>423</v>
      </c>
      <c r="C49" s="428" t="s">
        <v>424</v>
      </c>
      <c r="D49" s="429">
        <v>7204.0313829999996</v>
      </c>
      <c r="E49" s="429">
        <v>7005.63</v>
      </c>
      <c r="F49" s="428" t="s">
        <v>268</v>
      </c>
    </row>
    <row r="50" spans="1:6" ht="21.95" customHeight="1" x14ac:dyDescent="0.15">
      <c r="A50" s="428" t="s">
        <v>442</v>
      </c>
      <c r="B50" s="428" t="s">
        <v>425</v>
      </c>
      <c r="C50" s="428" t="s">
        <v>426</v>
      </c>
      <c r="D50" s="429">
        <v>1.984</v>
      </c>
      <c r="E50" s="429">
        <v>0.48</v>
      </c>
      <c r="F50" s="428" t="s">
        <v>268</v>
      </c>
    </row>
    <row r="51" spans="1:6" ht="21.95" customHeight="1" x14ac:dyDescent="0.15">
      <c r="A51" s="428" t="s">
        <v>442</v>
      </c>
      <c r="B51" s="428" t="s">
        <v>429</v>
      </c>
      <c r="C51" s="428" t="s">
        <v>430</v>
      </c>
      <c r="D51" s="429">
        <v>1446.153883</v>
      </c>
      <c r="E51" s="429">
        <v>25.73</v>
      </c>
      <c r="F51" s="428" t="s">
        <v>268</v>
      </c>
    </row>
    <row r="52" spans="1:6" ht="21.95" customHeight="1" x14ac:dyDescent="0.15">
      <c r="A52" s="428" t="s">
        <v>442</v>
      </c>
      <c r="B52" s="428" t="s">
        <v>431</v>
      </c>
      <c r="C52" s="428" t="s">
        <v>432</v>
      </c>
      <c r="D52" s="429">
        <v>97.438550000000006</v>
      </c>
      <c r="E52" s="429">
        <v>17.760000000000002</v>
      </c>
      <c r="F52" s="428" t="s">
        <v>268</v>
      </c>
    </row>
    <row r="53" spans="1:6" ht="21.95" customHeight="1" x14ac:dyDescent="0.15">
      <c r="A53" s="428" t="s">
        <v>442</v>
      </c>
      <c r="B53" s="428" t="s">
        <v>433</v>
      </c>
      <c r="C53" s="428" t="s">
        <v>434</v>
      </c>
      <c r="D53" s="429">
        <v>61.89</v>
      </c>
      <c r="E53" s="429">
        <v>24.402000000000001</v>
      </c>
      <c r="F53" s="428" t="s">
        <v>268</v>
      </c>
    </row>
    <row r="54" spans="1:6" ht="21.95" customHeight="1" x14ac:dyDescent="0.15">
      <c r="A54" s="428" t="s">
        <v>443</v>
      </c>
      <c r="B54" s="428" t="s">
        <v>418</v>
      </c>
      <c r="C54" s="428" t="s">
        <v>419</v>
      </c>
      <c r="D54" s="429">
        <v>14.87875</v>
      </c>
      <c r="E54" s="429">
        <v>0.96</v>
      </c>
      <c r="F54" s="428" t="s">
        <v>268</v>
      </c>
    </row>
    <row r="55" spans="1:6" ht="21.95" customHeight="1" x14ac:dyDescent="0.15">
      <c r="A55" s="428" t="s">
        <v>443</v>
      </c>
      <c r="B55" s="428" t="s">
        <v>421</v>
      </c>
      <c r="C55" s="428" t="s">
        <v>422</v>
      </c>
      <c r="D55" s="429">
        <v>0.37</v>
      </c>
      <c r="E55" s="429">
        <v>0</v>
      </c>
      <c r="F55" s="428" t="s">
        <v>268</v>
      </c>
    </row>
    <row r="56" spans="1:6" ht="21.95" customHeight="1" x14ac:dyDescent="0.15">
      <c r="A56" s="428" t="s">
        <v>443</v>
      </c>
      <c r="B56" s="428" t="s">
        <v>423</v>
      </c>
      <c r="C56" s="428" t="s">
        <v>424</v>
      </c>
      <c r="D56" s="429">
        <v>280.72791599999999</v>
      </c>
      <c r="E56" s="429">
        <v>177.79</v>
      </c>
      <c r="F56" s="428" t="s">
        <v>268</v>
      </c>
    </row>
    <row r="57" spans="1:6" ht="21.95" customHeight="1" x14ac:dyDescent="0.15">
      <c r="A57" s="428" t="s">
        <v>443</v>
      </c>
      <c r="B57" s="428" t="s">
        <v>425</v>
      </c>
      <c r="C57" s="428" t="s">
        <v>426</v>
      </c>
      <c r="D57" s="429">
        <v>0.48</v>
      </c>
      <c r="E57" s="429">
        <v>0</v>
      </c>
      <c r="F57" s="428" t="s">
        <v>268</v>
      </c>
    </row>
    <row r="58" spans="1:6" ht="21.95" customHeight="1" x14ac:dyDescent="0.15">
      <c r="A58" s="428" t="s">
        <v>443</v>
      </c>
      <c r="B58" s="428" t="s">
        <v>429</v>
      </c>
      <c r="C58" s="428" t="s">
        <v>430</v>
      </c>
      <c r="D58" s="429">
        <v>1321.1983339999999</v>
      </c>
      <c r="E58" s="429">
        <v>4.21</v>
      </c>
      <c r="F58" s="428" t="s">
        <v>268</v>
      </c>
    </row>
    <row r="59" spans="1:6" ht="21.95" customHeight="1" x14ac:dyDescent="0.15">
      <c r="A59" s="428" t="s">
        <v>443</v>
      </c>
      <c r="B59" s="428" t="s">
        <v>431</v>
      </c>
      <c r="C59" s="428" t="s">
        <v>432</v>
      </c>
      <c r="D59" s="429">
        <v>57.804333</v>
      </c>
      <c r="E59" s="429">
        <v>3.4</v>
      </c>
      <c r="F59" s="428" t="s">
        <v>268</v>
      </c>
    </row>
    <row r="60" spans="1:6" ht="21.95" customHeight="1" x14ac:dyDescent="0.15">
      <c r="A60" s="428" t="s">
        <v>443</v>
      </c>
      <c r="B60" s="428" t="s">
        <v>433</v>
      </c>
      <c r="C60" s="428" t="s">
        <v>434</v>
      </c>
      <c r="D60" s="429">
        <v>45.200667000000003</v>
      </c>
      <c r="E60" s="429">
        <v>27.013999999999999</v>
      </c>
      <c r="F60" s="428" t="s">
        <v>268</v>
      </c>
    </row>
    <row r="61" spans="1:6" ht="21.95" customHeight="1" x14ac:dyDescent="0.15">
      <c r="A61" s="428" t="s">
        <v>444</v>
      </c>
      <c r="B61" s="428" t="s">
        <v>418</v>
      </c>
      <c r="C61" s="428" t="s">
        <v>419</v>
      </c>
      <c r="D61" s="429">
        <v>695.13466600000004</v>
      </c>
      <c r="E61" s="429">
        <v>348.53</v>
      </c>
      <c r="F61" s="428" t="s">
        <v>268</v>
      </c>
    </row>
    <row r="62" spans="1:6" ht="21.95" customHeight="1" x14ac:dyDescent="0.15">
      <c r="A62" s="428" t="s">
        <v>444</v>
      </c>
      <c r="B62" s="428" t="s">
        <v>421</v>
      </c>
      <c r="C62" s="428" t="s">
        <v>422</v>
      </c>
      <c r="D62" s="429">
        <v>1.6180000000000001</v>
      </c>
      <c r="E62" s="429">
        <v>0</v>
      </c>
      <c r="F62" s="428" t="s">
        <v>268</v>
      </c>
    </row>
    <row r="63" spans="1:6" ht="21.95" customHeight="1" x14ac:dyDescent="0.15">
      <c r="A63" s="428" t="s">
        <v>444</v>
      </c>
      <c r="B63" s="428" t="s">
        <v>423</v>
      </c>
      <c r="C63" s="428" t="s">
        <v>424</v>
      </c>
      <c r="D63" s="429">
        <v>1294.028667</v>
      </c>
      <c r="E63" s="429">
        <v>295.31</v>
      </c>
      <c r="F63" s="428" t="s">
        <v>268</v>
      </c>
    </row>
    <row r="64" spans="1:6" ht="21.95" customHeight="1" x14ac:dyDescent="0.15">
      <c r="A64" s="428" t="s">
        <v>444</v>
      </c>
      <c r="B64" s="428" t="s">
        <v>425</v>
      </c>
      <c r="C64" s="428" t="s">
        <v>426</v>
      </c>
      <c r="D64" s="429">
        <v>12.1732</v>
      </c>
      <c r="E64" s="429">
        <v>0.48</v>
      </c>
      <c r="F64" s="428" t="s">
        <v>268</v>
      </c>
    </row>
    <row r="65" spans="1:6" ht="21.95" customHeight="1" x14ac:dyDescent="0.15">
      <c r="A65" s="428" t="s">
        <v>444</v>
      </c>
      <c r="B65" s="428" t="s">
        <v>427</v>
      </c>
      <c r="C65" s="428" t="s">
        <v>428</v>
      </c>
      <c r="D65" s="429">
        <v>1.0848</v>
      </c>
      <c r="E65" s="429">
        <v>0</v>
      </c>
      <c r="F65" s="428" t="s">
        <v>268</v>
      </c>
    </row>
    <row r="66" spans="1:6" ht="21.95" customHeight="1" x14ac:dyDescent="0.15">
      <c r="A66" s="428" t="s">
        <v>444</v>
      </c>
      <c r="B66" s="428" t="s">
        <v>429</v>
      </c>
      <c r="C66" s="428" t="s">
        <v>430</v>
      </c>
      <c r="D66" s="429">
        <v>4106.9416659999997</v>
      </c>
      <c r="E66" s="429">
        <v>63.69</v>
      </c>
      <c r="F66" s="428" t="s">
        <v>268</v>
      </c>
    </row>
    <row r="67" spans="1:6" ht="21.95" customHeight="1" x14ac:dyDescent="0.15">
      <c r="A67" s="428" t="s">
        <v>444</v>
      </c>
      <c r="B67" s="428" t="s">
        <v>431</v>
      </c>
      <c r="C67" s="428" t="s">
        <v>432</v>
      </c>
      <c r="D67" s="429">
        <v>677.11866599999996</v>
      </c>
      <c r="E67" s="429">
        <v>17.61</v>
      </c>
      <c r="F67" s="428" t="s">
        <v>268</v>
      </c>
    </row>
    <row r="68" spans="1:6" ht="21.95" customHeight="1" x14ac:dyDescent="0.15">
      <c r="A68" s="428" t="s">
        <v>444</v>
      </c>
      <c r="B68" s="428" t="s">
        <v>433</v>
      </c>
      <c r="C68" s="428" t="s">
        <v>434</v>
      </c>
      <c r="D68" s="429">
        <v>156.44699900000001</v>
      </c>
      <c r="E68" s="429">
        <v>51.673000000000002</v>
      </c>
      <c r="F68" s="428" t="s">
        <v>268</v>
      </c>
    </row>
    <row r="69" spans="1:6" ht="21.95" customHeight="1" x14ac:dyDescent="0.15"/>
    <row r="70" spans="1:6" ht="21.95" customHeight="1" x14ac:dyDescent="0.15"/>
    <row r="71" spans="1:6" ht="21.95" customHeight="1" x14ac:dyDescent="0.15">
      <c r="A71" s="663" t="s">
        <v>445</v>
      </c>
      <c r="B71" s="661"/>
      <c r="C71" s="661"/>
      <c r="D71" s="661"/>
    </row>
    <row r="72" spans="1:6" ht="21.95" customHeight="1" x14ac:dyDescent="0.15">
      <c r="A72" s="432" t="s">
        <v>446</v>
      </c>
      <c r="B72" s="432" t="s">
        <v>447</v>
      </c>
      <c r="C72" s="432" t="s">
        <v>448</v>
      </c>
      <c r="D72" s="432" t="s">
        <v>84</v>
      </c>
    </row>
    <row r="73" spans="1:6" ht="21.95" customHeight="1" x14ac:dyDescent="0.15">
      <c r="A73" s="428" t="s">
        <v>334</v>
      </c>
      <c r="B73" s="428" t="s">
        <v>432</v>
      </c>
      <c r="C73" s="429">
        <v>40.86</v>
      </c>
      <c r="D73" s="428"/>
    </row>
    <row r="74" spans="1:6" ht="21.95" customHeight="1" x14ac:dyDescent="0.15">
      <c r="A74" s="428" t="s">
        <v>449</v>
      </c>
      <c r="B74" s="428" t="s">
        <v>432</v>
      </c>
      <c r="C74" s="429">
        <v>408.34353299999998</v>
      </c>
      <c r="D74" s="428"/>
    </row>
    <row r="75" spans="1:6" ht="21.95" customHeight="1" x14ac:dyDescent="0.15">
      <c r="A75" s="428" t="s">
        <v>450</v>
      </c>
      <c r="B75" s="428" t="s">
        <v>432</v>
      </c>
      <c r="C75" s="429">
        <v>237.02</v>
      </c>
      <c r="D75" s="428"/>
    </row>
    <row r="76" spans="1:6" ht="21.95" customHeight="1" x14ac:dyDescent="0.15">
      <c r="A76" s="428" t="s">
        <v>451</v>
      </c>
      <c r="B76" s="428" t="s">
        <v>430</v>
      </c>
      <c r="C76" s="429">
        <v>112.941666</v>
      </c>
      <c r="D76" s="428"/>
    </row>
    <row r="77" spans="1:6" ht="21.95" customHeight="1" x14ac:dyDescent="0.15">
      <c r="A77" s="428" t="s">
        <v>452</v>
      </c>
      <c r="B77" s="428" t="s">
        <v>430</v>
      </c>
      <c r="C77" s="429">
        <v>8993.0779999999995</v>
      </c>
      <c r="D77" s="428"/>
    </row>
    <row r="78" spans="1:6" ht="21.95" customHeight="1" x14ac:dyDescent="0.15">
      <c r="A78" s="428" t="s">
        <v>453</v>
      </c>
      <c r="B78" s="428" t="s">
        <v>434</v>
      </c>
      <c r="C78" s="429">
        <v>2.61</v>
      </c>
      <c r="D78" s="428"/>
    </row>
    <row r="79" spans="1:6" ht="21.95" customHeight="1" x14ac:dyDescent="0.15">
      <c r="A79" s="428" t="s">
        <v>454</v>
      </c>
      <c r="B79" s="428" t="s">
        <v>419</v>
      </c>
      <c r="C79" s="429">
        <v>188.73768200000001</v>
      </c>
      <c r="D79" s="428"/>
    </row>
    <row r="80" spans="1:6" ht="21.95" customHeight="1" x14ac:dyDescent="0.15">
      <c r="A80" s="428" t="s">
        <v>455</v>
      </c>
      <c r="B80" s="428" t="s">
        <v>434</v>
      </c>
      <c r="C80" s="429">
        <v>0.3</v>
      </c>
      <c r="D80" s="428"/>
    </row>
    <row r="81" spans="1:10" ht="21.95" customHeight="1" x14ac:dyDescent="0.15">
      <c r="A81" s="428" t="s">
        <v>456</v>
      </c>
      <c r="B81" s="428" t="s">
        <v>430</v>
      </c>
      <c r="C81" s="429">
        <v>316.058333</v>
      </c>
      <c r="D81" s="428"/>
    </row>
    <row r="82" spans="1:10" ht="21.95" customHeight="1" x14ac:dyDescent="0.15">
      <c r="A82" s="428" t="s">
        <v>457</v>
      </c>
      <c r="B82" s="428" t="s">
        <v>434</v>
      </c>
      <c r="C82" s="429">
        <v>2.8</v>
      </c>
      <c r="D82" s="428"/>
    </row>
    <row r="83" spans="1:10" ht="21.95" customHeight="1" x14ac:dyDescent="0.15">
      <c r="A83" s="428" t="s">
        <v>326</v>
      </c>
      <c r="B83" s="428" t="s">
        <v>424</v>
      </c>
      <c r="C83" s="429">
        <v>2344.9553340000002</v>
      </c>
      <c r="D83" s="428"/>
    </row>
    <row r="84" spans="1:10" ht="21.95" customHeight="1" x14ac:dyDescent="0.15">
      <c r="A84" s="428" t="s">
        <v>458</v>
      </c>
      <c r="B84" s="428" t="s">
        <v>434</v>
      </c>
      <c r="C84" s="429">
        <v>41.0473</v>
      </c>
      <c r="D84" s="428"/>
    </row>
    <row r="85" spans="1:10" ht="21.95" customHeight="1" x14ac:dyDescent="0.15">
      <c r="A85" s="428" t="s">
        <v>459</v>
      </c>
      <c r="B85" s="428" t="s">
        <v>434</v>
      </c>
      <c r="C85" s="429">
        <v>169.04549900000001</v>
      </c>
      <c r="D85" s="428"/>
    </row>
    <row r="86" spans="1:10" ht="21.95" customHeight="1" x14ac:dyDescent="0.15">
      <c r="A86" s="428" t="s">
        <v>460</v>
      </c>
      <c r="B86" s="428" t="s">
        <v>434</v>
      </c>
      <c r="C86" s="429">
        <v>25.5</v>
      </c>
      <c r="D86" s="428"/>
    </row>
    <row r="87" spans="1:10" ht="21.95" customHeight="1" x14ac:dyDescent="0.15">
      <c r="A87" s="428" t="s">
        <v>461</v>
      </c>
      <c r="B87" s="428" t="s">
        <v>434</v>
      </c>
      <c r="C87" s="429">
        <v>8.25</v>
      </c>
      <c r="D87" s="428"/>
    </row>
    <row r="88" spans="1:10" ht="21.95" customHeight="1" x14ac:dyDescent="0.15">
      <c r="A88" s="428" t="s">
        <v>325</v>
      </c>
      <c r="B88" s="428" t="s">
        <v>422</v>
      </c>
      <c r="C88" s="429">
        <v>1.8320000000000001</v>
      </c>
      <c r="D88" s="428"/>
    </row>
    <row r="89" spans="1:10" ht="21.95" customHeight="1" x14ac:dyDescent="0.15">
      <c r="A89" s="428" t="s">
        <v>327</v>
      </c>
      <c r="B89" s="428" t="s">
        <v>426</v>
      </c>
      <c r="C89" s="429">
        <v>5.89</v>
      </c>
      <c r="D89" s="428"/>
    </row>
    <row r="90" spans="1:10" ht="21.95" customHeight="1" x14ac:dyDescent="0.15">
      <c r="A90" s="428" t="s">
        <v>331</v>
      </c>
      <c r="B90" s="428" t="s">
        <v>428</v>
      </c>
      <c r="C90" s="429">
        <v>2.194083</v>
      </c>
      <c r="D90" s="428"/>
    </row>
    <row r="91" spans="1:10" ht="21.95" customHeight="1" x14ac:dyDescent="0.15"/>
    <row r="92" spans="1:10" ht="21.95" customHeight="1" x14ac:dyDescent="0.15"/>
    <row r="93" spans="1:10" ht="21.95" customHeight="1" x14ac:dyDescent="0.15">
      <c r="A93" s="662" t="s">
        <v>462</v>
      </c>
      <c r="B93" s="661"/>
      <c r="C93" s="661"/>
      <c r="D93" s="661"/>
      <c r="E93" s="661"/>
      <c r="F93" s="661"/>
      <c r="G93" s="661"/>
      <c r="H93" s="661"/>
      <c r="I93" s="661"/>
      <c r="J93" s="661"/>
    </row>
    <row r="94" spans="1:10" ht="21.95" customHeight="1" x14ac:dyDescent="0.15">
      <c r="A94" s="433" t="s">
        <v>463</v>
      </c>
      <c r="B94" s="433" t="s">
        <v>464</v>
      </c>
      <c r="C94" s="433" t="s">
        <v>465</v>
      </c>
      <c r="D94" s="433" t="s">
        <v>466</v>
      </c>
      <c r="E94" s="433" t="s">
        <v>467</v>
      </c>
      <c r="F94" s="433" t="s">
        <v>446</v>
      </c>
      <c r="G94" s="433" t="s">
        <v>468</v>
      </c>
      <c r="H94" s="433" t="s">
        <v>469</v>
      </c>
      <c r="I94" s="433" t="s">
        <v>448</v>
      </c>
      <c r="J94" s="433" t="s">
        <v>470</v>
      </c>
    </row>
    <row r="95" spans="1:10" ht="21.95" customHeight="1" x14ac:dyDescent="0.15">
      <c r="A95" s="425">
        <v>7298</v>
      </c>
      <c r="B95" s="425" t="s">
        <v>471</v>
      </c>
      <c r="C95" s="425" t="s">
        <v>472</v>
      </c>
      <c r="D95" s="425" t="s">
        <v>473</v>
      </c>
      <c r="E95" s="425" t="s">
        <v>474</v>
      </c>
      <c r="F95" s="425" t="s">
        <v>326</v>
      </c>
      <c r="G95" s="425"/>
      <c r="H95" s="425" t="s">
        <v>475</v>
      </c>
      <c r="I95" s="434"/>
      <c r="J95" s="425" t="s">
        <v>476</v>
      </c>
    </row>
    <row r="96" spans="1:10" ht="21.95" customHeight="1" x14ac:dyDescent="0.15">
      <c r="A96" s="425">
        <v>7420</v>
      </c>
      <c r="B96" s="425" t="s">
        <v>477</v>
      </c>
      <c r="C96" s="425" t="s">
        <v>478</v>
      </c>
      <c r="D96" s="425" t="s">
        <v>479</v>
      </c>
      <c r="E96" s="425" t="s">
        <v>480</v>
      </c>
      <c r="F96" s="425" t="s">
        <v>326</v>
      </c>
      <c r="G96" s="425">
        <v>1290</v>
      </c>
      <c r="H96" s="425"/>
      <c r="I96" s="434"/>
      <c r="J96" s="425" t="s">
        <v>481</v>
      </c>
    </row>
    <row r="97" spans="1:10" ht="21.95" customHeight="1" x14ac:dyDescent="0.15">
      <c r="A97" s="425">
        <v>7876</v>
      </c>
      <c r="B97" s="425" t="s">
        <v>482</v>
      </c>
      <c r="C97" s="425" t="s">
        <v>483</v>
      </c>
      <c r="D97" s="425" t="s">
        <v>484</v>
      </c>
      <c r="E97" s="425" t="s">
        <v>485</v>
      </c>
      <c r="F97" s="425" t="s">
        <v>454</v>
      </c>
      <c r="G97" s="425">
        <v>3.5</v>
      </c>
      <c r="H97" s="425"/>
      <c r="I97" s="434"/>
      <c r="J97" s="425" t="s">
        <v>481</v>
      </c>
    </row>
    <row r="98" spans="1:10" ht="21.95" customHeight="1" x14ac:dyDescent="0.15">
      <c r="A98" s="425">
        <v>7876</v>
      </c>
      <c r="B98" s="425" t="s">
        <v>482</v>
      </c>
      <c r="C98" s="425" t="s">
        <v>483</v>
      </c>
      <c r="D98" s="425" t="s">
        <v>484</v>
      </c>
      <c r="E98" s="425" t="s">
        <v>485</v>
      </c>
      <c r="F98" s="425" t="s">
        <v>459</v>
      </c>
      <c r="G98" s="425">
        <v>3.5</v>
      </c>
      <c r="H98" s="425"/>
      <c r="I98" s="434"/>
      <c r="J98" s="425" t="s">
        <v>481</v>
      </c>
    </row>
    <row r="99" spans="1:10" ht="21.95" customHeight="1" x14ac:dyDescent="0.15">
      <c r="A99" s="425">
        <v>2901</v>
      </c>
      <c r="B99" s="425" t="s">
        <v>486</v>
      </c>
      <c r="C99" s="425" t="s">
        <v>487</v>
      </c>
      <c r="D99" s="425" t="s">
        <v>488</v>
      </c>
      <c r="E99" s="425" t="s">
        <v>489</v>
      </c>
      <c r="F99" s="425" t="s">
        <v>326</v>
      </c>
      <c r="G99" s="425"/>
      <c r="H99" s="425" t="s">
        <v>475</v>
      </c>
      <c r="I99" s="434"/>
      <c r="J99" s="425" t="s">
        <v>476</v>
      </c>
    </row>
    <row r="100" spans="1:10" ht="21.95" customHeight="1" x14ac:dyDescent="0.15">
      <c r="A100" s="425">
        <v>3421</v>
      </c>
      <c r="B100" s="425" t="s">
        <v>490</v>
      </c>
      <c r="C100" s="425" t="s">
        <v>491</v>
      </c>
      <c r="D100" s="425" t="s">
        <v>492</v>
      </c>
      <c r="E100" s="425" t="s">
        <v>493</v>
      </c>
      <c r="F100" s="425" t="s">
        <v>453</v>
      </c>
      <c r="G100" s="425"/>
      <c r="H100" s="425"/>
      <c r="I100" s="434"/>
      <c r="J100" s="425" t="s">
        <v>476</v>
      </c>
    </row>
    <row r="101" spans="1:10" ht="21.95" customHeight="1" x14ac:dyDescent="0.15">
      <c r="A101" s="425">
        <v>3451</v>
      </c>
      <c r="B101" s="425" t="s">
        <v>494</v>
      </c>
      <c r="C101" s="425" t="s">
        <v>495</v>
      </c>
      <c r="D101" s="425" t="s">
        <v>496</v>
      </c>
      <c r="E101" s="425" t="s">
        <v>497</v>
      </c>
      <c r="F101" s="425" t="s">
        <v>326</v>
      </c>
      <c r="G101" s="425"/>
      <c r="H101" s="425" t="s">
        <v>475</v>
      </c>
      <c r="I101" s="434"/>
      <c r="J101" s="425" t="s">
        <v>476</v>
      </c>
    </row>
    <row r="104" spans="1:10" x14ac:dyDescent="0.15">
      <c r="A104" t="s">
        <v>498</v>
      </c>
      <c r="B104"/>
      <c r="C104"/>
      <c r="D104"/>
      <c r="E104"/>
      <c r="F104"/>
    </row>
    <row r="105" spans="1:10" x14ac:dyDescent="0.15">
      <c r="A105" t="s">
        <v>499</v>
      </c>
      <c r="B105" t="s">
        <v>500</v>
      </c>
      <c r="C105"/>
      <c r="D105"/>
      <c r="E105"/>
      <c r="F105"/>
    </row>
    <row r="106" spans="1:10" x14ac:dyDescent="0.15">
      <c r="A106" t="s">
        <v>501</v>
      </c>
      <c r="B106" t="s">
        <v>502</v>
      </c>
      <c r="C106"/>
      <c r="D106"/>
      <c r="E106"/>
      <c r="F106"/>
    </row>
    <row r="107" spans="1:10" x14ac:dyDescent="0.15">
      <c r="A107" t="s">
        <v>503</v>
      </c>
      <c r="B107">
        <v>409</v>
      </c>
      <c r="C107" t="s">
        <v>504</v>
      </c>
      <c r="D107"/>
      <c r="E107"/>
      <c r="F107"/>
    </row>
    <row r="108" spans="1:10" x14ac:dyDescent="0.15">
      <c r="A108" t="s">
        <v>505</v>
      </c>
      <c r="B108">
        <v>788651962.99000001</v>
      </c>
      <c r="C108" t="s">
        <v>506</v>
      </c>
      <c r="D108"/>
      <c r="E108"/>
      <c r="F108"/>
    </row>
    <row r="109" spans="1:10" x14ac:dyDescent="0.15">
      <c r="A109" t="s">
        <v>507</v>
      </c>
      <c r="B109">
        <v>788.65196300000002</v>
      </c>
      <c r="C109" t="s">
        <v>54</v>
      </c>
      <c r="D109" t="s">
        <v>508</v>
      </c>
      <c r="E109"/>
      <c r="F109"/>
    </row>
    <row r="110" spans="1:10" x14ac:dyDescent="0.15">
      <c r="A110" t="s">
        <v>509</v>
      </c>
      <c r="B110">
        <v>322</v>
      </c>
      <c r="C110">
        <v>678478414.99000001</v>
      </c>
      <c r="D110" t="s">
        <v>506</v>
      </c>
      <c r="E110">
        <v>678.47841500000004</v>
      </c>
      <c r="F110" t="s">
        <v>510</v>
      </c>
    </row>
    <row r="111" spans="1:10" x14ac:dyDescent="0.15">
      <c r="A111" t="s">
        <v>511</v>
      </c>
      <c r="B111">
        <v>80</v>
      </c>
      <c r="C111">
        <v>84771548</v>
      </c>
      <c r="D111" t="s">
        <v>506</v>
      </c>
      <c r="E111">
        <v>84.771547999999996</v>
      </c>
      <c r="F111" t="s">
        <v>510</v>
      </c>
    </row>
    <row r="112" spans="1:10" x14ac:dyDescent="0.15">
      <c r="A112" t="s">
        <v>512</v>
      </c>
      <c r="B112">
        <v>7</v>
      </c>
      <c r="C112">
        <v>25402000</v>
      </c>
      <c r="D112" t="s">
        <v>506</v>
      </c>
      <c r="E112">
        <v>25.402000000000001</v>
      </c>
      <c r="F112" t="s">
        <v>510</v>
      </c>
    </row>
    <row r="113" spans="1:6" x14ac:dyDescent="0.15">
      <c r="A113" t="s">
        <v>513</v>
      </c>
      <c r="B113" t="s">
        <v>514</v>
      </c>
      <c r="C113" t="s">
        <v>515</v>
      </c>
      <c r="D113" t="s">
        <v>516</v>
      </c>
      <c r="E113" t="s">
        <v>517</v>
      </c>
      <c r="F113" t="s">
        <v>510</v>
      </c>
    </row>
    <row r="114" spans="1:6" x14ac:dyDescent="0.15">
      <c r="A114"/>
      <c r="B114" t="s">
        <v>518</v>
      </c>
      <c r="C114" t="s">
        <v>519</v>
      </c>
      <c r="D114">
        <v>27</v>
      </c>
      <c r="E114">
        <v>47693131</v>
      </c>
      <c r="F114">
        <v>47.693131000000001</v>
      </c>
    </row>
    <row r="115" spans="1:6" x14ac:dyDescent="0.15">
      <c r="A115"/>
      <c r="B115" t="s">
        <v>518</v>
      </c>
      <c r="C115" t="s">
        <v>520</v>
      </c>
      <c r="D115">
        <v>31</v>
      </c>
      <c r="E115">
        <v>61945865</v>
      </c>
      <c r="F115">
        <v>61.945864999999998</v>
      </c>
    </row>
    <row r="116" spans="1:6" x14ac:dyDescent="0.15">
      <c r="A116"/>
      <c r="B116" t="s">
        <v>518</v>
      </c>
      <c r="C116" t="s">
        <v>521</v>
      </c>
      <c r="D116">
        <v>33</v>
      </c>
      <c r="E116">
        <v>48366140</v>
      </c>
      <c r="F116">
        <v>48.366140000000001</v>
      </c>
    </row>
    <row r="117" spans="1:6" x14ac:dyDescent="0.15">
      <c r="A117"/>
      <c r="B117" t="s">
        <v>518</v>
      </c>
      <c r="C117" t="s">
        <v>522</v>
      </c>
      <c r="D117">
        <v>38</v>
      </c>
      <c r="E117">
        <v>70342200</v>
      </c>
      <c r="F117">
        <v>70.342200000000005</v>
      </c>
    </row>
    <row r="118" spans="1:6" x14ac:dyDescent="0.15">
      <c r="A118"/>
      <c r="B118" t="s">
        <v>518</v>
      </c>
      <c r="C118" t="s">
        <v>523</v>
      </c>
      <c r="D118">
        <v>42</v>
      </c>
      <c r="E118">
        <v>88700890</v>
      </c>
      <c r="F118">
        <v>88.700890000000001</v>
      </c>
    </row>
    <row r="119" spans="1:6" x14ac:dyDescent="0.15">
      <c r="A119"/>
      <c r="B119" t="s">
        <v>518</v>
      </c>
      <c r="C119" t="s">
        <v>524</v>
      </c>
      <c r="D119">
        <v>41</v>
      </c>
      <c r="E119">
        <v>80779290</v>
      </c>
      <c r="F119">
        <v>80.779290000000003</v>
      </c>
    </row>
    <row r="120" spans="1:6" x14ac:dyDescent="0.15">
      <c r="A120"/>
      <c r="B120" t="s">
        <v>518</v>
      </c>
      <c r="C120" t="s">
        <v>525</v>
      </c>
      <c r="D120">
        <v>42</v>
      </c>
      <c r="E120">
        <v>69679970</v>
      </c>
      <c r="F120">
        <v>69.679969999999997</v>
      </c>
    </row>
    <row r="121" spans="1:6" x14ac:dyDescent="0.15">
      <c r="A121"/>
      <c r="B121" t="s">
        <v>518</v>
      </c>
      <c r="C121" t="s">
        <v>526</v>
      </c>
      <c r="D121">
        <v>29</v>
      </c>
      <c r="E121">
        <v>53165250</v>
      </c>
      <c r="F121">
        <v>53.16525</v>
      </c>
    </row>
    <row r="122" spans="1:6" x14ac:dyDescent="0.15">
      <c r="A122"/>
      <c r="B122" t="s">
        <v>527</v>
      </c>
      <c r="C122" t="s">
        <v>528</v>
      </c>
      <c r="D122">
        <v>33</v>
      </c>
      <c r="E122">
        <v>49086635</v>
      </c>
      <c r="F122">
        <v>49.086635000000001</v>
      </c>
    </row>
    <row r="123" spans="1:6" x14ac:dyDescent="0.15">
      <c r="A123"/>
      <c r="B123" t="s">
        <v>527</v>
      </c>
      <c r="C123" t="s">
        <v>529</v>
      </c>
      <c r="D123">
        <v>40</v>
      </c>
      <c r="E123">
        <v>92575480.989999995</v>
      </c>
      <c r="F123">
        <v>92.575480999999996</v>
      </c>
    </row>
    <row r="124" spans="1:6" x14ac:dyDescent="0.15">
      <c r="A124"/>
      <c r="B124" t="s">
        <v>527</v>
      </c>
      <c r="C124" t="s">
        <v>530</v>
      </c>
      <c r="D124">
        <v>29</v>
      </c>
      <c r="E124">
        <v>66008848</v>
      </c>
      <c r="F124">
        <v>66.008848</v>
      </c>
    </row>
    <row r="125" spans="1:6" x14ac:dyDescent="0.15">
      <c r="A125"/>
      <c r="B125" t="s">
        <v>527</v>
      </c>
      <c r="C125" t="s">
        <v>531</v>
      </c>
      <c r="D125">
        <v>24</v>
      </c>
      <c r="E125">
        <v>60308263</v>
      </c>
      <c r="F125">
        <v>60.308262999999997</v>
      </c>
    </row>
  </sheetData>
  <mergeCells count="5">
    <mergeCell ref="A93:J93"/>
    <mergeCell ref="A23:F23"/>
    <mergeCell ref="A10:H10"/>
    <mergeCell ref="A71:D71"/>
    <mergeCell ref="A1:H1"/>
  </mergeCells>
  <phoneticPr fontId="3"/>
  <pageMargins left="0.75" right="0.75" top="1" bottom="1" header="0.5" footer="0.5"/>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25</vt:i4>
      </vt:variant>
      <vt:variant>
        <vt:lpstr>名前付き一覧</vt:lpstr>
      </vt:variant>
      <vt:variant>
        <vt:i4>24</vt:i4>
      </vt:variant>
    </vt:vector>
  </HeadingPairs>
  <TitlesOfParts>
    <vt:vector size="49" baseType="lpstr">
      <vt:lpstr>表紙</vt:lpstr>
      <vt:lpstr>ｱ.燃え殻</vt:lpstr>
      <vt:lpstr>ｲ.汚泥</vt:lpstr>
      <vt:lpstr>ｳ.廃油</vt:lpstr>
      <vt:lpstr>ｴ.廃酸</vt:lpstr>
      <vt:lpstr>ｵ.廃ｱﾙｶﾘ</vt:lpstr>
      <vt:lpstr>ｶ.廃ﾌﾟﾗ類</vt:lpstr>
      <vt:lpstr>ｷ.紙くず</vt:lpstr>
      <vt:lpstr>ｸ.木くず</vt:lpstr>
      <vt:lpstr>ｹ.繊維くず</vt:lpstr>
      <vt:lpstr>ｺ.動植物性残さ</vt:lpstr>
      <vt:lpstr>ｻ.動物系固形不要物</vt:lpstr>
      <vt:lpstr>ｼ.ｺﾞﾑくず</vt:lpstr>
      <vt:lpstr>ｽ.金属くず</vt:lpstr>
      <vt:lpstr>ｾ.ｶﾞﾗｽ･ｺﾝｸﾘ･陶磁器くず</vt:lpstr>
      <vt:lpstr>ｿ.鉱さい</vt:lpstr>
      <vt:lpstr>ﾀ.がれき類</vt:lpstr>
      <vt:lpstr>ﾁ.動物のふん尿</vt:lpstr>
      <vt:lpstr>ﾂ.動物の死体</vt:lpstr>
      <vt:lpstr>ﾃ.ばいじん</vt:lpstr>
      <vt:lpstr>ﾄ.混合廃棄物その他</vt:lpstr>
      <vt:lpstr>別紙</vt:lpstr>
      <vt:lpstr>印刷用表紙</vt:lpstr>
      <vt:lpstr>業種限定</vt:lpstr>
      <vt:lpstr>入力根拠_確認事項</vt:lpstr>
      <vt:lpstr>ｱ.燃え殻!Print_Area</vt:lpstr>
      <vt:lpstr>ｲ.汚泥!Print_Area</vt:lpstr>
      <vt:lpstr>ｳ.廃油!Print_Area</vt:lpstr>
      <vt:lpstr>ｴ.廃酸!Print_Area</vt:lpstr>
      <vt:lpstr>ｵ.廃ｱﾙｶﾘ!Print_Area</vt:lpstr>
      <vt:lpstr>ｶ.廃ﾌﾟﾗ類!Print_Area</vt:lpstr>
      <vt:lpstr>ｷ.紙くず!Print_Area</vt:lpstr>
      <vt:lpstr>ｸ.木くず!Print_Area</vt:lpstr>
      <vt:lpstr>ｹ.繊維くず!Print_Area</vt:lpstr>
      <vt:lpstr>ｺ.動植物性残さ!Print_Area</vt:lpstr>
      <vt:lpstr>ｻ.動物系固形不要物!Print_Area</vt:lpstr>
      <vt:lpstr>ｼ.ｺﾞﾑくず!Print_Area</vt:lpstr>
      <vt:lpstr>ｽ.金属くず!Print_Area</vt:lpstr>
      <vt:lpstr>ｾ.ｶﾞﾗｽ･ｺﾝｸﾘ･陶磁器くず!Print_Area</vt:lpstr>
      <vt:lpstr>ｿ.鉱さい!Print_Area</vt:lpstr>
      <vt:lpstr>ﾀ.がれき類!Print_Area</vt:lpstr>
      <vt:lpstr>ﾁ.動物のふん尿!Print_Area</vt:lpstr>
      <vt:lpstr>ﾂ.動物の死体!Print_Area</vt:lpstr>
      <vt:lpstr>ﾃ.ばいじん!Print_Area</vt:lpstr>
      <vt:lpstr>ﾄ.混合廃棄物その他!Print_Area</vt:lpstr>
      <vt:lpstr>印刷用表紙!Print_Area</vt:lpstr>
      <vt:lpstr>業種限定!Print_Area</vt:lpstr>
      <vt:lpstr>表紙!Print_Area</vt:lpstr>
      <vt:lpstr>別紙!Print_Area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2013-03-30T09:39:07Z</cp:lastPrinted>
  <dcterms:created xsi:type="dcterms:W3CDTF">2011-02-09T09:36:10Z</dcterms:created>
  <dcterms:modified xsi:type="dcterms:W3CDTF">2026-06-30T00:38:57Z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3679394-fcd4-48c1-82f3-c1b8601692ff_Enabled">
    <vt:lpwstr>true</vt:lpwstr>
  </property>
  <property fmtid="{D5CDD505-2E9C-101B-9397-08002B2CF9AE}" pid="3" name="MSIP_Label_e3679394-fcd4-48c1-82f3-c1b8601692ff_SetDate">
    <vt:lpwstr>2025-02-24T20:15:49Z</vt:lpwstr>
  </property>
  <property fmtid="{D5CDD505-2E9C-101B-9397-08002B2CF9AE}" pid="4" name="MSIP_Label_e3679394-fcd4-48c1-82f3-c1b8601692ff_Method">
    <vt:lpwstr>Standard</vt:lpwstr>
  </property>
  <property fmtid="{D5CDD505-2E9C-101B-9397-08002B2CF9AE}" pid="5" name="MSIP_Label_e3679394-fcd4-48c1-82f3-c1b8601692ff_Name">
    <vt:lpwstr>Eurofins Internal</vt:lpwstr>
  </property>
  <property fmtid="{D5CDD505-2E9C-101B-9397-08002B2CF9AE}" pid="6" name="MSIP_Label_e3679394-fcd4-48c1-82f3-c1b8601692ff_SiteId">
    <vt:lpwstr>d741c19a-4e51-4581-9b5a-e86beeba1f7d</vt:lpwstr>
  </property>
  <property fmtid="{D5CDD505-2E9C-101B-9397-08002B2CF9AE}" pid="7" name="MSIP_Label_e3679394-fcd4-48c1-82f3-c1b8601692ff_ActionId">
    <vt:lpwstr>8a9f4018-4617-4c24-a38d-6ef2ebdfafd7</vt:lpwstr>
  </property>
  <property fmtid="{D5CDD505-2E9C-101B-9397-08002B2CF9AE}" pid="8" name="MSIP_Label_e3679394-fcd4-48c1-82f3-c1b8601692ff_ContentBits">
    <vt:lpwstr>0</vt:lpwstr>
  </property>
</Properties>
</file>