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428D81CA-9D48-4A8B-A324-23C5B049EF19}"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20370" yWindow="-5865" windowWidth="38640" windowHeight="211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O22" i="86"/>
  <c r="N51" i="94" s="1"/>
  <c r="M24" i="94"/>
  <c r="M23" i="94"/>
  <c r="O22" i="78"/>
  <c r="L47" i="94"/>
  <c r="L46" i="94"/>
  <c r="L44" i="94"/>
  <c r="L42" i="94"/>
  <c r="L36" i="94"/>
  <c r="L35" i="94"/>
  <c r="L34" i="94"/>
  <c r="L33" i="94"/>
  <c r="L30" i="94"/>
  <c r="L29" i="94"/>
  <c r="L28" i="94"/>
  <c r="L25" i="94"/>
  <c r="L24" i="94"/>
  <c r="L23" i="94"/>
  <c r="L22" i="94"/>
  <c r="L21" i="94"/>
  <c r="L20" i="94"/>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I32" i="94" l="1"/>
  <c r="AA36" i="94"/>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AK31" i="78" s="1"/>
  <c r="L52" i="94" s="1"/>
  <c r="X18" i="81"/>
  <c r="AK27" i="81"/>
  <c r="P38" i="94"/>
  <c r="P37" i="94" s="1"/>
  <c r="P19" i="94" s="1"/>
  <c r="P12" i="94" s="1"/>
  <c r="V32" i="94"/>
  <c r="V31" i="94" s="1"/>
  <c r="V26" i="94" s="1"/>
  <c r="V27" i="94" s="1"/>
  <c r="U32" i="94"/>
  <c r="U31" i="94" s="1"/>
  <c r="U26" i="94" s="1"/>
  <c r="U27" i="94" s="1"/>
  <c r="AA21" i="94"/>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K31" i="85" s="1"/>
  <c r="M52" i="94" s="1"/>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K145" i="95" l="1"/>
  <c r="K121" i="98" s="1"/>
  <c r="N43" i="94"/>
  <c r="AK31" i="86"/>
  <c r="N52" i="94"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<sst xmlns="http://schemas.openxmlformats.org/spreadsheetml/2006/main" count="3152" uniqueCount="460">
  <si>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</si>
  <si>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</si>
  <si>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</si>
  <si>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</si>
  <si>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</si>
  <si>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</si>
  <si>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</si>
  <si>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</si>
  <si>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</si>
  <si>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</si>
  <si>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</si>
  <si>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</si>
  <si>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</si>
  <si>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</si>
  <si>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</si>
  <si>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</si>
  <si>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</si>
  <si>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</si>
  <si>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</si>
  <si>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</si>
  <si>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</si>
  <si>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</si>
  <si>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</si>
  <si>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</si>
  <si>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</si>
  <si>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</si>
  <si>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</si>
  <si>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</si>
  <si>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</si>
  <si>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</si>
  <si>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</si>
  <si>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</si>
  <si>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</si>
  <si>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</si>
  <si>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</si>
  <si>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</si>
  <si>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</si>
  <si>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</si>
  <si>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</si>
  <si>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</si>
  <si>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</si>
  <si>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</si>
  <si>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</si>
  <si>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</si>
  <si>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</si>
  <si>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</si>
  <si>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</si>
  <si>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</si>
  <si>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</si>
  <si>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</si>
  <si>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</si>
  <si>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</si>
  <si>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</si>
  <si>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</si>
  <si>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</si>
  <si>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</si>
  <si>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</si>
  <si>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</si>
  <si>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</si>
  <si>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</si>
  <si>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</si>
  <si>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</si>
  <si>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</si>
  <si>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</si>
  <si>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</si>
  <si>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</si>
  <si>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</si>
  <si>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</si>
  <si>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</si>
  <si>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</si>
  <si>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</si>
  <si>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</si>
  <si>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</si>
  <si>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</si>
  <si>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</si>
  <si>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</si>
  <si>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</si>
  <si>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</si>
  <si>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</si>
  <si>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</si>
  <si>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</si>
  <si>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</si>
  <si>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</si>
  <si>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</si>
  <si>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</si>
  <si>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</si>
  <si>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</si>
  <si>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</si>
  <si>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</si>
  <si>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</si>
  <si>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</si>
  <si>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</si>
  <si>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</si>
  <si>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</si>
  <si>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</si>
  <si>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</si>
  <si>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</si>
  <si>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</si>
  <si>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</si>
  <si>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</si>
  <si>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</si>
  <si>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</si>
  <si>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</si>
  <si>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</si>
  <si>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</si>
  <si>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</si>
  <si>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</si>
  <si>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</si>
  <si>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</si>
  <si>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</si>
  <si>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</si>
  <si>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</si>
  <si>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</si>
  <si>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</si>
  <si>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</si>
  <si>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</si>
  <si>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</si>
  <si>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</si>
  <si>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</si>
  <si>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</si>
  <si>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</si>
  <si>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</si>
  <si>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</si>
  <si>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</si>
  <si>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</si>
  <si>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</si>
  <si>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</si>
  <si>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</si>
  <si>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</si>
  <si>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</si>
  <si>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</si>
  <si>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</si>
  <si>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</si>
  <si>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</si>
  <si>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</si>
  <si>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</si>
  <si>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</si>
  <si>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</si>
  <si>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</si>
  <si>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</si>
  <si>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</si>
  <si>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</si>
  <si>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</si>
  <si>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</si>
  <si>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</si>
  <si>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</si>
  <si>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</si>
  <si>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</si>
  <si>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</si>
  <si>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</si>
  <si>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</si>
  <si>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</si>
  <si>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</si>
  <si>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</si>
  <si>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</si>
  <si>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</si>
  <si>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</si>
  <si>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</si>
  <si>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</si>
  <si>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</si>
  <si>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</si>
  <si>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</si>
  <si>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</si>
  <si>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</si>
  <si>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</si>
  <si>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</si>
  <si>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</si>
  <si>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</si>
  <si>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</si>
  <si>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</si>
  <si>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</si>
  <si>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</si>
  <si>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</si>
  <si>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</si>
  <si>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</si>
  <si>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</si>
  <si>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</si>
  <si>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</si>
  <si>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</si>
  <si>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</si>
  <si>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</si>
  <si>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</si>
  <si>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</si>
  <si>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</si>
  <si>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</si>
  <si>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</si>
  <si>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</si>
  <si>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</si>
  <si>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</si>
  <si>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</si>
  <si>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</si>
  <si>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</si>
  <si>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</si>
  <si>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</si>
  <si>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</si>
  <si>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</si>
  <si>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</si>
  <si>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</si>
  <si>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</si>
  <si>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</si>
  <si>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</si>
  <si>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</si>
  <si>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</si>
  <si>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</si>
  <si>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</si>
  <si>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</si>
  <si>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</si>
  <si>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</si>
  <si>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</si>
  <si>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</si>
  <si>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</si>
  <si>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</si>
  <si>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</si>
  <si>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</si>
  <si>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</si>
  <si>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</si>
  <si>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</si>
  <si>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</si>
  <si>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</si>
  <si>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</si>
  <si>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</si>
  <si>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</si>
  <si>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</si>
  <si>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</si>
  <si>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</si>
  <si>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</si>
  <si>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</si>
  <si>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</si>
  <si>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</si>
  <si>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</si>
  <si>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</si>
  <si>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</si>
  <si>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</si>
  <si>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</si>
  <si>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</si>
  <si>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</si>
  <si>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</si>
  <si>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</si>
  <si>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</si>
  <si>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</si>
  <si>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</si>
  <si>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</si>
  <si>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</si>
  <si>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</si>
  <si>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</si>
  <si>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</si>
  <si>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</si>
  <si>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</si>
  <si>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</si>
  <si>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</si>
  <si>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</si>
  <si>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</si>
  <si>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</si>
  <si>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</si>
  <si>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</si>
  <si>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</si>
  <si>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</si>
  <si>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</si>
  <si>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</si>
  <si>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</si>
  <si>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</si>
  <si>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</si>
  <si>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</si>
  <si>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</si>
  <si>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</si>
  <si>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</si>
  <si>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</si>
  <si>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</si>
  <si>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</si>
  <si>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</si>
  <si>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</si>
  <si>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</si>
  <si>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</si>
  <si>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</si>
  <si>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</si>
  <si>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</si>
  <si>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</si>
  <si>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</si>
  <si>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</si>
  <si>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</si>
  <si>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</si>
  <si>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</si>
  <si>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</si>
  <si>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</si>
  <si>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</si>
  <si>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</si>
  <si>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</si>
  <si>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</si>
  <si>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</si>
  <si>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</si>
  <si>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</si>
  <si>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</si>
  <si>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</si>
  <si>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</si>
  <si>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</si>
  <si>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</si>
  <si>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</si>
  <si>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</si>
  <si>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</si>
  <si>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</si>
  <si>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</si>
  <si>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</si>
  <si>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</si>
  <si>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</si>
  <si>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</si>
  <si>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</si>
  <si>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</si>
  <si>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</si>
  <si>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</si>
  <si>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</si>
  <si>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</si>
  <si>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</si>
  <si>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</si>
  <si>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</si>
  <si>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</si>
  <si>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</si>
  <si>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</si>
  <si>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</si>
  <si>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</si>
  <si>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</si>
  <si>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</si>
  <si>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</si>
  <si>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</si>
  <si>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</si>
  <si>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</si>
  <si>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</si>
  <si>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</si>
  <si>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</si>
  <si>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</si>
  <si>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</si>
  <si>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</si>
  <si>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</si>
  <si>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</si>
  <si>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</si>
  <si>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</si>
  <si>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</si>
  <si>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</si>
  <si>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</si>
  <si>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</si>
  <si>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</si>
  <si>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</si>
  <si>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</si>
  <si>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</si>
  <si>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</si>
  <si>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</si>
  <si>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</si>
  <si>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</si>
  <si>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</si>
  <si>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</si>
  <si>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</si>
  <si>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</si>
  <si>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</si>
  <si>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</si>
  <si>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</si>
  <si>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</si>
  <si>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</si>
  <si>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</si>
  <si>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</si>
  <si>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</si>
  <si>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</si>
  <si>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</si>
  <si>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</si>
  <si>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</si>
  <si>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</si>
  <si>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</si>
  <si>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</si>
  <si>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</si>
  <si>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</si>
  <si>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</si>
  <si>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</si>
  <si>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</si>
  <si>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</si>
  <si>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</si>
  <si>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</si>
  <si>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</si>
  <si>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</si>
  <si>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</si>
  <si>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</si>
  <si>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</si>
  <si>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</si>
  <si>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</si>
  <si>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</si>
  <si>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</si>
  <si>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</si>
  <si>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</si>
  <si>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</si>
  <si>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</si>
  <si>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</si>
  <si>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</si>
  <si>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</si>
  <si>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</si>
  <si>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</si>
  <si>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</si>
  <si>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</si>
  <si>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</si>
  <si>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</si>
  <si>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</si>
  <si>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</si>
  <si>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</si>
  <si>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</si>
  <si>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</si>
  <si>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</si>
  <si>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</si>
  <si>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</si>
  <si>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</si>
  <si>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</si>
  <si>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</si>
  <si>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</si>
  <si>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</si>
  <si>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</si>
  <si>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</si>
  <si>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</si>
  <si>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</si>
  <si>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</si>
  <si>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</si>
  <si>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</si>
  <si>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</si>
  <si>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</si>
  <si>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</si>
  <si>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</si>
  <si>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</si>
  <si>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</si>
  <si>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</si>
  <si>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</si>
  <si>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</si>
  <si>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</si>
  <si>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</si>
  <si>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</si>
  <si>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</si>
  <si>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</si>
  <si>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</si>
  <si>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</si>
  <si>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</si>
  <si>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</si>
  <si>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</si>
  <si>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</si>
  <si>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</si>
  <si>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</si>
  <si>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</si>
  <si>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</si>
  <si>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</si>
  <si>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</si>
  <si>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</si>
  <si>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</si>
  <si>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</si>
  <si>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株式会社RIZE　代表取締役　関信幸</t>
    <rPh sb="0" eb="4">
      <t>カブシキガイシャ</t>
    </rPh>
    <rPh sb="9" eb="14">
      <t>ダイヒョウトリシマリヤク</t>
    </rPh>
    <rPh sb="15" eb="18">
      <t>セキノブユキ</t>
    </rPh>
    <phoneticPr fontId="3"/>
  </si>
  <si>
    <t>045-594-7517</t>
    <phoneticPr fontId="3"/>
  </si>
  <si>
    <t>株式会社RIZE</t>
    <rPh sb="0" eb="4">
      <t>カブシキガイシャ</t>
    </rPh>
    <phoneticPr fontId="3"/>
  </si>
  <si>
    <t>神奈川県横浜市都筑区大熊町234</t>
    <rPh sb="0" eb="4">
      <t>カナガワケン</t>
    </rPh>
    <rPh sb="4" eb="6">
      <t>ヨコハマ</t>
    </rPh>
    <rPh sb="6" eb="7">
      <t>シ</t>
    </rPh>
    <rPh sb="7" eb="10">
      <t>ツヅキク</t>
    </rPh>
    <rPh sb="10" eb="12">
      <t>オオクマ</t>
    </rPh>
    <rPh sb="12" eb="13">
      <t>マチ</t>
    </rPh>
    <phoneticPr fontId="3"/>
  </si>
  <si>
    <t>神奈川県横浜市都筑区大熊町234</t>
    <phoneticPr fontId="3"/>
  </si>
  <si>
    <t>062　土木工事業</t>
    <phoneticPr fontId="3"/>
  </si>
  <si>
    <t>・廃プラスチック類：破砕・圧縮→再資源化
・その他がれき類：破砕→選別→選別・破砕→再資源化
・コンクリート、ガラス陶磁器くず：事前処理→破砕→再資源化
・繊維くず：破砕→選別→再資源化
・混合廃棄物：破砕→選別→圧縮・選別→再資源化</t>
    <phoneticPr fontId="3"/>
  </si>
  <si>
    <t>代表取締役（最終責任者）
　└── 専務取締役（産業廃棄物管理統括責任者）
　　　└── 現場部門 部長（産業廃棄物処理実務責任者・兼 現場管理責任者）
　　　　　└── 各作業現場の「現場管理担当者（産廃業務対応責任者）」</t>
    <phoneticPr fontId="3"/>
  </si>
  <si>
    <t>・現場内での分別を行い、木材や金属類など再資源化可能なものについては、適切な処理業者へ委託
・混合廃棄物についても、優良認定業者との取引を積極的に行い、適正な処理を徹底</t>
    <phoneticPr fontId="3"/>
  </si>
  <si>
    <t>・各現場で発生する廃棄物の種類や数量の記録を強化し、現場ごとの排出傾向を把握
・再資源化率の向上を目指し、分別精度の改善や、よりリサイクル実績の高い処理業者の選定
・社内ミーティングの中で具体的な事例や改善点の共有を行う</t>
    <phoneticPr fontId="3"/>
  </si>
  <si>
    <t>・現場で可能な範囲での分別作業を行う
・木くず、金属くず、コンクリートがら等、再資源化が可能なものについては種類ごとに分別
・混合廃棄物：優良認定を受けた信頼性の高い中間処理業者に委託</t>
    <phoneticPr fontId="3"/>
  </si>
  <si>
    <t>・現場ごとに排出される廃棄物の傾向を把握し、より分別精度を高めるための方法を社内で検討
・混合廃棄物の割合を減らすことを目指し、作業手順や重機の配置等も含めた見直しを行う
・ミーティングにおいて具体的な分別事例や処理業者からのフィードバックを共有</t>
    <phoneticPr fontId="3"/>
  </si>
  <si>
    <t>・マニフェストでの委託先の処理状況を確実に記録・管理
・処理業者の許可証の有効期限や業の範囲を定期的に確認し、適正な委託契約を締結
・社内ミーティングなどで委託に関する注意点や変更点の共有を継続的に実施</t>
    <phoneticPr fontId="3"/>
  </si>
  <si>
    <t>・優良認定業者の委託割合をさらに高めるべく、委託先の見直しや新規業者の選定を計画
・電子マニフェストの導入を検討し、委託処理の透明性と管理の効率化を図る
・処理業者からの処理実績報告や指摘事項をもとに、委託内容の改善・再検討を進める
・社内で委託に関する基礎知識や注意点をまとめた資料を作成し、担当者教育を強化する</t>
    <phoneticPr fontId="3"/>
  </si>
  <si>
    <t>令和  8  年  6  月 30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</si>
</sst>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19" zoomScale="115" zoomScaleNormal="115" zoomScaleSheetLayoutView="115" workbookViewId="0">
      <selection activeCell="F62" sqref="F62:U72"/>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459</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41</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448</v>
      </c>
      <c r="M40" s="596"/>
      <c r="N40" s="596"/>
      <c r="O40" s="596"/>
      <c r="P40" s="596"/>
      <c r="Q40" s="596"/>
      <c r="R40" s="596"/>
      <c r="S40" s="596"/>
      <c r="T40" s="596"/>
      <c r="U40" s="597"/>
      <c r="W40" s="21"/>
      <c r="X40" s="21"/>
    </row>
    <row r="41" spans="1:25" ht="26.25" customHeight="1" x14ac:dyDescent="0.15">
      <c r="C41" s="86"/>
      <c r="I41" s="25"/>
      <c r="J41" s="25" t="s">
        <v>7</v>
      </c>
      <c r="K41" s="25"/>
      <c r="L41" s="596" t="s">
        <v>445</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446</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447</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7062</v>
      </c>
      <c r="Q49" s="576"/>
      <c r="R49" s="576"/>
      <c r="S49" s="576"/>
      <c r="T49" s="576"/>
      <c r="U49" s="577"/>
    </row>
    <row r="50" spans="3:23" ht="26.25" customHeight="1" x14ac:dyDescent="0.15">
      <c r="C50" s="547" t="s">
        <v>11</v>
      </c>
      <c r="D50" s="548"/>
      <c r="E50" s="549"/>
      <c r="F50" s="558" t="s">
        <v>449</v>
      </c>
      <c r="G50" s="559"/>
      <c r="H50" s="559"/>
      <c r="I50" s="559"/>
      <c r="J50" s="559"/>
      <c r="K50" s="559"/>
      <c r="L50" s="559"/>
      <c r="M50" s="559"/>
      <c r="N50" s="341" t="s">
        <v>171</v>
      </c>
      <c r="O50" s="449"/>
      <c r="P50" s="450"/>
      <c r="Q50" s="562" t="s">
        <v>446</v>
      </c>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118</v>
      </c>
      <c r="G54" s="631"/>
      <c r="H54" s="631"/>
      <c r="I54" s="631"/>
      <c r="J54" s="631"/>
      <c r="K54" s="631"/>
      <c r="L54" s="32" t="s">
        <v>48</v>
      </c>
      <c r="M54" s="32"/>
      <c r="N54" s="635" t="s">
        <v>450</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v>53</v>
      </c>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v>0</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451</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452</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7</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1736.5</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t="s">
        <v>453</v>
      </c>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7</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1724.5</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t="s">
        <v>454</v>
      </c>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t="s">
        <v>455</v>
      </c>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t="s">
        <v>456</v>
      </c>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1736.5</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f>+別紙!AA15</f>
        <v>1277</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t="str">
        <f>+別紙!AA16</f>
        <v>0</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f>+別紙!AA17</f>
        <v>410</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t="s">
        <v>457</v>
      </c>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1724.5</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1289</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0</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452</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t="s">
        <v>458</v>
      </c>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株式会社RIZE</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topLeftCell="A28" workbookViewId="0">
      <selection activeCell="F24" sqref="F24:G2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AB25" zoomScale="85" zoomScaleNormal="85" workbookViewId="0">
      <selection activeCell="AR33" sqref="AR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6.5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6.7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6.5</v>
      </c>
      <c r="P27" s="734"/>
      <c r="Q27" s="734"/>
      <c r="R27" s="734"/>
      <c r="S27" s="49" t="s">
        <v>38</v>
      </c>
      <c r="T27" s="70"/>
      <c r="U27" s="70"/>
      <c r="X27" s="68" t="s">
        <v>39</v>
      </c>
      <c r="Y27" s="71"/>
      <c r="AG27" s="58"/>
      <c r="AH27" s="58"/>
      <c r="AI27" s="58"/>
      <c r="AJ27" s="58"/>
      <c r="AK27" s="683">
        <f>+AG18+O27</f>
        <v>6.5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6.7</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6.5</v>
      </c>
      <c r="G30" s="689"/>
      <c r="H30" s="214" t="s">
        <v>197</v>
      </c>
      <c r="L30" s="697"/>
      <c r="O30" s="61"/>
      <c r="Q30" s="699">
        <f>+ROUND(Z28,1)+ROUND(Z29,1)+ROUND(Z30,1)</f>
        <v>0</v>
      </c>
      <c r="R30" s="734"/>
      <c r="S30" s="734"/>
      <c r="T30" s="734"/>
      <c r="U30" s="49" t="s">
        <v>16</v>
      </c>
      <c r="W30" s="278"/>
      <c r="X30" s="742" t="s">
        <v>185</v>
      </c>
      <c r="Y30" s="743"/>
      <c r="Z30" s="685"/>
      <c r="AA30" s="686"/>
      <c r="AB30" s="686"/>
      <c r="AC30" s="686"/>
      <c r="AD30" s="686"/>
      <c r="AE30" s="49" t="s">
        <v>13</v>
      </c>
      <c r="AK30" s="670">
        <v>6</v>
      </c>
      <c r="AL30" s="671"/>
      <c r="AM30" s="671"/>
      <c r="AN30" s="671"/>
      <c r="AO30" s="57" t="s">
        <v>13</v>
      </c>
      <c r="AR30" s="682"/>
      <c r="AS30" s="679"/>
      <c r="AT30" s="679"/>
      <c r="AU30" s="680"/>
    </row>
    <row r="31" spans="2:48" ht="27" customHeight="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6.5</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25" workbookViewId="0">
      <selection activeCell="H30" sqref="H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v>
      </c>
      <c r="P27" s="734"/>
      <c r="Q27" s="734"/>
      <c r="R27" s="734"/>
      <c r="S27" s="49" t="s">
        <v>38</v>
      </c>
      <c r="T27" s="70"/>
      <c r="U27" s="70"/>
      <c r="X27" s="68" t="s">
        <v>39</v>
      </c>
      <c r="Y27" s="71"/>
      <c r="AG27" s="58"/>
      <c r="AH27" s="58"/>
      <c r="AI27" s="58"/>
      <c r="AJ27" s="58"/>
      <c r="AK27" s="683">
        <f>+AG18+O27</f>
        <v>1</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1.2</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v>1</v>
      </c>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1</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H22" workbookViewId="0">
      <selection activeCell="AU27" sqref="AU2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815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817.1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815</v>
      </c>
      <c r="P27" s="734"/>
      <c r="Q27" s="734"/>
      <c r="R27" s="734"/>
      <c r="S27" s="49" t="s">
        <v>38</v>
      </c>
      <c r="T27" s="70"/>
      <c r="U27" s="70"/>
      <c r="X27" s="68" t="s">
        <v>39</v>
      </c>
      <c r="Y27" s="71"/>
      <c r="AG27" s="58"/>
      <c r="AH27" s="58"/>
      <c r="AI27" s="58"/>
      <c r="AJ27" s="58"/>
      <c r="AK27" s="683">
        <f>+AG18+O27</f>
        <v>815</v>
      </c>
      <c r="AL27" s="684"/>
      <c r="AM27" s="684"/>
      <c r="AN27" s="684"/>
      <c r="AO27" s="57" t="s">
        <v>13</v>
      </c>
      <c r="AP27" s="318"/>
      <c r="AQ27" s="132"/>
      <c r="AR27" s="670">
        <v>450</v>
      </c>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817.1</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815</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v>815</v>
      </c>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410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815</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22" workbookViewId="0">
      <selection activeCell="F31" sqref="F31:G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v>
      </c>
      <c r="P27" s="734"/>
      <c r="Q27" s="734"/>
      <c r="R27" s="734"/>
      <c r="S27" s="49" t="s">
        <v>38</v>
      </c>
      <c r="T27" s="70"/>
      <c r="U27" s="70"/>
      <c r="X27" s="68" t="s">
        <v>39</v>
      </c>
      <c r="Y27" s="71"/>
      <c r="AG27" s="58"/>
      <c r="AH27" s="58"/>
      <c r="AI27" s="58"/>
      <c r="AJ27" s="58"/>
      <c r="AK27" s="683">
        <f>+AG18+O27</f>
        <v>2</v>
      </c>
      <c r="AL27" s="684"/>
      <c r="AM27" s="684"/>
      <c r="AN27" s="684"/>
      <c r="AO27" s="57" t="s">
        <v>13</v>
      </c>
      <c r="AP27" s="318"/>
      <c r="AQ27" s="132"/>
      <c r="AR27" s="670">
        <v>2</v>
      </c>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2</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v>2</v>
      </c>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2</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D25" workbookViewId="0">
      <selection activeCell="AO30" sqref="AO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800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803.4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800</v>
      </c>
      <c r="P27" s="734"/>
      <c r="Q27" s="734"/>
      <c r="R27" s="734"/>
      <c r="S27" s="49" t="s">
        <v>38</v>
      </c>
      <c r="T27" s="70"/>
      <c r="U27" s="70"/>
      <c r="X27" s="68" t="s">
        <v>39</v>
      </c>
      <c r="Y27" s="71"/>
      <c r="AG27" s="58"/>
      <c r="AH27" s="58"/>
      <c r="AI27" s="58"/>
      <c r="AJ27" s="58"/>
      <c r="AK27" s="683">
        <f>+AG18+O27</f>
        <v>800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803.4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390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v>400</v>
      </c>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800</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I24" workbookViewId="0">
      <selection activeCell="AO30" sqref="AO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75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78.599999999999994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75</v>
      </c>
      <c r="P27" s="734"/>
      <c r="Q27" s="734"/>
      <c r="R27" s="734"/>
      <c r="S27" s="49" t="s">
        <v>38</v>
      </c>
      <c r="T27" s="70"/>
      <c r="U27" s="70"/>
      <c r="X27" s="68" t="s">
        <v>39</v>
      </c>
      <c r="Y27" s="71"/>
      <c r="AG27" s="58"/>
      <c r="AH27" s="58"/>
      <c r="AI27" s="58"/>
      <c r="AJ27" s="58"/>
      <c r="AK27" s="683">
        <f>+AG18+O27</f>
        <v>75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78.599999999999994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35</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v>40</v>
      </c>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75</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AO30" sqref="AO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株式会社RIZE</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27.5</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25</v>
      </c>
      <c r="P27" s="734"/>
      <c r="Q27" s="734"/>
      <c r="R27" s="734"/>
      <c r="S27" s="49" t="s">
        <v>38</v>
      </c>
      <c r="T27" s="70"/>
      <c r="U27" s="70"/>
      <c r="X27" s="68" t="s">
        <v>39</v>
      </c>
      <c r="Y27" s="71"/>
      <c r="AG27" s="58"/>
      <c r="AH27" s="58"/>
      <c r="AI27" s="58"/>
      <c r="AJ27" s="58"/>
      <c r="AK27" s="683">
        <f>+AG18+O27</f>
        <v>25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27.5</v>
      </c>
      <c r="G29" s="689"/>
      <c r="H29" s="214" t="s">
        <v>197</v>
      </c>
      <c r="L29" s="697"/>
      <c r="O29" s="61"/>
      <c r="P29" s="148"/>
      <c r="Q29" s="56" t="s">
        <v>182</v>
      </c>
      <c r="R29" s="694" t="s">
        <v>33</v>
      </c>
      <c r="S29" s="744"/>
      <c r="T29" s="744"/>
      <c r="U29" s="745"/>
      <c r="V29" s="53"/>
      <c r="W29" s="72"/>
      <c r="X29" s="742" t="s">
        <v>314</v>
      </c>
      <c r="Y29" s="743"/>
      <c r="Z29" s="685">
        <v>25</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27.5</v>
      </c>
      <c r="G30" s="689"/>
      <c r="H30" s="214" t="s">
        <v>197</v>
      </c>
      <c r="L30" s="697"/>
      <c r="O30" s="61"/>
      <c r="Q30" s="699">
        <f>+ROUND(Z28,1)+ROUND(Z29,1)+ROUND(Z30,1)</f>
        <v>25</v>
      </c>
      <c r="R30" s="734"/>
      <c r="S30" s="734"/>
      <c r="T30" s="734"/>
      <c r="U30" s="49" t="s">
        <v>16</v>
      </c>
      <c r="X30" s="742" t="s">
        <v>185</v>
      </c>
      <c r="Y30" s="743"/>
      <c r="Z30" s="685"/>
      <c r="AA30" s="686"/>
      <c r="AB30" s="686"/>
      <c r="AC30" s="686"/>
      <c r="AD30" s="686"/>
      <c r="AE30" s="49" t="s">
        <v>13</v>
      </c>
      <c r="AK30" s="670">
        <v>25</v>
      </c>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0</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A4"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株式会社RIZE</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6.7</v>
      </c>
      <c r="M9" s="377">
        <f>IF(OR(ｷ.紙くず!F24&gt;0,ｷ.紙くず!F24&lt;0),ｷ.紙くず!F24,IF(M$19&gt;0,"0",0))</f>
        <v>1.2</v>
      </c>
      <c r="N9" s="377">
        <f>IF(OR(ｸ.木くず!F24&gt;0,ｸ.木くず!F24&lt;0),ｸ.木くず!F24,IF(N$19&gt;0,"0",0))</f>
        <v>817.1</v>
      </c>
      <c r="O9" s="377">
        <f>IF(OR(ｹ.繊維くず!F24&gt;0,ｹ.繊維くず!F24&lt;0),ｹ.繊維くず!F24,IF(O$19&gt;0,"0",0))</f>
        <v>2</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803.4</v>
      </c>
      <c r="U9" s="377">
        <f>IF(OR(ｿ.鉱さい!F24&gt;0,ｿ.鉱さい!F24&lt;0),ｿ.鉱さい!F24,IF(U$19&gt;0,"0",0))</f>
        <v>0</v>
      </c>
      <c r="V9" s="377">
        <f>IF(OR(ﾀ.がれき類!F24&gt;0,ﾀ.がれき類!F24&lt;0),ﾀ.がれき類!F24,IF(V$19&gt;0,"0",0))</f>
        <v>78.599999999999994</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27.5</v>
      </c>
      <c r="AA9" s="379">
        <f>IF(SUM(G9:Z9)&gt;0,SUM(G9:Z9),IF(AA$19&gt;0,"0",0))</f>
        <v>1736.5</v>
      </c>
    </row>
    <row r="10" spans="2:27" ht="24" customHeight="1" x14ac:dyDescent="0.15">
      <c r="B10" s="172" t="s">
        <v>392</v>
      </c>
      <c r="C10" s="795" t="s">
        <v>293</v>
      </c>
      <c r="D10" s="795"/>
      <c r="E10" s="795"/>
      <c r="F10" s="796"/>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6.7</v>
      </c>
      <c r="M14" s="383">
        <f>IF(OR(ｷ.紙くず!F29&gt;0,ｷ.紙くず!F29&lt;0),ｷ.紙くず!F29,IF(M$19&gt;0,"0",0))</f>
        <v>1.2</v>
      </c>
      <c r="N14" s="383">
        <f>IF(OR(ｸ.木くず!F29&gt;0,ｸ.木くず!F29&lt;0),ｸ.木くず!F29,IF(N$19&gt;0,"0",0))</f>
        <v>817.1</v>
      </c>
      <c r="O14" s="383">
        <f>IF(OR(ｹ.繊維くず!F29&gt;0,ｹ.繊維くず!F29&lt;0),ｹ.繊維くず!F29,IF(O$19&gt;0,"0",0))</f>
        <v>2</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803.4</v>
      </c>
      <c r="U14" s="383">
        <f>IF(OR(ｿ.鉱さい!F29&gt;0,ｿ.鉱さい!F29&lt;0),ｿ.鉱さい!F29,IF(U$19&gt;0,"0",0))</f>
        <v>0</v>
      </c>
      <c r="V14" s="383">
        <f>IF(OR(ﾀ.がれき類!F29&gt;0,ﾀ.がれき類!F29&lt;0),ﾀ.がれき類!F29,IF(V$19&gt;0,"0",0))</f>
        <v>78.599999999999994</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27.5</v>
      </c>
      <c r="AA14" s="385">
        <f t="shared" si="0"/>
        <v>1736.5</v>
      </c>
    </row>
    <row r="15" spans="2:27" ht="24" customHeight="1" x14ac:dyDescent="0.15">
      <c r="B15" s="172" t="s">
        <v>227</v>
      </c>
      <c r="C15" s="797" t="s">
        <v>298</v>
      </c>
      <c r="D15" s="797"/>
      <c r="E15" s="797"/>
      <c r="F15" s="798"/>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6.5</v>
      </c>
      <c r="M15" s="383">
        <f>IF(OR(ｷ.紙くず!F30&gt;0,ｷ.紙くず!F30&lt;0),ｷ.紙くず!F30,IF(M$19&gt;0,"0",0))</f>
        <v>1</v>
      </c>
      <c r="N15" s="383">
        <f>IF(OR(ｸ.木くず!F30&gt;0,ｸ.木くず!F30&lt;0),ｸ.木くず!F30,IF(N$19&gt;0,"0",0))</f>
        <v>815</v>
      </c>
      <c r="O15" s="383">
        <f>IF(OR(ｹ.繊維くず!F30&gt;0,ｹ.繊維くず!F30&lt;0),ｹ.繊維くず!F30,IF(O$19&gt;0,"0",0))</f>
        <v>2</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390</v>
      </c>
      <c r="U15" s="383">
        <f>IF(OR(ｿ.鉱さい!F30&gt;0,ｿ.鉱さい!F30&lt;0),ｿ.鉱さい!F30,IF(U$19&gt;0,"0",0))</f>
        <v>0</v>
      </c>
      <c r="V15" s="383">
        <f>IF(OR(ﾀ.がれき類!F30&gt;0,ﾀ.がれき類!F30&lt;0),ﾀ.がれき類!F30,IF(V$19&gt;0,"0",0))</f>
        <v>35</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27.5</v>
      </c>
      <c r="AA15" s="385">
        <f t="shared" si="0"/>
        <v>1277</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t="str">
        <f>IF(OR(ｶ.廃ﾌﾟﾗ類!F31&gt;0,ｶ.廃ﾌﾟﾗ類!F31&lt;0),ｶ.廃ﾌﾟﾗ類!F31,IF(L$19&gt;0,"0",0))</f>
        <v>0</v>
      </c>
      <c r="M16" s="383" t="str">
        <f>IF(OR(ｷ.紙くず!F31&gt;0,ｷ.紙くず!F31&lt;0),ｷ.紙くず!F31,IF(M$19&gt;0,"0",0))</f>
        <v>0</v>
      </c>
      <c r="N16" s="383" t="str">
        <f>IF(OR(ｸ.木くず!F31&gt;0,ｸ.木くず!F31&lt;0),ｸ.木くず!F31,IF(N$19&gt;0,"0",0))</f>
        <v>0</v>
      </c>
      <c r="O16" s="383" t="str">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t="str">
        <f>IF(OR(ｾ.ｶﾞﾗｽ･ｺﾝｸﾘ･陶磁器くず!F31&gt;0,ｾ.ｶﾞﾗｽ･ｺﾝｸﾘ･陶磁器くず!F31&lt;0),ｾ.ｶﾞﾗｽ･ｺﾝｸﾘ･陶磁器くず!F31,IF(T$19&gt;0,"0",0))</f>
        <v>0</v>
      </c>
      <c r="U16" s="383">
        <f>IF(OR(ｿ.鉱さい!F31&gt;0,ｿ.鉱さい!F31&lt;0),ｿ.鉱さい!F31,IF(U$19&gt;0,"0",0))</f>
        <v>0</v>
      </c>
      <c r="V16" s="383" t="str">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t="str">
        <f>IF(OR(ﾄ.混合廃棄物その他!F31&gt;0,ﾄ.混合廃棄物その他!F31&lt;0),ﾄ.混合廃棄物その他!F31,IF(Z$19&gt;0,"0",0))</f>
        <v>0</v>
      </c>
      <c r="AA16" s="385" t="str">
        <f t="shared" si="0"/>
        <v>0</v>
      </c>
    </row>
    <row r="17" spans="2:27" ht="24" customHeight="1" x14ac:dyDescent="0.15">
      <c r="B17" s="172"/>
      <c r="C17" s="797" t="s">
        <v>407</v>
      </c>
      <c r="D17" s="797"/>
      <c r="E17" s="797"/>
      <c r="F17" s="798"/>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f>IF(OR(ｸ.木くず!F32&gt;0,ｸ.木くず!F32&lt;0),ｸ.木くず!F32,IF(N$19&gt;0,"0",0))</f>
        <v>410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f t="shared" si="0"/>
        <v>410</v>
      </c>
    </row>
    <row r="18" spans="2:27" ht="24" customHeight="1" thickBot="1" x14ac:dyDescent="0.2">
      <c r="B18" s="173"/>
      <c r="C18" s="217" t="s">
        <v>325</v>
      </c>
      <c r="D18" s="830" t="s">
        <v>427</v>
      </c>
      <c r="E18" s="830"/>
      <c r="F18" s="831"/>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0</v>
      </c>
      <c r="I19" s="389">
        <f t="shared" si="1"/>
        <v>0</v>
      </c>
      <c r="J19" s="389">
        <f t="shared" si="1"/>
        <v>0</v>
      </c>
      <c r="K19" s="389">
        <f t="shared" si="1"/>
        <v>0</v>
      </c>
      <c r="L19" s="389">
        <f t="shared" si="1"/>
        <v>6.5</v>
      </c>
      <c r="M19" s="389">
        <f t="shared" si="1"/>
        <v>1</v>
      </c>
      <c r="N19" s="389">
        <f t="shared" si="1"/>
        <v>815</v>
      </c>
      <c r="O19" s="389">
        <f t="shared" si="1"/>
        <v>2</v>
      </c>
      <c r="P19" s="389">
        <f t="shared" si="1"/>
        <v>0</v>
      </c>
      <c r="Q19" s="389">
        <f t="shared" si="1"/>
        <v>0</v>
      </c>
      <c r="R19" s="389">
        <f t="shared" si="1"/>
        <v>0</v>
      </c>
      <c r="S19" s="389">
        <f t="shared" si="1"/>
        <v>0</v>
      </c>
      <c r="T19" s="389">
        <f t="shared" si="1"/>
        <v>800</v>
      </c>
      <c r="U19" s="389">
        <f t="shared" si="1"/>
        <v>0</v>
      </c>
      <c r="V19" s="389">
        <f t="shared" si="1"/>
        <v>75</v>
      </c>
      <c r="W19" s="389">
        <f t="shared" si="1"/>
        <v>0</v>
      </c>
      <c r="X19" s="389">
        <f t="shared" si="1"/>
        <v>0</v>
      </c>
      <c r="Y19" s="389">
        <f t="shared" si="1"/>
        <v>0</v>
      </c>
      <c r="Z19" s="390">
        <f t="shared" si="1"/>
        <v>25</v>
      </c>
      <c r="AA19" s="391">
        <f t="shared" ref="AA19:AA25" si="2">SUM(G19:Z19)</f>
        <v>1724.5</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0</v>
      </c>
      <c r="I37" s="424">
        <f t="shared" si="8"/>
        <v>0</v>
      </c>
      <c r="J37" s="424">
        <f t="shared" si="8"/>
        <v>0</v>
      </c>
      <c r="K37" s="424">
        <f t="shared" si="8"/>
        <v>0</v>
      </c>
      <c r="L37" s="424">
        <f t="shared" si="8"/>
        <v>6.5</v>
      </c>
      <c r="M37" s="424">
        <f t="shared" si="8"/>
        <v>1</v>
      </c>
      <c r="N37" s="424">
        <f t="shared" si="8"/>
        <v>815</v>
      </c>
      <c r="O37" s="424">
        <f t="shared" si="8"/>
        <v>2</v>
      </c>
      <c r="P37" s="424">
        <f t="shared" si="8"/>
        <v>0</v>
      </c>
      <c r="Q37" s="424">
        <f t="shared" si="8"/>
        <v>0</v>
      </c>
      <c r="R37" s="424">
        <f t="shared" si="8"/>
        <v>0</v>
      </c>
      <c r="S37" s="424">
        <f t="shared" si="8"/>
        <v>0</v>
      </c>
      <c r="T37" s="424">
        <f t="shared" si="8"/>
        <v>800</v>
      </c>
      <c r="U37" s="424">
        <f t="shared" si="8"/>
        <v>0</v>
      </c>
      <c r="V37" s="424">
        <f t="shared" si="8"/>
        <v>75</v>
      </c>
      <c r="W37" s="424">
        <f t="shared" si="8"/>
        <v>0</v>
      </c>
      <c r="X37" s="424">
        <f t="shared" si="8"/>
        <v>0</v>
      </c>
      <c r="Y37" s="424">
        <f t="shared" si="8"/>
        <v>0</v>
      </c>
      <c r="Z37" s="425">
        <f t="shared" si="8"/>
        <v>25</v>
      </c>
      <c r="AA37" s="426">
        <f t="shared" si="4"/>
        <v>1724.5</v>
      </c>
    </row>
    <row r="38" spans="2:27" ht="24" customHeight="1" x14ac:dyDescent="0.15">
      <c r="B38" s="170"/>
      <c r="C38" s="828"/>
      <c r="D38" s="227"/>
      <c r="E38" s="225" t="s">
        <v>318</v>
      </c>
      <c r="F38" s="443"/>
      <c r="G38" s="415">
        <f t="shared" ref="G38:Z38" si="9">SUM(G39:G41)</f>
        <v>0</v>
      </c>
      <c r="H38" s="415">
        <f t="shared" si="9"/>
        <v>0</v>
      </c>
      <c r="I38" s="415">
        <f t="shared" si="9"/>
        <v>0</v>
      </c>
      <c r="J38" s="415">
        <f t="shared" si="9"/>
        <v>0</v>
      </c>
      <c r="K38" s="415">
        <f t="shared" si="9"/>
        <v>0</v>
      </c>
      <c r="L38" s="415">
        <f t="shared" si="9"/>
        <v>0</v>
      </c>
      <c r="M38" s="415">
        <f t="shared" si="9"/>
        <v>0</v>
      </c>
      <c r="N38" s="415">
        <f t="shared" si="9"/>
        <v>0</v>
      </c>
      <c r="O38" s="415">
        <f t="shared" si="9"/>
        <v>0</v>
      </c>
      <c r="P38" s="415">
        <f t="shared" si="9"/>
        <v>0</v>
      </c>
      <c r="Q38" s="415">
        <f t="shared" si="9"/>
        <v>0</v>
      </c>
      <c r="R38" s="415">
        <f t="shared" si="9"/>
        <v>0</v>
      </c>
      <c r="S38" s="415">
        <f t="shared" si="9"/>
        <v>0</v>
      </c>
      <c r="T38" s="415">
        <f t="shared" si="9"/>
        <v>0</v>
      </c>
      <c r="U38" s="415">
        <f t="shared" si="9"/>
        <v>0</v>
      </c>
      <c r="V38" s="415">
        <f t="shared" si="9"/>
        <v>0</v>
      </c>
      <c r="W38" s="415">
        <f t="shared" si="9"/>
        <v>0</v>
      </c>
      <c r="X38" s="415">
        <f t="shared" si="9"/>
        <v>0</v>
      </c>
      <c r="Y38" s="415">
        <f t="shared" si="9"/>
        <v>0</v>
      </c>
      <c r="Z38" s="416">
        <f t="shared" si="9"/>
        <v>25</v>
      </c>
      <c r="AA38" s="417">
        <f t="shared" si="4"/>
        <v>25</v>
      </c>
    </row>
    <row r="39" spans="2:27" ht="24" customHeight="1" x14ac:dyDescent="0.15">
      <c r="B39" s="170"/>
      <c r="C39" s="828"/>
      <c r="D39" s="228"/>
      <c r="E39" s="223"/>
      <c r="F39" s="221" t="s">
        <v>232</v>
      </c>
      <c r="G39" s="418">
        <f>+ｱ.燃え殻!$Z$28</f>
        <v>0</v>
      </c>
      <c r="H39" s="418">
        <f>+ｲ.汚泥!$Z$28</f>
        <v>0</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0</v>
      </c>
      <c r="W39" s="418">
        <f>+ﾁ.動物のふん尿!$Z$28</f>
        <v>0</v>
      </c>
      <c r="X39" s="418">
        <f>+ﾂ.動物の死体!$Z$28</f>
        <v>0</v>
      </c>
      <c r="Y39" s="418">
        <f>+ﾃ.ばいじん!$Z$28</f>
        <v>0</v>
      </c>
      <c r="Z39" s="419">
        <f>+ﾄ.混合廃棄物その他!$Z$28</f>
        <v>0</v>
      </c>
      <c r="AA39" s="420">
        <f t="shared" si="4"/>
        <v>0</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25</v>
      </c>
      <c r="AA40" s="420">
        <f t="shared" si="4"/>
        <v>25</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6.5</v>
      </c>
      <c r="M42" s="421">
        <f>+ｷ.紙くず!$Q$33</f>
        <v>1</v>
      </c>
      <c r="N42" s="421">
        <f>+ｸ.木くず!$Q$33</f>
        <v>815</v>
      </c>
      <c r="O42" s="421">
        <f>+ｹ.繊維くず!$Q$33</f>
        <v>2</v>
      </c>
      <c r="P42" s="421">
        <f>+ｺ.動植物性残さ!$Q$33</f>
        <v>0</v>
      </c>
      <c r="Q42" s="421">
        <f>+ｻ.動物系固形不要物!$Q$33</f>
        <v>0</v>
      </c>
      <c r="R42" s="421">
        <f>+ｼ.ｺﾞﾑくず!$Q$33</f>
        <v>0</v>
      </c>
      <c r="S42" s="421">
        <f>+ｽ.金属くず!$Q$33</f>
        <v>0</v>
      </c>
      <c r="T42" s="421">
        <f>+ｾ.ｶﾞﾗｽ･ｺﾝｸﾘ･陶磁器くず!$Q$33</f>
        <v>800</v>
      </c>
      <c r="U42" s="421">
        <f>+ｿ.鉱さい!$Q$33</f>
        <v>0</v>
      </c>
      <c r="V42" s="421">
        <f>+ﾀ.がれき類!$Q$33</f>
        <v>75</v>
      </c>
      <c r="W42" s="421">
        <f>+ﾁ.動物のふん尿!$Q$33</f>
        <v>0</v>
      </c>
      <c r="X42" s="421">
        <f>+ﾂ.動物の死体!$Q$33</f>
        <v>0</v>
      </c>
      <c r="Y42" s="421">
        <f>+ﾃ.ばいじん!$Q$33</f>
        <v>0</v>
      </c>
      <c r="Z42" s="422">
        <f>+ﾄ.混合廃棄物その他!$Q$33</f>
        <v>0</v>
      </c>
      <c r="AA42" s="423">
        <f>SUM(G42:Z42)</f>
        <v>1699.5</v>
      </c>
    </row>
    <row r="43" spans="2:27" ht="24" customHeight="1" x14ac:dyDescent="0.15">
      <c r="B43" s="170"/>
      <c r="C43" s="128" t="s">
        <v>234</v>
      </c>
      <c r="D43" s="808" t="s">
        <v>348</v>
      </c>
      <c r="E43" s="808"/>
      <c r="F43" s="809"/>
      <c r="G43" s="427">
        <f>+ｱ.燃え殻!$AK$27</f>
        <v>0</v>
      </c>
      <c r="H43" s="427">
        <f>+ｲ.汚泥!$AK$27</f>
        <v>0</v>
      </c>
      <c r="I43" s="427">
        <f>+ｳ.廃油!$AK$27</f>
        <v>0</v>
      </c>
      <c r="J43" s="427">
        <f>+ｴ.廃酸!$AK$27</f>
        <v>0</v>
      </c>
      <c r="K43" s="427">
        <f>+ｵ.廃ｱﾙｶﾘ!$AK$27</f>
        <v>0</v>
      </c>
      <c r="L43" s="427">
        <f>+ｶ.廃ﾌﾟﾗ類!$AK$27</f>
        <v>6.5</v>
      </c>
      <c r="M43" s="427">
        <f>+ｷ.紙くず!$AK$27</f>
        <v>1</v>
      </c>
      <c r="N43" s="427">
        <f>+ｸ.木くず!$AK$27</f>
        <v>815</v>
      </c>
      <c r="O43" s="427">
        <f>+ｹ.繊維くず!$AK$27</f>
        <v>2</v>
      </c>
      <c r="P43" s="427">
        <f>+ｺ.動植物性残さ!$AK$27</f>
        <v>0</v>
      </c>
      <c r="Q43" s="427">
        <f>+ｻ.動物系固形不要物!$AK$27</f>
        <v>0</v>
      </c>
      <c r="R43" s="427">
        <f>+ｼ.ｺﾞﾑくず!$AK$27</f>
        <v>0</v>
      </c>
      <c r="S43" s="427">
        <f>+ｽ.金属くず!$AK$27</f>
        <v>0</v>
      </c>
      <c r="T43" s="427">
        <f>+ｾ.ｶﾞﾗｽ･ｺﾝｸﾘ･陶磁器くず!$AK$27</f>
        <v>800</v>
      </c>
      <c r="U43" s="427">
        <f>+ｿ.鉱さい!$AK$27</f>
        <v>0</v>
      </c>
      <c r="V43" s="427">
        <f>+ﾀ.がれき類!$AK$27</f>
        <v>75</v>
      </c>
      <c r="W43" s="427">
        <f>+ﾁ.動物のふん尿!$AK$27</f>
        <v>0</v>
      </c>
      <c r="X43" s="427">
        <f>+ﾂ.動物の死体!$AK$27</f>
        <v>0</v>
      </c>
      <c r="Y43" s="427">
        <f>+ﾃ.ばいじん!$AK$27</f>
        <v>0</v>
      </c>
      <c r="Z43" s="428">
        <f>+ﾄ.混合廃棄物その他!$AK$27</f>
        <v>25</v>
      </c>
      <c r="AA43" s="429">
        <f>SUM(G43:Z43)</f>
        <v>1724.5</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6</v>
      </c>
      <c r="M44" s="430">
        <f>+ｷ.紙くず!$AK$30</f>
        <v>1</v>
      </c>
      <c r="N44" s="430">
        <f>+ｸ.木くず!$AK$30</f>
        <v>815</v>
      </c>
      <c r="O44" s="430">
        <f>+ｹ.繊維くず!$AK$30</f>
        <v>2</v>
      </c>
      <c r="P44" s="430">
        <f>+ｺ.動植物性残さ!$AK$30</f>
        <v>0</v>
      </c>
      <c r="Q44" s="430">
        <f>+ｻ.動物系固形不要物!$AK$30</f>
        <v>0</v>
      </c>
      <c r="R44" s="430">
        <f>+ｼ.ｺﾞﾑくず!$AK$30</f>
        <v>0</v>
      </c>
      <c r="S44" s="430">
        <f>+ｽ.金属くず!$AK$30</f>
        <v>0</v>
      </c>
      <c r="T44" s="430">
        <f>+ｾ.ｶﾞﾗｽ･ｺﾝｸﾘ･陶磁器くず!$AK$30</f>
        <v>400</v>
      </c>
      <c r="U44" s="430">
        <f>+ｿ.鉱さい!$AK$30</f>
        <v>0</v>
      </c>
      <c r="V44" s="430">
        <f>+ﾀ.がれき類!$AK$30</f>
        <v>40</v>
      </c>
      <c r="W44" s="430">
        <f>+ﾁ.動物のふん尿!$AK$30</f>
        <v>0</v>
      </c>
      <c r="X44" s="430">
        <f>+ﾂ.動物の死体!$AK$30</f>
        <v>0</v>
      </c>
      <c r="Y44" s="430">
        <f>+ﾃ.ばいじん!$AK$30</f>
        <v>0</v>
      </c>
      <c r="Z44" s="431">
        <f>+ﾄ.混合廃棄物その他!$AK$30</f>
        <v>25</v>
      </c>
      <c r="AA44" s="432">
        <f t="shared" si="4"/>
        <v>1289</v>
      </c>
    </row>
    <row r="45" spans="2:27" ht="24" customHeight="1" x14ac:dyDescent="0.15">
      <c r="B45" s="170"/>
      <c r="C45" s="177"/>
      <c r="D45" s="442" t="s">
        <v>189</v>
      </c>
      <c r="E45" s="818" t="s">
        <v>236</v>
      </c>
      <c r="F45" s="819"/>
      <c r="G45" s="433">
        <f>+ｱ.燃え殻!$AR$24</f>
        <v>0</v>
      </c>
      <c r="H45" s="433">
        <f>+ｲ.汚泥!$AR$24</f>
        <v>0</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0</v>
      </c>
      <c r="W45" s="433">
        <f>+ﾁ.動物のふん尿!$AR$24</f>
        <v>0</v>
      </c>
      <c r="X45" s="433">
        <f>+ﾂ.動物の死体!$AR$24</f>
        <v>0</v>
      </c>
      <c r="Y45" s="433">
        <f>+ﾃ.ばいじん!$AR$24</f>
        <v>0</v>
      </c>
      <c r="Z45" s="434">
        <f>+ﾄ.混合廃棄物その他!$AR$24</f>
        <v>0</v>
      </c>
      <c r="AA45" s="435">
        <f t="shared" si="4"/>
        <v>0</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450</v>
      </c>
      <c r="O46" s="418">
        <f>+ｹ.繊維くず!$AR$27</f>
        <v>2</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452</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13.2</v>
      </c>
      <c r="M55" s="10">
        <f t="shared" si="10"/>
        <v>2.2000000000000002</v>
      </c>
      <c r="N55" s="10"/>
      <c r="O55" s="10"/>
      <c r="P55" s="10"/>
      <c r="Q55" s="10"/>
      <c r="R55" s="10"/>
      <c r="S55" s="10">
        <f t="shared" si="10"/>
        <v>0</v>
      </c>
      <c r="T55" s="10">
        <f t="shared" si="10"/>
        <v>1603.4</v>
      </c>
      <c r="U55" s="10">
        <f t="shared" si="10"/>
        <v>0</v>
      </c>
      <c r="V55" s="480">
        <f t="shared" si="10"/>
        <v>153.6</v>
      </c>
      <c r="W55" s="480">
        <f t="shared" si="10"/>
        <v>0</v>
      </c>
      <c r="X55" s="480">
        <f t="shared" si="10"/>
        <v>0</v>
      </c>
      <c r="Y55" s="480">
        <f t="shared" si="10"/>
        <v>0</v>
      </c>
      <c r="Z55" s="480">
        <f t="shared" si="10"/>
        <v>52.5</v>
      </c>
      <c r="AA55" s="481">
        <f>+AA9+AA19+AA20</f>
        <v>3461</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2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586" t="s">
        <v>415</v>
      </c>
      <c r="D6" s="586"/>
      <c r="E6" s="586"/>
      <c r="F6" s="586"/>
      <c r="G6" s="586"/>
      <c r="H6" s="586"/>
      <c r="I6" s="586"/>
      <c r="J6" s="586"/>
      <c r="K6" s="586"/>
      <c r="L6" s="586"/>
      <c r="M6" s="586"/>
      <c r="N6" s="586"/>
      <c r="O6" s="586"/>
      <c r="P6" s="586"/>
      <c r="Q6" s="586"/>
      <c r="R6" s="586"/>
      <c r="S6" s="586"/>
      <c r="T6" s="586"/>
      <c r="U6" s="58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8  年  6  月 30   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神奈川県横浜市都筑区大熊町234</v>
      </c>
      <c r="M16" s="897"/>
      <c r="N16" s="897"/>
      <c r="O16" s="897"/>
      <c r="P16" s="897"/>
      <c r="Q16" s="897"/>
      <c r="R16" s="897"/>
      <c r="S16" s="897"/>
      <c r="T16" s="897"/>
      <c r="U16" s="282"/>
    </row>
    <row r="17" spans="1:21" ht="26.25" customHeight="1" x14ac:dyDescent="0.15">
      <c r="C17" s="86"/>
      <c r="I17" s="25"/>
      <c r="J17" s="25" t="s">
        <v>7</v>
      </c>
      <c r="K17" s="25"/>
      <c r="L17" s="897" t="str">
        <f>+表紙!L41</f>
        <v>株式会社RIZE　代表取締役　関信幸</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045-594-7517</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株式会社RIZE</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7062</v>
      </c>
      <c r="Q25" s="904"/>
      <c r="R25" s="904"/>
      <c r="S25" s="904"/>
      <c r="T25" s="904"/>
      <c r="U25" s="905"/>
    </row>
    <row r="26" spans="1:21" ht="26.25" customHeight="1" x14ac:dyDescent="0.15">
      <c r="C26" s="547" t="s">
        <v>11</v>
      </c>
      <c r="D26" s="548"/>
      <c r="E26" s="549"/>
      <c r="F26" s="919" t="str">
        <f>+表紙!F50</f>
        <v>神奈川県横浜市都筑区大熊町234</v>
      </c>
      <c r="G26" s="920"/>
      <c r="H26" s="920"/>
      <c r="I26" s="920"/>
      <c r="J26" s="920"/>
      <c r="K26" s="920"/>
      <c r="L26" s="920"/>
      <c r="M26" s="920"/>
      <c r="N26" s="341" t="s">
        <v>171</v>
      </c>
      <c r="O26"/>
      <c r="P26"/>
      <c r="Q26" s="914" t="str">
        <f>IF(+表紙!Q50="","",+表紙!Q50)</f>
        <v>045-594-7517</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062　土木工事業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f>IF(+表紙!N56="","",+表紙!N56)</f>
        <v>53</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f>IF(+表紙!F61="","",+表紙!F61)</f>
        <v>0</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・廃プラスチック類：破砕・圧縮→再資源化
・その他がれき類：破砕→選別→選別・破砕→再資源化
・コンクリート、ガラス陶磁器くず：事前処理→破砕→再資源化
・繊維くず：破砕→選別→再資源化
・混合廃棄物：破砕→選別→圧縮・選別→再資源化</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代表取締役（最終責任者）
　└── 専務取締役（産業廃棄物管理統括責任者）
　　　└── 現場部門 部長（産業廃棄物処理実務責任者・兼 現場管理責任者）
　　　　　└── 各作業現場の「現場管理担当者（産廃業務対応責任者）」</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7</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1736.5</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・現場内での分別を行い、木材や金属類など再資源化可能なものについては、適切な処理業者へ委託
・混合廃棄物についても、優良認定業者との取引を積極的に行い、適正な処理を徹底</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7</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1724.5</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・各現場で発生する廃棄物の種類や数量の記録を強化し、現場ごとの排出傾向を把握
・再資源化率の向上を目指し、分別精度の改善や、よりリサイクル実績の高い処理業者の選定
・社内ミーティングの中で具体的な事例や改善点の共有を行う</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・現場で可能な範囲での分別作業を行う
・木くず、金属くず、コンクリートがら等、再資源化が可能なものについては種類ごとに分別
・混合廃棄物：優良認定を受けた信頼性の高い中間処理業者に委託</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・現場ごとに排出される廃棄物の傾向を把握し、より分別精度を高めるための方法を社内で検討
・混合廃棄物の割合を減らすことを目指し、作業手順や重機の配置等も含めた見直しを行う
・ミーティングにおいて具体的な分別事例や処理業者からのフィードバックを共有</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1736.5</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f>+表紙!K209</f>
        <v>1277</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t="str">
        <f>+表紙!K210</f>
        <v>0</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f>+表紙!K211</f>
        <v>410</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・マニフェストでの委託先の処理状況を確実に記録・管理
・処理業者の許可証の有効期限や業の範囲を定期的に確認し、適正な委託契約を締結
・社内ミーティングなどで委託に関する注意点や変更点の共有を継続的に実施</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1724.5</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1289</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0</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452</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・優良認定業者の委託割合をさらに高めるべく、委託先の見直しや新規業者の選定を計画
・電子マニフェストの導入を検討し、委託処理の透明性と管理の効率化を図る
・処理業者からの処理実績報告や指摘事項をもとに、委託内容の改善・再検討を進める
・社内で委託に関する基礎知識や注意点をまとめた資料を作成し、担当者教育を強化する</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2026-07-21T02:55:06Z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