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C3A5DFEF-6FAF-4B6D-B5B2-4E31730A432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235" yWindow="15" windowWidth="15060" windowHeight="1546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<sst xmlns="http://schemas.openxmlformats.org/spreadsheetml/2006/main" count="3181" uniqueCount="462">
  <si>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</si>
  <si>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</si>
  <si>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</si>
  <si>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</si>
  <si>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</si>
  <si>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</si>
  <si>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</si>
  <si>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</si>
  <si>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</si>
  <si>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</si>
  <si>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</si>
  <si>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</si>
  <si>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</si>
  <si>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</si>
  <si>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</si>
  <si>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</si>
  <si>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</si>
  <si>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</si>
  <si>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</si>
  <si>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</si>
  <si>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</si>
  <si>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</si>
  <si>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</si>
  <si>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</si>
  <si>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</si>
  <si>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</si>
  <si>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</si>
  <si>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</si>
  <si>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</si>
  <si>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</si>
  <si>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</si>
  <si>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</si>
  <si>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</si>
  <si>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</si>
  <si>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</si>
  <si>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</si>
  <si>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</si>
  <si>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</si>
  <si>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</si>
  <si>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</si>
  <si>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</si>
  <si>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</si>
  <si>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</si>
  <si>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</si>
  <si>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</si>
  <si>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</si>
  <si>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</si>
  <si>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</si>
  <si>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</si>
  <si>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</si>
  <si>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</si>
  <si>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</si>
  <si>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</si>
  <si>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</si>
  <si>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</si>
  <si>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</si>
  <si>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</si>
  <si>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</si>
  <si>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</si>
  <si>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</si>
  <si>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</si>
  <si>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</si>
  <si>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</si>
  <si>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</si>
  <si>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</si>
  <si>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</si>
  <si>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</si>
  <si>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</si>
  <si>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</si>
  <si>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</si>
  <si>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</si>
  <si>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</si>
  <si>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</si>
  <si>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</si>
  <si>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</si>
  <si>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</si>
  <si>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</si>
  <si>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</si>
  <si>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</si>
  <si>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</si>
  <si>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</si>
  <si>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</si>
  <si>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</si>
  <si>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</si>
  <si>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</si>
  <si>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</si>
  <si>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</si>
  <si>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</si>
  <si>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</si>
  <si>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</si>
  <si>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</si>
  <si>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</si>
  <si>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</si>
  <si>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</si>
  <si>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</si>
  <si>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</si>
  <si>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</si>
  <si>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</si>
  <si>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</si>
  <si>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</si>
  <si>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</si>
  <si>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</si>
  <si>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</si>
  <si>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</si>
  <si>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</si>
  <si>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</si>
  <si>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</si>
  <si>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</si>
  <si>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</si>
  <si>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</si>
  <si>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</si>
  <si>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</si>
  <si>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</si>
  <si>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</si>
  <si>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</si>
  <si>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</si>
  <si>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</si>
  <si>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</si>
  <si>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</si>
  <si>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</si>
  <si>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</si>
  <si>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</si>
  <si>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</si>
  <si>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</si>
  <si>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</si>
  <si>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</si>
  <si>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</si>
  <si>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</si>
  <si>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</si>
  <si>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</si>
  <si>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</si>
  <si>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</si>
  <si>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</si>
  <si>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</si>
  <si>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</si>
  <si>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</si>
  <si>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</si>
  <si>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</si>
  <si>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</si>
  <si>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</si>
  <si>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</si>
  <si>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</si>
  <si>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</si>
  <si>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</si>
  <si>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</si>
  <si>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</si>
  <si>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</si>
  <si>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</si>
  <si>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</si>
  <si>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</si>
  <si>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</si>
  <si>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</si>
  <si>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</si>
  <si>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</si>
  <si>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</si>
  <si>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</si>
  <si>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</si>
  <si>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</si>
  <si>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</si>
  <si>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</si>
  <si>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</si>
  <si>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</si>
  <si>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</si>
  <si>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</si>
  <si>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</si>
  <si>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</si>
  <si>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</si>
  <si>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</si>
  <si>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</si>
  <si>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</si>
  <si>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</si>
  <si>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</si>
  <si>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</si>
  <si>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</si>
  <si>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</si>
  <si>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</si>
  <si>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</si>
  <si>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</si>
  <si>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</si>
  <si>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</si>
  <si>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</si>
  <si>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</si>
  <si>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</si>
  <si>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</si>
  <si>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</si>
  <si>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</si>
  <si>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</si>
  <si>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</si>
  <si>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</si>
  <si>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</si>
  <si>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</si>
  <si>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</si>
  <si>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</si>
  <si>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</si>
  <si>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</si>
  <si>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</si>
  <si>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</si>
  <si>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</si>
  <si>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</si>
  <si>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</si>
  <si>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</si>
  <si>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</si>
  <si>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</si>
  <si>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</si>
  <si>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</si>
  <si>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</si>
  <si>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</si>
  <si>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</si>
  <si>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</si>
  <si>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</si>
  <si>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</si>
  <si>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</si>
  <si>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</si>
  <si>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</si>
  <si>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</si>
  <si>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</si>
  <si>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</si>
  <si>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</si>
  <si>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</si>
  <si>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</si>
  <si>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</si>
  <si>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</si>
  <si>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</si>
  <si>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</si>
  <si>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</si>
  <si>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</si>
  <si>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</si>
  <si>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</si>
  <si>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</si>
  <si>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</si>
  <si>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</si>
  <si>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</si>
  <si>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</si>
  <si>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</si>
  <si>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</si>
  <si>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</si>
  <si>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</si>
  <si>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</si>
  <si>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</si>
  <si>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</si>
  <si>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</si>
  <si>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</si>
  <si>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</si>
  <si>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</si>
  <si>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</si>
  <si>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</si>
  <si>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</si>
  <si>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</si>
  <si>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</si>
  <si>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</si>
  <si>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</si>
  <si>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</si>
  <si>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</si>
  <si>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</si>
  <si>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</si>
  <si>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</si>
  <si>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</si>
  <si>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</si>
  <si>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</si>
  <si>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</si>
  <si>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</si>
  <si>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</si>
  <si>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</si>
  <si>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</si>
  <si>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</si>
  <si>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</si>
  <si>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</si>
  <si>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</si>
  <si>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</si>
  <si>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</si>
  <si>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</si>
  <si>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</si>
  <si>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</si>
  <si>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</si>
  <si>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</si>
  <si>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</si>
  <si>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</si>
  <si>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</si>
  <si>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</si>
  <si>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</si>
  <si>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</si>
  <si>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</si>
  <si>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</si>
  <si>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</si>
  <si>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</si>
  <si>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</si>
  <si>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</si>
  <si>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</si>
  <si>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</si>
  <si>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</si>
  <si>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</si>
  <si>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</si>
  <si>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</si>
  <si>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</si>
  <si>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</si>
  <si>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</si>
  <si>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</si>
  <si>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</si>
  <si>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</si>
  <si>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</si>
  <si>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</si>
  <si>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</si>
  <si>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</si>
  <si>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</si>
  <si>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</si>
  <si>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</si>
  <si>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</si>
  <si>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</si>
  <si>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</si>
  <si>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</si>
  <si>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</si>
  <si>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</si>
  <si>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</si>
  <si>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</si>
  <si>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</si>
  <si>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</si>
  <si>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</si>
  <si>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</si>
  <si>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</si>
  <si>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</si>
  <si>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</si>
  <si>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</si>
  <si>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</si>
  <si>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</si>
  <si>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</si>
  <si>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</si>
  <si>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</si>
  <si>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</si>
  <si>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</si>
  <si>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</si>
  <si>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</si>
  <si>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</si>
  <si>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</si>
  <si>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</si>
  <si>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</si>
  <si>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</si>
  <si>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</si>
  <si>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</si>
  <si>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</si>
  <si>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</si>
  <si>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</si>
  <si>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</si>
  <si>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</si>
  <si>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</si>
  <si>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</si>
  <si>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</si>
  <si>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</si>
  <si>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</si>
  <si>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</si>
  <si>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</si>
  <si>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</si>
  <si>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</si>
  <si>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</si>
  <si>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</si>
  <si>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</si>
  <si>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</si>
  <si>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</si>
  <si>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</si>
  <si>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</si>
  <si>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</si>
  <si>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</si>
  <si>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</si>
  <si>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</si>
  <si>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</si>
  <si>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</si>
  <si>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</si>
  <si>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</si>
  <si>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</si>
  <si>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</si>
  <si>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</si>
  <si>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</si>
  <si>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</si>
  <si>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</si>
  <si>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</si>
  <si>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</si>
  <si>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</si>
  <si>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</si>
  <si>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</si>
  <si>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</si>
  <si>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</si>
  <si>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</si>
  <si>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</si>
  <si>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</si>
  <si>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</si>
  <si>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</si>
  <si>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</si>
  <si>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</si>
  <si>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</si>
  <si>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</si>
  <si>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</si>
  <si>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</si>
  <si>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</si>
  <si>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</si>
  <si>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</si>
  <si>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</si>
  <si>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</si>
  <si>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</si>
  <si>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</si>
  <si>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</si>
  <si>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</si>
  <si>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</si>
  <si>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</si>
  <si>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</si>
  <si>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</si>
  <si>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</si>
  <si>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</si>
  <si>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</si>
  <si>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</si>
  <si>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</si>
  <si>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</si>
  <si>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</si>
  <si>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</si>
  <si>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</si>
  <si>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</si>
  <si>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</si>
  <si>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</si>
  <si>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</si>
  <si>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</si>
  <si>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</si>
  <si>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</si>
  <si>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</si>
  <si>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</si>
  <si>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</si>
  <si>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</si>
  <si>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</si>
  <si>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</si>
  <si>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</si>
  <si>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</si>
  <si>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</si>
  <si>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</si>
  <si>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</si>
  <si>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</si>
  <si>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</si>
  <si>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</si>
  <si>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</si>
  <si>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</si>
  <si>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</si>
  <si>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</si>
  <si>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</si>
  <si>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</si>
  <si>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</si>
  <si>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</si>
  <si>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</si>
  <si>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</si>
  <si>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</si>
  <si>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</si>
  <si>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横浜市神奈川区羽沢町1522</t>
  </si>
  <si>
    <t>株式会社カツマタ　代表取締役　勝亦　雄二</t>
  </si>
  <si>
    <t>株式会社カツマタ</t>
  </si>
  <si>
    <t>045-381-7798</t>
  </si>
  <si>
    <t>横浜市長</t>
  </si>
  <si>
    <t>総合工事業</t>
  </si>
  <si>
    <t>○AS・CO・旧路盤・切削廃材→破砕・ふるい→路盤材に再生
　　　　　　　　　　　　　　　　　　　　　　　　       　再生加熱アスファルト合材として再利用
○汚泥→混練システム→改良土に再生
○廃プラスチック→破砕→埋立
○ガラス・陶磁器くず→破砕→埋立
○木くず・紙くず→破砕・溶解→燃料チップへ再生
○混合廃棄物→破砕・圧縮→埋立
○吸収液→中和→埋立
○廃石膏ボード→破砕→セメント原料
○石綿含有産業廃棄物→溶解・無害化→埋立</t>
    <rPh sb="7" eb="10">
      <t>キュウロバン</t>
    </rPh>
    <rPh sb="11" eb="15">
      <t>セッサクハイザイ</t>
    </rPh>
    <rPh sb="16" eb="18">
      <t>ハサイ</t>
    </rPh>
    <rPh sb="23" eb="26">
      <t>ロバンザイ</t>
    </rPh>
    <rPh sb="27" eb="29">
      <t>サイセイ</t>
    </rPh>
    <rPh sb="62" eb="64">
      <t>サイセイ</t>
    </rPh>
    <rPh sb="64" eb="66">
      <t>カネツ</t>
    </rPh>
    <rPh sb="72" eb="74">
      <t>ゴウザイ</t>
    </rPh>
    <rPh sb="77" eb="80">
      <t>サイリヨウ</t>
    </rPh>
    <rPh sb="82" eb="84">
      <t>オデイ</t>
    </rPh>
    <rPh sb="85" eb="86">
      <t>コン</t>
    </rPh>
    <rPh sb="86" eb="87">
      <t>レン</t>
    </rPh>
    <rPh sb="92" eb="95">
      <t>カイリョウド</t>
    </rPh>
    <rPh sb="96" eb="98">
      <t>サイセイ</t>
    </rPh>
    <rPh sb="100" eb="101">
      <t>ハイ</t>
    </rPh>
    <rPh sb="108" eb="110">
      <t>ハサイ</t>
    </rPh>
    <rPh sb="111" eb="113">
      <t>ウメタテ</t>
    </rPh>
    <rPh sb="119" eb="122">
      <t>トウジキ</t>
    </rPh>
    <rPh sb="125" eb="127">
      <t>ハサイ</t>
    </rPh>
    <rPh sb="128" eb="130">
      <t>ウメタテ</t>
    </rPh>
    <rPh sb="132" eb="133">
      <t>キ</t>
    </rPh>
    <rPh sb="136" eb="137">
      <t>カミ</t>
    </rPh>
    <rPh sb="140" eb="142">
      <t>ハサイ</t>
    </rPh>
    <rPh sb="143" eb="145">
      <t>ヨウカイ</t>
    </rPh>
    <rPh sb="146" eb="148">
      <t>ネンリョウ</t>
    </rPh>
    <rPh sb="152" eb="154">
      <t>サイセイ</t>
    </rPh>
    <rPh sb="156" eb="161">
      <t>コンゴウハイキブツ</t>
    </rPh>
    <rPh sb="162" eb="164">
      <t>ハサイ</t>
    </rPh>
    <rPh sb="165" eb="167">
      <t>アッシュク</t>
    </rPh>
    <rPh sb="168" eb="170">
      <t>ウメタテ</t>
    </rPh>
    <rPh sb="172" eb="175">
      <t>キュウシュウエキ</t>
    </rPh>
    <rPh sb="176" eb="178">
      <t>チュウワ</t>
    </rPh>
    <rPh sb="179" eb="181">
      <t>ウメタテ</t>
    </rPh>
    <rPh sb="183" eb="186">
      <t>ハイセッコウ</t>
    </rPh>
    <rPh sb="190" eb="192">
      <t>ハサイ</t>
    </rPh>
    <rPh sb="197" eb="199">
      <t>ゲンリョウ</t>
    </rPh>
    <rPh sb="201" eb="210">
      <t>イシワタガンユウサンギョウハイキブツ</t>
    </rPh>
    <rPh sb="211" eb="213">
      <t>ヨウカイ</t>
    </rPh>
    <rPh sb="214" eb="217">
      <t>ムガイカ</t>
    </rPh>
    <rPh sb="218" eb="220">
      <t>ウメタテ</t>
    </rPh>
    <phoneticPr fontId="3"/>
  </si>
  <si>
    <r>
      <t>　　　　　　　　　　　　　代表取締役
　　　　　　　　　　　　　　　　</t>
    </r>
    <r>
      <rPr>
        <sz val="10"/>
        <rFont val="Microsoft JhengHei"/>
        <family val="3"/>
        <charset val="128"/>
      </rPr>
      <t>│
工事部門責任者</t>
    </r>
    <r>
      <rPr>
        <sz val="10"/>
        <rFont val="ＭＳ Ｐゴシック"/>
        <family val="3"/>
        <charset val="128"/>
      </rPr>
      <t xml:space="preserve"> </t>
    </r>
    <r>
      <rPr>
        <sz val="10"/>
        <rFont val="Microsoft JhengHei"/>
        <family val="3"/>
        <charset val="128"/>
      </rPr>
      <t>─</t>
    </r>
    <r>
      <rPr>
        <sz val="10"/>
        <rFont val="ＭＳ Ｐゴシック"/>
        <family val="3"/>
        <charset val="128"/>
      </rPr>
      <t xml:space="preserve"> </t>
    </r>
    <r>
      <rPr>
        <sz val="10"/>
        <rFont val="Microsoft JhengHei"/>
        <family val="3"/>
        <charset val="128"/>
      </rPr>
      <t>環境管理責任者</t>
    </r>
    <r>
      <rPr>
        <sz val="10"/>
        <rFont val="ＭＳ Ｐゴシック"/>
        <family val="3"/>
        <charset val="128"/>
      </rPr>
      <t xml:space="preserve"> </t>
    </r>
    <r>
      <rPr>
        <sz val="10"/>
        <rFont val="Microsoft JhengHei"/>
        <family val="3"/>
        <charset val="128"/>
      </rPr>
      <t>─</t>
    </r>
    <r>
      <rPr>
        <sz val="10"/>
        <rFont val="ＭＳ Ｐゴシック"/>
        <family val="3"/>
        <charset val="128"/>
      </rPr>
      <t xml:space="preserve"> EA21事務局</t>
    </r>
    <r>
      <rPr>
        <sz val="10"/>
        <rFont val="Microsoft JhengHei"/>
        <family val="3"/>
        <charset val="128"/>
      </rPr>
      <t xml:space="preserve">
　　　　　　　　　　　│
</t>
    </r>
    <r>
      <rPr>
        <sz val="10"/>
        <rFont val="ＭＳ Ｐゴシック"/>
        <family val="3"/>
        <charset val="128"/>
      </rPr>
      <t xml:space="preserve">　　　　　　　　　　　　　各部門長
</t>
    </r>
    <r>
      <rPr>
        <sz val="10"/>
        <rFont val="Microsoft JhengHei"/>
        <family val="3"/>
        <charset val="128"/>
      </rPr>
      <t>　　　　　　　　　　　</t>
    </r>
    <r>
      <rPr>
        <sz val="10"/>
        <rFont val="Microsoft JhengHei"/>
        <family val="3"/>
      </rPr>
      <t xml:space="preserve">│
</t>
    </r>
    <r>
      <rPr>
        <sz val="10"/>
        <rFont val="Microsoft JhengHei"/>
        <family val="3"/>
        <charset val="128"/>
      </rPr>
      <t>　　　　　　　　建設副産物責任者
　　　　　　　　　　　│
　　　　　　　　　各担当者</t>
    </r>
    <rPh sb="13" eb="15">
      <t>ダイヒョウ</t>
    </rPh>
    <rPh sb="15" eb="18">
      <t>トリシマリヤク</t>
    </rPh>
    <rPh sb="37" eb="41">
      <t>コウジブモン</t>
    </rPh>
    <rPh sb="41" eb="44">
      <t>セキニンシャ</t>
    </rPh>
    <rPh sb="47" eb="49">
      <t>カンキョウ</t>
    </rPh>
    <rPh sb="49" eb="51">
      <t>カンリ</t>
    </rPh>
    <rPh sb="51" eb="54">
      <t>セキニンシャ</t>
    </rPh>
    <rPh sb="61" eb="64">
      <t>ジムキョク</t>
    </rPh>
    <rPh sb="91" eb="95">
      <t>カクブモンチョウ</t>
    </rPh>
    <rPh sb="117" eb="119">
      <t>ケンセツ</t>
    </rPh>
    <rPh sb="119" eb="120">
      <t>フク</t>
    </rPh>
    <rPh sb="120" eb="122">
      <t>サンブツ</t>
    </rPh>
    <rPh sb="122" eb="125">
      <t>セキニンシャ</t>
    </rPh>
    <rPh sb="148" eb="152">
      <t>カクタントウシャ</t>
    </rPh>
    <phoneticPr fontId="3"/>
  </si>
  <si>
    <t>なし</t>
    <phoneticPr fontId="3"/>
  </si>
  <si>
    <t>・社内会議にて、産業廃棄物を含む会社全体から排出される廃棄物の量を報告している。
・原材料、資材の効率的な利用方法について現場作業員に伝え取り組み、廃棄物発生抑制を図っている。
・環境経営レポートを作成し、ホームページにて情報公開している。</t>
    <rPh sb="1" eb="3">
      <t>シャナイ</t>
    </rPh>
    <rPh sb="3" eb="5">
      <t>カイギ</t>
    </rPh>
    <rPh sb="8" eb="13">
      <t>サンギョウハイキブツ</t>
    </rPh>
    <rPh sb="14" eb="15">
      <t>フク</t>
    </rPh>
    <rPh sb="16" eb="18">
      <t>カイシャ</t>
    </rPh>
    <rPh sb="18" eb="20">
      <t>ゼンタイ</t>
    </rPh>
    <rPh sb="22" eb="24">
      <t>ハイシュツ</t>
    </rPh>
    <rPh sb="27" eb="30">
      <t>ハイキブツ</t>
    </rPh>
    <rPh sb="31" eb="32">
      <t>リョウ</t>
    </rPh>
    <rPh sb="33" eb="35">
      <t>ホウコク</t>
    </rPh>
    <rPh sb="42" eb="45">
      <t>ゲンザイリョウ</t>
    </rPh>
    <rPh sb="46" eb="48">
      <t>シザイ</t>
    </rPh>
    <rPh sb="49" eb="52">
      <t>コウリツテキ</t>
    </rPh>
    <rPh sb="53" eb="55">
      <t>リヨウ</t>
    </rPh>
    <rPh sb="55" eb="57">
      <t>ホウホウ</t>
    </rPh>
    <rPh sb="61" eb="63">
      <t>ゲンバ</t>
    </rPh>
    <rPh sb="63" eb="66">
      <t>サギョウイン</t>
    </rPh>
    <rPh sb="67" eb="68">
      <t>ツタ</t>
    </rPh>
    <rPh sb="69" eb="70">
      <t>ト</t>
    </rPh>
    <rPh sb="71" eb="72">
      <t>ク</t>
    </rPh>
    <rPh sb="74" eb="77">
      <t>ハイキブツ</t>
    </rPh>
    <rPh sb="77" eb="79">
      <t>ハッセイ</t>
    </rPh>
    <rPh sb="79" eb="81">
      <t>ヨクセイ</t>
    </rPh>
    <rPh sb="82" eb="83">
      <t>ハカ</t>
    </rPh>
    <rPh sb="90" eb="92">
      <t>カンキョウ</t>
    </rPh>
    <rPh sb="92" eb="94">
      <t>ケイエイ</t>
    </rPh>
    <rPh sb="99" eb="101">
      <t>サクセイ</t>
    </rPh>
    <rPh sb="111" eb="113">
      <t>ジョウホウ</t>
    </rPh>
    <rPh sb="113" eb="115">
      <t>コウカイ</t>
    </rPh>
    <phoneticPr fontId="3"/>
  </si>
  <si>
    <t>・社内会議にて、産業廃棄物を含む会社全体から排出される廃棄物の量を報告していく。
・原材料、資材の効率的な利用方法について現場作業員に伝え取り組み、廃棄物発生抑制を図っていく。
・外部の環境情報を逐次確認し、情報収集を図っていく。
・環境経営レポートを作成し、ホームページにて情報公開していく。</t>
    <rPh sb="1" eb="3">
      <t>シャナイ</t>
    </rPh>
    <rPh sb="3" eb="5">
      <t>カイギ</t>
    </rPh>
    <rPh sb="8" eb="13">
      <t>サンギョウハイキブツ</t>
    </rPh>
    <rPh sb="14" eb="15">
      <t>フク</t>
    </rPh>
    <rPh sb="16" eb="18">
      <t>カイシャ</t>
    </rPh>
    <rPh sb="18" eb="20">
      <t>ゼンタイ</t>
    </rPh>
    <rPh sb="22" eb="24">
      <t>ハイシュツ</t>
    </rPh>
    <rPh sb="27" eb="30">
      <t>ハイキブツ</t>
    </rPh>
    <rPh sb="31" eb="32">
      <t>リョウ</t>
    </rPh>
    <rPh sb="33" eb="35">
      <t>ホウコク</t>
    </rPh>
    <rPh sb="42" eb="45">
      <t>ゲンザイリョウ</t>
    </rPh>
    <rPh sb="46" eb="48">
      <t>シザイ</t>
    </rPh>
    <rPh sb="49" eb="52">
      <t>コウリツテキ</t>
    </rPh>
    <rPh sb="53" eb="55">
      <t>リヨウ</t>
    </rPh>
    <rPh sb="55" eb="57">
      <t>ホウホウ</t>
    </rPh>
    <rPh sb="61" eb="63">
      <t>ゲンバ</t>
    </rPh>
    <rPh sb="63" eb="66">
      <t>サギョウイン</t>
    </rPh>
    <rPh sb="67" eb="68">
      <t>ツタ</t>
    </rPh>
    <rPh sb="69" eb="70">
      <t>ト</t>
    </rPh>
    <rPh sb="71" eb="72">
      <t>ク</t>
    </rPh>
    <rPh sb="74" eb="77">
      <t>ハイキブツ</t>
    </rPh>
    <rPh sb="77" eb="79">
      <t>ハッセイ</t>
    </rPh>
    <rPh sb="79" eb="81">
      <t>ヨクセイ</t>
    </rPh>
    <rPh sb="82" eb="83">
      <t>ハカ</t>
    </rPh>
    <rPh sb="90" eb="92">
      <t>ガイブ</t>
    </rPh>
    <rPh sb="93" eb="95">
      <t>カンキョウ</t>
    </rPh>
    <rPh sb="95" eb="97">
      <t>ジョウホウ</t>
    </rPh>
    <rPh sb="98" eb="100">
      <t>チクジ</t>
    </rPh>
    <rPh sb="100" eb="102">
      <t>カクニン</t>
    </rPh>
    <rPh sb="104" eb="106">
      <t>ジョウホウ</t>
    </rPh>
    <rPh sb="106" eb="108">
      <t>シュウシュウ</t>
    </rPh>
    <rPh sb="109" eb="110">
      <t>ハカ</t>
    </rPh>
    <rPh sb="117" eb="119">
      <t>カンキョウ</t>
    </rPh>
    <rPh sb="119" eb="121">
      <t>ケイエイ</t>
    </rPh>
    <rPh sb="126" eb="128">
      <t>サクセイ</t>
    </rPh>
    <rPh sb="138" eb="140">
      <t>ジョウホウ</t>
    </rPh>
    <rPh sb="140" eb="142">
      <t>コウカイ</t>
    </rPh>
    <phoneticPr fontId="3"/>
  </si>
  <si>
    <t>・AS、CO、旧路盤、切削廃材、汚泥、木くず、紙くず、廃石膏ボードを分別している。
・各工事から排出される廃棄物を仮置場に分別して一次仮置きし、産業廃棄物管理票を添付して
　処理業社へ納入している。</t>
    <rPh sb="7" eb="10">
      <t>キュウロバン</t>
    </rPh>
    <rPh sb="11" eb="15">
      <t>セッサクハイザイ</t>
    </rPh>
    <rPh sb="16" eb="18">
      <t>オデイ</t>
    </rPh>
    <rPh sb="19" eb="20">
      <t>キ</t>
    </rPh>
    <rPh sb="23" eb="24">
      <t>カミ</t>
    </rPh>
    <rPh sb="27" eb="28">
      <t>ハイ</t>
    </rPh>
    <rPh sb="28" eb="30">
      <t>セッコウ</t>
    </rPh>
    <rPh sb="34" eb="36">
      <t>ブンベツ</t>
    </rPh>
    <rPh sb="43" eb="46">
      <t>カクコウジ</t>
    </rPh>
    <rPh sb="48" eb="50">
      <t>ハイシュツ</t>
    </rPh>
    <rPh sb="53" eb="56">
      <t>ハイキブツ</t>
    </rPh>
    <rPh sb="57" eb="58">
      <t>カリ</t>
    </rPh>
    <rPh sb="58" eb="60">
      <t>オキバ</t>
    </rPh>
    <rPh sb="61" eb="63">
      <t>ブンベツ</t>
    </rPh>
    <rPh sb="65" eb="67">
      <t>イチジ</t>
    </rPh>
    <rPh sb="67" eb="69">
      <t>カリオ</t>
    </rPh>
    <rPh sb="72" eb="74">
      <t>サンギョウ</t>
    </rPh>
    <rPh sb="74" eb="77">
      <t>ハイキブツ</t>
    </rPh>
    <rPh sb="77" eb="79">
      <t>カンリ</t>
    </rPh>
    <rPh sb="79" eb="80">
      <t>ヒョウ</t>
    </rPh>
    <rPh sb="81" eb="83">
      <t>テンプ</t>
    </rPh>
    <rPh sb="87" eb="90">
      <t>ショリギョウ</t>
    </rPh>
    <rPh sb="90" eb="91">
      <t>シャ</t>
    </rPh>
    <rPh sb="92" eb="94">
      <t>ノウニュウ</t>
    </rPh>
    <phoneticPr fontId="3"/>
  </si>
  <si>
    <t>・引き続き、AS、CO、旧路盤、切削廃材、汚泥、木くず、紙くず、廃石膏ボードを分別実施していく。
・仮置場の現状を監視し、分別ルールの見直しや検討、必要に応じた対策を行う。</t>
    <rPh sb="1" eb="2">
      <t>ヒ</t>
    </rPh>
    <rPh sb="3" eb="4">
      <t>ツヅ</t>
    </rPh>
    <rPh sb="39" eb="41">
      <t>ブンベツ</t>
    </rPh>
    <rPh sb="41" eb="43">
      <t>ジッシ</t>
    </rPh>
    <rPh sb="50" eb="53">
      <t>カリオキバ</t>
    </rPh>
    <rPh sb="54" eb="56">
      <t>ゲンジョウ</t>
    </rPh>
    <rPh sb="57" eb="59">
      <t>カンシ</t>
    </rPh>
    <rPh sb="61" eb="63">
      <t>ブンベツ</t>
    </rPh>
    <rPh sb="67" eb="69">
      <t>ミナオ</t>
    </rPh>
    <rPh sb="71" eb="73">
      <t>ケントウ</t>
    </rPh>
    <rPh sb="74" eb="76">
      <t>ヒツヨウ</t>
    </rPh>
    <rPh sb="77" eb="78">
      <t>オウ</t>
    </rPh>
    <rPh sb="80" eb="82">
      <t>タイサク</t>
    </rPh>
    <rPh sb="83" eb="84">
      <t>オコナ</t>
    </rPh>
    <phoneticPr fontId="3"/>
  </si>
  <si>
    <t>・優良認定処理業者を優先に処理委託を選定している。
・又、できる限り近郊の委託業者を選定している。</t>
    <rPh sb="1" eb="3">
      <t>ユウリョウ</t>
    </rPh>
    <rPh sb="3" eb="5">
      <t>ニンテイ</t>
    </rPh>
    <rPh sb="5" eb="9">
      <t>ショリギョウシャ</t>
    </rPh>
    <rPh sb="10" eb="12">
      <t>ユウセン</t>
    </rPh>
    <rPh sb="13" eb="15">
      <t>ショリ</t>
    </rPh>
    <rPh sb="15" eb="17">
      <t>イタク</t>
    </rPh>
    <rPh sb="18" eb="20">
      <t>センテイ</t>
    </rPh>
    <rPh sb="27" eb="28">
      <t>マタ</t>
    </rPh>
    <rPh sb="32" eb="33">
      <t>カギ</t>
    </rPh>
    <rPh sb="34" eb="36">
      <t>キンコウ</t>
    </rPh>
    <rPh sb="37" eb="39">
      <t>イタク</t>
    </rPh>
    <rPh sb="39" eb="41">
      <t>ギョウシャ</t>
    </rPh>
    <rPh sb="42" eb="44">
      <t>センテイ</t>
    </rPh>
    <phoneticPr fontId="3"/>
  </si>
  <si>
    <t>・優良認定処理業者への処理委託を推進していく。
・引き続き、近郊の複数の委託業者に関する情報収集を行うとともに、最適な業者選定を実施する。</t>
    <rPh sb="1" eb="3">
      <t>ユウリョウ</t>
    </rPh>
    <rPh sb="3" eb="5">
      <t>ニンテイ</t>
    </rPh>
    <rPh sb="5" eb="9">
      <t>ショリギョウシャ</t>
    </rPh>
    <rPh sb="11" eb="13">
      <t>ショリ</t>
    </rPh>
    <rPh sb="13" eb="15">
      <t>イタク</t>
    </rPh>
    <rPh sb="16" eb="18">
      <t>スイシン</t>
    </rPh>
    <rPh sb="25" eb="26">
      <t>ヒ</t>
    </rPh>
    <rPh sb="27" eb="28">
      <t>ツヅ</t>
    </rPh>
    <rPh sb="30" eb="32">
      <t>キンコウ</t>
    </rPh>
    <rPh sb="33" eb="35">
      <t>フクスウ</t>
    </rPh>
    <rPh sb="36" eb="38">
      <t>イタク</t>
    </rPh>
    <rPh sb="38" eb="40">
      <t>ギョウシャ</t>
    </rPh>
    <rPh sb="41" eb="42">
      <t>カン</t>
    </rPh>
    <rPh sb="44" eb="46">
      <t>ジョウホウ</t>
    </rPh>
    <rPh sb="46" eb="48">
      <t>シュウシュウ</t>
    </rPh>
    <rPh sb="49" eb="50">
      <t>オコナ</t>
    </rPh>
    <rPh sb="56" eb="58">
      <t>サイテキ</t>
    </rPh>
    <rPh sb="59" eb="61">
      <t>ギョウシャ</t>
    </rPh>
    <rPh sb="61" eb="63">
      <t>センテイ</t>
    </rPh>
    <rPh sb="64" eb="66">
      <t>ジッシ</t>
    </rPh>
    <phoneticPr fontId="3"/>
  </si>
  <si>
    <t>令和  7  年  6  月  19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</si>
</sst>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sz val="10"/>
      <name val="Microsoft JhengHei"/>
      <family val="3"/>
      <charset val="128"/>
    </font>
    <font>
      <sz val="10"/>
      <name val="Microsoft JhengHei"/>
      <family val="3"/>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19250" y="2165350"/>
          <a:ext cx="431800" cy="6350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461</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7061</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2200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38</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8632.4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4124</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454</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454</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454</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454</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454</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454</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8632.4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6192.1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8627.6999999999989</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4124</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1485.4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4100.6000000000004</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3" zoomScale="90" zoomScaleNormal="90" workbookViewId="0">
      <selection activeCell="AH28" sqref="AH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31.6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31.6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31.6</v>
      </c>
      <c r="P27" s="718"/>
      <c r="Q27" s="718"/>
      <c r="R27" s="718"/>
      <c r="S27" s="49" t="s">
        <v>38</v>
      </c>
      <c r="T27" s="70"/>
      <c r="U27" s="70"/>
      <c r="X27" s="68" t="s">
        <v>39</v>
      </c>
      <c r="Y27" s="71"/>
      <c r="AG27" s="58"/>
      <c r="AH27" s="58"/>
      <c r="AI27" s="58"/>
      <c r="AJ27" s="58"/>
      <c r="AK27" s="668">
        <f>+AG18+O27</f>
        <v>31.6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31.6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31.6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S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143.6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143.6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143.6</v>
      </c>
      <c r="P27" s="718"/>
      <c r="Q27" s="718"/>
      <c r="R27" s="718"/>
      <c r="S27" s="49" t="s">
        <v>38</v>
      </c>
      <c r="T27" s="70"/>
      <c r="U27" s="70"/>
      <c r="X27" s="68" t="s">
        <v>39</v>
      </c>
      <c r="Y27" s="71"/>
      <c r="AG27" s="58"/>
      <c r="AH27" s="58"/>
      <c r="AI27" s="58"/>
      <c r="AJ27" s="58"/>
      <c r="AK27" s="668">
        <f>+AG18+O27</f>
        <v>143.6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143.6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215.3</v>
      </c>
      <c r="G30" s="674"/>
      <c r="H30" s="214" t="s">
        <v>198</v>
      </c>
      <c r="L30" s="682"/>
      <c r="O30" s="61"/>
      <c r="Q30" s="684">
        <f>+ROUND(Z28,1)+ROUND(Z29,1)+ROUND(Z30,1)</f>
        <v>143.6</v>
      </c>
      <c r="R30" s="718"/>
      <c r="S30" s="718"/>
      <c r="T30" s="718"/>
      <c r="U30" s="49" t="s">
        <v>16</v>
      </c>
      <c r="X30" s="726" t="s">
        <v>186</v>
      </c>
      <c r="Y30" s="727"/>
      <c r="Z30" s="670"/>
      <c r="AA30" s="671"/>
      <c r="AB30" s="671"/>
      <c r="AC30" s="671"/>
      <c r="AD30" s="671"/>
      <c r="AE30" s="49" t="s">
        <v>13</v>
      </c>
      <c r="AK30" s="655">
        <v>71.8</v>
      </c>
      <c r="AL30" s="656"/>
      <c r="AM30" s="656"/>
      <c r="AN30" s="656"/>
      <c r="AO30" s="57" t="s">
        <v>13</v>
      </c>
      <c r="AR30" s="667"/>
      <c r="AS30" s="664"/>
      <c r="AT30" s="664"/>
      <c r="AU30" s="665"/>
    </row>
    <row r="31" spans="2:48" ht="27" customHeight="1" thickTop="1" thickBot="1" x14ac:dyDescent="0.2">
      <c r="B31" s="690" t="s">
        <v>375</v>
      </c>
      <c r="C31" s="679"/>
      <c r="D31" s="679"/>
      <c r="E31" s="680"/>
      <c r="F31" s="673">
        <v>243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P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2327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4457.2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2327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2327</v>
      </c>
      <c r="P27" s="718"/>
      <c r="Q27" s="718"/>
      <c r="R27" s="718"/>
      <c r="S27" s="49" t="s">
        <v>38</v>
      </c>
      <c r="T27" s="70"/>
      <c r="U27" s="70"/>
      <c r="X27" s="68" t="s">
        <v>39</v>
      </c>
      <c r="Y27" s="71"/>
      <c r="AG27" s="58"/>
      <c r="AH27" s="58"/>
      <c r="AI27" s="58"/>
      <c r="AJ27" s="58"/>
      <c r="AK27" s="668">
        <f>+AG18+O27</f>
        <v>2327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2327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4457.2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3885.8</v>
      </c>
      <c r="G30" s="674"/>
      <c r="H30" s="214" t="s">
        <v>198</v>
      </c>
      <c r="L30" s="682"/>
      <c r="O30" s="61"/>
      <c r="Q30" s="684">
        <f>+ROUND(Z28,1)+ROUND(Z29,1)+ROUND(Z30,1)</f>
        <v>2327</v>
      </c>
      <c r="R30" s="718"/>
      <c r="S30" s="718"/>
      <c r="T30" s="718"/>
      <c r="U30" s="49" t="s">
        <v>16</v>
      </c>
      <c r="X30" s="726" t="s">
        <v>186</v>
      </c>
      <c r="Y30" s="727"/>
      <c r="Z30" s="670"/>
      <c r="AA30" s="671"/>
      <c r="AB30" s="671"/>
      <c r="AC30" s="671"/>
      <c r="AD30" s="671"/>
      <c r="AE30" s="49" t="s">
        <v>13</v>
      </c>
      <c r="AK30" s="655">
        <v>891.4</v>
      </c>
      <c r="AL30" s="656"/>
      <c r="AM30" s="656"/>
      <c r="AN30" s="656"/>
      <c r="AO30" s="57" t="s">
        <v>13</v>
      </c>
      <c r="AR30" s="667"/>
      <c r="AS30" s="664"/>
      <c r="AT30" s="664"/>
      <c r="AU30" s="665"/>
    </row>
    <row r="31" spans="2:48" ht="27" customHeight="1" thickTop="1" thickBot="1" x14ac:dyDescent="0.2">
      <c r="B31" s="690" t="s">
        <v>375</v>
      </c>
      <c r="C31" s="679"/>
      <c r="D31" s="679"/>
      <c r="E31" s="680"/>
      <c r="F31" s="673">
        <v>4457.2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株式会社カツマタ</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1532.4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3772.9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1532.4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1532.4</v>
      </c>
      <c r="P27" s="718"/>
      <c r="Q27" s="718"/>
      <c r="R27" s="718"/>
      <c r="S27" s="49" t="s">
        <v>38</v>
      </c>
      <c r="T27" s="70"/>
      <c r="U27" s="70"/>
      <c r="X27" s="68" t="s">
        <v>39</v>
      </c>
      <c r="Y27" s="71"/>
      <c r="AG27" s="58"/>
      <c r="AH27" s="58"/>
      <c r="AI27" s="58"/>
      <c r="AJ27" s="58"/>
      <c r="AK27" s="668">
        <f>+AG18+O27</f>
        <v>1532.4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1532.4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3772.9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2091</v>
      </c>
      <c r="G30" s="674"/>
      <c r="H30" s="214" t="s">
        <v>198</v>
      </c>
      <c r="L30" s="682"/>
      <c r="O30" s="61"/>
      <c r="Q30" s="684">
        <f>+ROUND(Z28,1)+ROUND(Z29,1)+ROUND(Z30,1)</f>
        <v>1532.4</v>
      </c>
      <c r="R30" s="718"/>
      <c r="S30" s="718"/>
      <c r="T30" s="718"/>
      <c r="U30" s="49" t="s">
        <v>16</v>
      </c>
      <c r="X30" s="726" t="s">
        <v>186</v>
      </c>
      <c r="Y30" s="727"/>
      <c r="Z30" s="670"/>
      <c r="AA30" s="671"/>
      <c r="AB30" s="671"/>
      <c r="AC30" s="671"/>
      <c r="AD30" s="671"/>
      <c r="AE30" s="49" t="s">
        <v>13</v>
      </c>
      <c r="AK30" s="655">
        <v>522.20000000000005</v>
      </c>
      <c r="AL30" s="656"/>
      <c r="AM30" s="656"/>
      <c r="AN30" s="656"/>
      <c r="AO30" s="57" t="s">
        <v>13</v>
      </c>
      <c r="AR30" s="667"/>
      <c r="AS30" s="664"/>
      <c r="AT30" s="664"/>
      <c r="AU30" s="665"/>
    </row>
    <row r="31" spans="2:48" ht="27" customHeight="1" thickTop="1" thickBot="1" x14ac:dyDescent="0.2">
      <c r="B31" s="690" t="s">
        <v>375</v>
      </c>
      <c r="C31" s="679"/>
      <c r="D31" s="679"/>
      <c r="E31" s="680"/>
      <c r="F31" s="673">
        <v>3771.1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株式会社カツマタ</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82.2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26.599999999999998</v>
      </c>
      <c r="M9" s="377">
        <f>IF(OR(ｷ.紙くず!F24&gt;0,ｷ.紙くず!F24&lt;0),ｷ.紙くず!F24,IF(M$19&gt;0,"0",0))</f>
        <v>24.6</v>
      </c>
      <c r="N9" s="377">
        <f>IF(OR(ｸ.木くず!F24&gt;0,ｸ.木くず!F24&lt;0),ｸ.木くず!F24,IF(N$19&gt;0,"0",0))</f>
        <v>18.7</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7.2</v>
      </c>
      <c r="T9" s="377">
        <f>IF(OR(ｾ.ｶﾞﾗｽ･ｺﾝｸﾘ･陶磁器くず!F24&gt;0,ｾ.ｶﾞﾗｽ･ｺﾝｸﾘ･陶磁器くず!F24&lt;0),ｾ.ｶﾞﾗｽ･ｺﾝｸﾘ･陶磁器くず!F24,IF(T$19&gt;0,"0",0))</f>
        <v>243</v>
      </c>
      <c r="U9" s="377">
        <f>IF(OR(ｿ.鉱さい!F24&gt;0,ｿ.鉱さい!F24&lt;0),ｿ.鉱さい!F24,IF(U$19&gt;0,"0",0))</f>
        <v>0</v>
      </c>
      <c r="V9" s="377">
        <f>IF(OR(ﾀ.がれき類!F24&gt;0,ﾀ.がれき類!F24&lt;0),ﾀ.がれき類!F24,IF(V$19&gt;0,"0",0))</f>
        <v>4457.2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3772.9</v>
      </c>
      <c r="AA9" s="379">
        <f>IF(SUM(G9:Z9)&gt;0,SUM(G9:Z9),IF(AA$19&gt;0,"0",0))</f>
        <v>8632.4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82.2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26.599999999999998</v>
      </c>
      <c r="M14" s="383">
        <f>IF(OR(ｷ.紙くず!F29&gt;0,ｷ.紙くず!F29&lt;0),ｷ.紙くず!F29,IF(M$19&gt;0,"0",0))</f>
        <v>24.6</v>
      </c>
      <c r="N14" s="383">
        <f>IF(OR(ｸ.木くず!F29&gt;0,ｸ.木くず!F29&lt;0),ｸ.木くず!F29,IF(N$19&gt;0,"0",0))</f>
        <v>18.7</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7.2</v>
      </c>
      <c r="T14" s="383">
        <f>IF(OR(ｾ.ｶﾞﾗｽ･ｺﾝｸﾘ･陶磁器くず!F29&gt;0,ｾ.ｶﾞﾗｽ･ｺﾝｸﾘ･陶磁器くず!F29&lt;0),ｾ.ｶﾞﾗｽ･ｺﾝｸﾘ･陶磁器くず!F29,IF(T$19&gt;0,"0",0))</f>
        <v>243</v>
      </c>
      <c r="U14" s="383">
        <f>IF(OR(ｿ.鉱さい!F29&gt;0,ｿ.鉱さい!F29&lt;0),ｿ.鉱さい!F29,IF(U$19&gt;0,"0",0))</f>
        <v>0</v>
      </c>
      <c r="V14" s="383">
        <f>IF(OR(ﾀ.がれき類!F29&gt;0,ﾀ.がれき類!F29&lt;0),ﾀ.がれき類!F29,IF(V$19&gt;0,"0",0))</f>
        <v>4457.2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3772.9</v>
      </c>
      <c r="AA14" s="385">
        <f t="shared" si="0"/>
        <v>8632.4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215.3</v>
      </c>
      <c r="U15" s="383">
        <f>IF(OR(ｿ.鉱さい!F30&gt;0,ｿ.鉱さい!F30&lt;0),ｿ.鉱さい!F30,IF(U$19&gt;0,"0",0))</f>
        <v>0</v>
      </c>
      <c r="V15" s="383">
        <f>IF(OR(ﾀ.がれき類!F30&gt;0,ﾀ.がれき類!F30&lt;0),ﾀ.がれき類!F30,IF(V$19&gt;0,"0",0))</f>
        <v>3885.8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2091</v>
      </c>
      <c r="AA15" s="385">
        <f t="shared" si="0"/>
        <v>6192.1</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82.2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23.7</v>
      </c>
      <c r="M16" s="383">
        <f>IF(OR(ｷ.紙くず!F31&gt;0,ｷ.紙くず!F31&lt;0),ｷ.紙くず!F31,IF(M$19&gt;0,"0",0))</f>
        <v>24.6</v>
      </c>
      <c r="N16" s="383">
        <f>IF(OR(ｸ.木くず!F31&gt;0,ｸ.木くず!F31&lt;0),ｸ.木くず!F31,IF(N$19&gt;0,"0",0))</f>
        <v>18.7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7.2</v>
      </c>
      <c r="T16" s="383">
        <f>IF(OR(ｾ.ｶﾞﾗｽ･ｺﾝｸﾘ･陶磁器くず!F31&gt;0,ｾ.ｶﾞﾗｽ･ｺﾝｸﾘ･陶磁器くず!F31&lt;0),ｾ.ｶﾞﾗｽ･ｺﾝｸﾘ･陶磁器くず!F31,IF(T$19&gt;0,"0",0))</f>
        <v>243</v>
      </c>
      <c r="U16" s="383">
        <f>IF(OR(ｿ.鉱さい!F31&gt;0,ｿ.鉱さい!F31&lt;0),ｿ.鉱さい!F31,IF(U$19&gt;0,"0",0))</f>
        <v>0</v>
      </c>
      <c r="V16" s="383">
        <f>IF(OR(ﾀ.がれき類!F31&gt;0,ﾀ.がれき類!F31&lt;0),ﾀ.がれき類!F31,IF(V$19&gt;0,"0",0))</f>
        <v>4457.2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3771.1</v>
      </c>
      <c r="AA16" s="385">
        <f t="shared" si="0"/>
        <v>8627.6999999999989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66</v>
      </c>
      <c r="I19" s="389">
        <f t="shared" si="1"/>
        <v>0</v>
      </c>
      <c r="J19" s="389">
        <f t="shared" si="1"/>
        <v>0</v>
      </c>
      <c r="K19" s="389">
        <f t="shared" si="1"/>
        <v>0</v>
      </c>
      <c r="L19" s="389">
        <f t="shared" si="1"/>
        <v>23.4</v>
      </c>
      <c r="M19" s="389">
        <f t="shared" si="1"/>
        <v>0</v>
      </c>
      <c r="N19" s="389">
        <f t="shared" si="1"/>
        <v>0</v>
      </c>
      <c r="O19" s="389">
        <f t="shared" si="1"/>
        <v>0</v>
      </c>
      <c r="P19" s="389">
        <f t="shared" si="1"/>
        <v>0</v>
      </c>
      <c r="Q19" s="389">
        <f t="shared" si="1"/>
        <v>0</v>
      </c>
      <c r="R19" s="389">
        <f t="shared" si="1"/>
        <v>0</v>
      </c>
      <c r="S19" s="389">
        <f t="shared" si="1"/>
        <v>31.6</v>
      </c>
      <c r="T19" s="389">
        <f t="shared" si="1"/>
        <v>143.6</v>
      </c>
      <c r="U19" s="389">
        <f t="shared" si="1"/>
        <v>0</v>
      </c>
      <c r="V19" s="389">
        <f t="shared" si="1"/>
        <v>2327</v>
      </c>
      <c r="W19" s="389">
        <f t="shared" si="1"/>
        <v>0</v>
      </c>
      <c r="X19" s="389">
        <f t="shared" si="1"/>
        <v>0</v>
      </c>
      <c r="Y19" s="389">
        <f t="shared" si="1"/>
        <v>0</v>
      </c>
      <c r="Z19" s="390">
        <f t="shared" si="1"/>
        <v>1532.4</v>
      </c>
      <c r="AA19" s="391">
        <f t="shared" ref="AA19:AA25" si="2">SUM(G19:Z19)</f>
        <v>4124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66</v>
      </c>
      <c r="I37" s="424">
        <f t="shared" si="8"/>
        <v>0</v>
      </c>
      <c r="J37" s="424">
        <f t="shared" si="8"/>
        <v>0</v>
      </c>
      <c r="K37" s="424">
        <f t="shared" si="8"/>
        <v>0</v>
      </c>
      <c r="L37" s="424">
        <f t="shared" si="8"/>
        <v>23.4</v>
      </c>
      <c r="M37" s="424">
        <f t="shared" si="8"/>
        <v>0</v>
      </c>
      <c r="N37" s="424">
        <f t="shared" si="8"/>
        <v>0</v>
      </c>
      <c r="O37" s="424">
        <f t="shared" si="8"/>
        <v>0</v>
      </c>
      <c r="P37" s="424">
        <f t="shared" si="8"/>
        <v>0</v>
      </c>
      <c r="Q37" s="424">
        <f t="shared" si="8"/>
        <v>0</v>
      </c>
      <c r="R37" s="424">
        <f t="shared" si="8"/>
        <v>0</v>
      </c>
      <c r="S37" s="424">
        <f t="shared" si="8"/>
        <v>31.6</v>
      </c>
      <c r="T37" s="424">
        <f t="shared" si="8"/>
        <v>143.6</v>
      </c>
      <c r="U37" s="424">
        <f t="shared" si="8"/>
        <v>0</v>
      </c>
      <c r="V37" s="424">
        <f t="shared" si="8"/>
        <v>2327</v>
      </c>
      <c r="W37" s="424">
        <f t="shared" si="8"/>
        <v>0</v>
      </c>
      <c r="X37" s="424">
        <f t="shared" si="8"/>
        <v>0</v>
      </c>
      <c r="Y37" s="424">
        <f t="shared" si="8"/>
        <v>0</v>
      </c>
      <c r="Z37" s="425">
        <f t="shared" si="8"/>
        <v>1532.4</v>
      </c>
      <c r="AA37" s="426">
        <f t="shared" si="4"/>
        <v>4124</v>
      </c>
    </row>
    <row r="38" spans="2:27" ht="24" customHeight="1" x14ac:dyDescent="0.15">
      <c r="B38" s="170"/>
      <c r="C38" s="809"/>
      <c r="D38" s="227"/>
      <c r="E38" s="225" t="s">
        <v>319</v>
      </c>
      <c r="F38" s="443"/>
      <c r="G38" s="415">
        <f t="shared" ref="G38:Z38" si="9">SUM(G39:G41)</f>
        <v>0</v>
      </c>
      <c r="H38" s="415">
        <f t="shared" si="9"/>
        <v>66</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31.6</v>
      </c>
      <c r="T38" s="415">
        <f t="shared" si="9"/>
        <v>143.6</v>
      </c>
      <c r="U38" s="415">
        <f t="shared" si="9"/>
        <v>0</v>
      </c>
      <c r="V38" s="415">
        <f t="shared" si="9"/>
        <v>2327</v>
      </c>
      <c r="W38" s="415">
        <f t="shared" si="9"/>
        <v>0</v>
      </c>
      <c r="X38" s="415">
        <f t="shared" si="9"/>
        <v>0</v>
      </c>
      <c r="Y38" s="415">
        <f t="shared" si="9"/>
        <v>0</v>
      </c>
      <c r="Z38" s="416">
        <f t="shared" si="9"/>
        <v>1532.4</v>
      </c>
      <c r="AA38" s="417">
        <f t="shared" si="4"/>
        <v>4100.6000000000004</v>
      </c>
    </row>
    <row r="39" spans="2:27" ht="24" customHeight="1" x14ac:dyDescent="0.15">
      <c r="B39" s="170"/>
      <c r="C39" s="809"/>
      <c r="D39" s="228"/>
      <c r="E39" s="223"/>
      <c r="F39" s="221" t="s">
        <v>233</v>
      </c>
      <c r="G39" s="418">
        <f>+ｱ.燃え殻!$Z$28</f>
        <v>0</v>
      </c>
      <c r="H39" s="418">
        <f>+ｲ.汚泥!$Z$28</f>
        <v>66</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31.6</v>
      </c>
      <c r="T39" s="418">
        <f>+ｾ.ｶﾞﾗｽ･ｺﾝｸﾘ･陶磁器くず!$Z$28</f>
        <v>143.6</v>
      </c>
      <c r="U39" s="418">
        <f>+ｿ.鉱さい!$Z$28</f>
        <v>0</v>
      </c>
      <c r="V39" s="418">
        <f>+ﾀ.がれき類!$Z$28</f>
        <v>2327</v>
      </c>
      <c r="W39" s="418">
        <f>+ﾁ.動物のふん尿!$Z$28</f>
        <v>0</v>
      </c>
      <c r="X39" s="418">
        <f>+ﾂ.動物の死体!$Z$28</f>
        <v>0</v>
      </c>
      <c r="Y39" s="418">
        <f>+ﾃ.ばいじん!$Z$28</f>
        <v>0</v>
      </c>
      <c r="Z39" s="419">
        <f>+ﾄ.混合廃棄物その他!$Z$28</f>
        <v>1532.4</v>
      </c>
      <c r="AA39" s="420">
        <f t="shared" si="4"/>
        <v>4100.6000000000004</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23.4</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23.4</v>
      </c>
    </row>
    <row r="43" spans="2:27" ht="24" customHeight="1" x14ac:dyDescent="0.15">
      <c r="B43" s="170"/>
      <c r="C43" s="128" t="s">
        <v>235</v>
      </c>
      <c r="D43" s="789" t="s">
        <v>349</v>
      </c>
      <c r="E43" s="789"/>
      <c r="F43" s="790"/>
      <c r="G43" s="427">
        <f>+ｱ.燃え殻!$AK$27</f>
        <v>0</v>
      </c>
      <c r="H43" s="427">
        <f>+ｲ.汚泥!$AK$27</f>
        <v>66</v>
      </c>
      <c r="I43" s="427">
        <f>+ｳ.廃油!$AK$27</f>
        <v>0</v>
      </c>
      <c r="J43" s="427">
        <f>+ｴ.廃酸!$AK$27</f>
        <v>0</v>
      </c>
      <c r="K43" s="427">
        <f>+ｵ.廃ｱﾙｶﾘ!$AK$27</f>
        <v>0</v>
      </c>
      <c r="L43" s="427">
        <f>+ｶ.廃ﾌﾟﾗ類!$AK$27</f>
        <v>23.4</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31.6</v>
      </c>
      <c r="T43" s="427">
        <f>+ｾ.ｶﾞﾗｽ･ｺﾝｸﾘ･陶磁器くず!$AK$27</f>
        <v>143.6</v>
      </c>
      <c r="U43" s="427">
        <f>+ｿ.鉱さい!$AK$27</f>
        <v>0</v>
      </c>
      <c r="V43" s="427">
        <f>+ﾀ.がれき類!$AK$27</f>
        <v>2327</v>
      </c>
      <c r="W43" s="427">
        <f>+ﾁ.動物のふん尿!$AK$27</f>
        <v>0</v>
      </c>
      <c r="X43" s="427">
        <f>+ﾂ.動物の死体!$AK$27</f>
        <v>0</v>
      </c>
      <c r="Y43" s="427">
        <f>+ﾃ.ばいじん!$AK$27</f>
        <v>0</v>
      </c>
      <c r="Z43" s="428">
        <f>+ﾄ.混合廃棄物その他!$AK$27</f>
        <v>1532.4</v>
      </c>
      <c r="AA43" s="429">
        <f t="shared" si="4"/>
        <v>4124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71.8</v>
      </c>
      <c r="U44" s="430">
        <f>+ｿ.鉱さい!$AK$30</f>
        <v>0</v>
      </c>
      <c r="V44" s="430">
        <f>+ﾀ.がれき類!$AK$30</f>
        <v>891.4</v>
      </c>
      <c r="W44" s="430">
        <f>+ﾁ.動物のふん尿!$AK$30</f>
        <v>0</v>
      </c>
      <c r="X44" s="430">
        <f>+ﾂ.動物の死体!$AK$30</f>
        <v>0</v>
      </c>
      <c r="Y44" s="430">
        <f>+ﾃ.ばいじん!$AK$30</f>
        <v>0</v>
      </c>
      <c r="Z44" s="431">
        <f>+ﾄ.混合廃棄物その他!$AK$30</f>
        <v>522.20000000000005</v>
      </c>
      <c r="AA44" s="432">
        <f t="shared" si="4"/>
        <v>1485.4</v>
      </c>
    </row>
    <row r="45" spans="2:27" ht="24" customHeight="1" x14ac:dyDescent="0.15">
      <c r="B45" s="170"/>
      <c r="C45" s="177"/>
      <c r="D45" s="442" t="s">
        <v>190</v>
      </c>
      <c r="E45" s="799" t="s">
        <v>237</v>
      </c>
      <c r="F45" s="800"/>
      <c r="G45" s="433">
        <f>+ｱ.燃え殻!$AR$24</f>
        <v>0</v>
      </c>
      <c r="H45" s="433">
        <f>+ｲ.汚泥!$AR$24</f>
        <v>66</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31.6</v>
      </c>
      <c r="T45" s="433">
        <f>+ｾ.ｶﾞﾗｽ･ｺﾝｸﾘ･陶磁器くず!$AR$24</f>
        <v>143.6</v>
      </c>
      <c r="U45" s="433">
        <f>+ｿ.鉱さい!$AR$24</f>
        <v>0</v>
      </c>
      <c r="V45" s="433">
        <f>+ﾀ.がれき類!$AR$24</f>
        <v>2327</v>
      </c>
      <c r="W45" s="433">
        <f>+ﾁ.動物のふん尿!$AR$24</f>
        <v>0</v>
      </c>
      <c r="X45" s="433">
        <f>+ﾂ.動物の死体!$AR$24</f>
        <v>0</v>
      </c>
      <c r="Y45" s="433">
        <f>+ﾃ.ばいじん!$AR$24</f>
        <v>0</v>
      </c>
      <c r="Z45" s="434">
        <f>+ﾄ.混合廃棄物その他!$AR$24</f>
        <v>1532.4</v>
      </c>
      <c r="AA45" s="435">
        <f t="shared" si="4"/>
        <v>4100.6000000000004</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148.19999999999999</v>
      </c>
      <c r="I55" s="480">
        <f t="shared" si="10"/>
        <v>0</v>
      </c>
      <c r="J55" s="480">
        <f t="shared" si="10"/>
        <v>0</v>
      </c>
      <c r="K55" s="480">
        <f t="shared" si="10"/>
        <v>0</v>
      </c>
      <c r="L55" s="480">
        <f t="shared" si="10"/>
        <v>50</v>
      </c>
      <c r="M55" s="480">
        <f t="shared" si="10"/>
        <v>24.6</v>
      </c>
      <c r="N55" s="480">
        <f t="shared" si="10"/>
        <v>18.7</v>
      </c>
      <c r="O55" s="480">
        <f t="shared" si="10"/>
        <v>0</v>
      </c>
      <c r="P55" s="480">
        <f t="shared" si="10"/>
        <v>0</v>
      </c>
      <c r="Q55" s="480">
        <f t="shared" si="10"/>
        <v>0</v>
      </c>
      <c r="R55" s="480">
        <f t="shared" si="10"/>
        <v>0</v>
      </c>
      <c r="S55" s="480">
        <f t="shared" si="10"/>
        <v>38.800000000000004</v>
      </c>
      <c r="T55" s="480">
        <f t="shared" si="10"/>
        <v>386.6</v>
      </c>
      <c r="U55" s="480">
        <f t="shared" si="10"/>
        <v>0</v>
      </c>
      <c r="V55" s="480">
        <f t="shared" si="10"/>
        <v>6784.2</v>
      </c>
      <c r="W55" s="480">
        <f t="shared" si="10"/>
        <v>0</v>
      </c>
      <c r="X55" s="480">
        <f t="shared" si="10"/>
        <v>0</v>
      </c>
      <c r="Y55" s="480">
        <f t="shared" si="10"/>
        <v>0</v>
      </c>
      <c r="Z55" s="480">
        <f t="shared" si="10"/>
        <v>5305.3</v>
      </c>
      <c r="AA55" s="481">
        <f>+AA9+AA19+AA20</f>
        <v>12756.4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19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横浜市神奈川区羽沢町1522</v>
      </c>
      <c r="M16" s="884"/>
      <c r="N16" s="884"/>
      <c r="O16" s="884"/>
      <c r="P16" s="884"/>
      <c r="Q16" s="884"/>
      <c r="R16" s="884"/>
      <c r="S16" s="884"/>
      <c r="T16" s="884"/>
      <c r="U16" s="282"/>
    </row>
    <row r="17" spans="1:21" ht="26.25" customHeight="1" x14ac:dyDescent="0.15">
      <c r="C17" s="86"/>
      <c r="I17" s="25"/>
      <c r="J17" s="25" t="s">
        <v>7</v>
      </c>
      <c r="K17" s="25"/>
      <c r="L17" s="884" t="str">
        <f>+表紙!L41</f>
        <v>株式会社カツマタ　代表取締役　勝亦　雄二</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045-381-7798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株式会社カツマタ</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7061</v>
      </c>
      <c r="Q25" s="891"/>
      <c r="R25" s="891"/>
      <c r="S25" s="891"/>
      <c r="T25" s="891"/>
      <c r="U25" s="892"/>
    </row>
    <row r="26" spans="1:21" ht="26.25" customHeight="1" x14ac:dyDescent="0.15">
      <c r="C26" s="538" t="s">
        <v>11</v>
      </c>
      <c r="D26" s="539"/>
      <c r="E26" s="540"/>
      <c r="F26" s="906" t="str">
        <f>+表紙!F50</f>
        <v>横浜市神奈川区羽沢町1522</v>
      </c>
      <c r="G26" s="907"/>
      <c r="H26" s="907"/>
      <c r="I26" s="907"/>
      <c r="J26" s="907"/>
      <c r="K26" s="907"/>
      <c r="L26" s="907"/>
      <c r="M26" s="907"/>
      <c r="N26" s="341" t="s">
        <v>172</v>
      </c>
      <c r="O26"/>
      <c r="P26"/>
      <c r="Q26" s="901" t="str">
        <f>IF(+表紙!Q50="","",+表紙!Q50)</f>
        <v>045-381-7798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2200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38</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8632.4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・社内会議にて、産業廃棄物を含む会社全体から排出される廃棄物の量を報告している。
・原材料、資材の効率的な利用方法について現場作業員に伝え取り組み、廃棄物発生抑制を図っている。
・環境経営レポートを作成し、ホームページにて情報公開している。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4124</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・社内会議にて、産業廃棄物を含む会社全体から排出される廃棄物の量を報告していく。
・原材料、資材の効率的な利用方法について現場作業員に伝え取り組み、廃棄物発生抑制を図っていく。
・外部の環境情報を逐次確認し、情報収集を図っていく。
・環境経営レポートを作成し、ホームページにて情報公開していく。</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・AS、CO、旧路盤、切削廃材、汚泥、木くず、紙くず、廃石膏ボードを分別している。
・各工事から排出される廃棄物を仮置場に分別して一次仮置きし、産業廃棄物管理票を添付して
　処理業社へ納入している。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・引き続き、AS、CO、旧路盤、切削廃材、汚泥、木くず、紙くず、廃石膏ボードを分別実施していく。
・仮置場の現状を監視し、分別ルールの見直しや検討、必要に応じた対策を行う。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8632.4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6192.1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8627.6999999999989</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・優良認定処理業者を優先に処理委託を選定している。
・又、できる限り近郊の委託業者を選定している。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4124</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1485.4</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4100.6000000000004</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・優良認定処理業者への処理委託を推進していく。
・引き続き、近郊の複数の委託業者に関する情報収集を行うとともに、最適な業者選定を実施する。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C7" sqref="C7"/>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3"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66</v>
      </c>
      <c r="P27" s="718"/>
      <c r="Q27" s="718"/>
      <c r="R27" s="718"/>
      <c r="S27" s="49" t="s">
        <v>38</v>
      </c>
      <c r="T27" s="70"/>
      <c r="U27" s="70"/>
      <c r="X27" s="68" t="s">
        <v>39</v>
      </c>
      <c r="Y27" s="71"/>
      <c r="AG27" s="58"/>
      <c r="AH27" s="58"/>
      <c r="AI27" s="58"/>
      <c r="AJ27" s="58"/>
      <c r="AK27" s="668">
        <f>+AG18+O27</f>
        <v>66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82.2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B17"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26.599999999999998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23.4</v>
      </c>
      <c r="P27" s="718"/>
      <c r="Q27" s="718"/>
      <c r="R27" s="718"/>
      <c r="S27" s="49" t="s">
        <v>38</v>
      </c>
      <c r="T27" s="70"/>
      <c r="U27" s="70"/>
      <c r="X27" s="68" t="s">
        <v>39</v>
      </c>
      <c r="Y27" s="71"/>
      <c r="AG27" s="58"/>
      <c r="AH27" s="58"/>
      <c r="AI27" s="58"/>
      <c r="AJ27" s="58"/>
      <c r="AK27" s="668">
        <f>+AG18+O27</f>
        <v>23.4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26.599999999999998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23.4</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24.6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株式会社カツマタ</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18.7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