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D29F46E5-C32A-4EA5-8736-A9FBC0178FA6}"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I32" i="94" l="1"/>
  <c r="AA29" i="94"/>
  <c r="AA28" i="94"/>
  <c r="AA36" i="94"/>
  <c r="H38" i="94"/>
  <c r="H37" i="94" s="1"/>
  <c r="O38" i="94"/>
  <c r="O37" i="94" s="1"/>
  <c r="O19" i="94" s="1"/>
  <c r="O16" i="94" s="1"/>
  <c r="AK27" i="82"/>
  <c r="X32" i="94"/>
  <c r="X31" i="94" s="1"/>
  <c r="X26" i="94" s="1"/>
  <c r="X18" i="82"/>
  <c r="O16" i="83"/>
  <c r="Y50" i="94" s="1"/>
  <c r="X21" i="83"/>
  <c r="AK27" i="83"/>
  <c r="H27" i="94"/>
  <c r="X27" i="94"/>
  <c r="X21" i="78"/>
  <c r="O16" i="79"/>
  <c r="R50" i="94" s="1"/>
  <c r="X21" i="89"/>
  <c r="F12" i="83"/>
  <c r="O10"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8" i="94" l="1"/>
  <c r="O11" i="94"/>
  <c r="O12" i="94"/>
  <c r="O13" i="94"/>
  <c r="O14" i="94"/>
  <c r="O15" i="94"/>
  <c r="O9" i="94"/>
  <c r="O55" i="94" s="1"/>
  <c r="O17"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<sst xmlns="http://schemas.openxmlformats.org/spreadsheetml/2006/main" count="3173" uniqueCount="460">
  <si>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</si>
  <si>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</si>
  <si>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</si>
  <si>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</si>
  <si>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</si>
  <si>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</si>
  <si>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</si>
  <si>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</si>
  <si>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</si>
  <si>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</si>
  <si>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</si>
  <si>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</si>
  <si>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</si>
  <si>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</si>
  <si>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</si>
  <si>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</si>
  <si>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</si>
  <si>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</si>
  <si>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</si>
  <si>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</si>
  <si>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</si>
  <si>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</si>
  <si>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</si>
  <si>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</si>
  <si>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</si>
  <si>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</si>
  <si>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</si>
  <si>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</si>
  <si>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</si>
  <si>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</si>
  <si>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</si>
  <si>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</si>
  <si>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</si>
  <si>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</si>
  <si>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</si>
  <si>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</si>
  <si>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</si>
  <si>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</si>
  <si>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</si>
  <si>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</si>
  <si>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</si>
  <si>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</si>
  <si>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</si>
  <si>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</si>
  <si>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</si>
  <si>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</si>
  <si>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</si>
  <si>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</si>
  <si>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</si>
  <si>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</si>
  <si>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</si>
  <si>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</si>
  <si>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</si>
  <si>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</si>
  <si>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</si>
  <si>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</si>
  <si>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</si>
  <si>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</si>
  <si>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</si>
  <si>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</si>
  <si>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</si>
  <si>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</si>
  <si>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</si>
  <si>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</si>
  <si>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</si>
  <si>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</si>
  <si>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</si>
  <si>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</si>
  <si>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</si>
  <si>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</si>
  <si>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</si>
  <si>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</si>
  <si>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</si>
  <si>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</si>
  <si>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</si>
  <si>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</si>
  <si>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</si>
  <si>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</si>
  <si>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</si>
  <si>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</si>
  <si>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</si>
  <si>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</si>
  <si>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</si>
  <si>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</si>
  <si>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</si>
  <si>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</si>
  <si>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</si>
  <si>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</si>
  <si>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</si>
  <si>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</si>
  <si>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</si>
  <si>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</si>
  <si>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</si>
  <si>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</si>
  <si>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</si>
  <si>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</si>
  <si>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</si>
  <si>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</si>
  <si>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</si>
  <si>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</si>
  <si>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</si>
  <si>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</si>
  <si>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</si>
  <si>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</si>
  <si>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</si>
  <si>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</si>
  <si>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</si>
  <si>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</si>
  <si>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</si>
  <si>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</si>
  <si>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</si>
  <si>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</si>
  <si>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</si>
  <si>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</si>
  <si>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</si>
  <si>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</si>
  <si>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</si>
  <si>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</si>
  <si>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</si>
  <si>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</si>
  <si>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</si>
  <si>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</si>
  <si>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</si>
  <si>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</si>
  <si>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</si>
  <si>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</si>
  <si>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</si>
  <si>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</si>
  <si>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</si>
  <si>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</si>
  <si>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</si>
  <si>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</si>
  <si>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</si>
  <si>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</si>
  <si>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</si>
  <si>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</si>
  <si>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</si>
  <si>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</si>
  <si>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</si>
  <si>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</si>
  <si>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</si>
  <si>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</si>
  <si>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</si>
  <si>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</si>
  <si>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</si>
  <si>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</si>
  <si>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</si>
  <si>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</si>
  <si>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</si>
  <si>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</si>
  <si>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</si>
  <si>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</si>
  <si>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</si>
  <si>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</si>
  <si>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</si>
  <si>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</si>
  <si>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</si>
  <si>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</si>
  <si>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</si>
  <si>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</si>
  <si>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</si>
  <si>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</si>
  <si>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</si>
  <si>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</si>
  <si>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</si>
  <si>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</si>
  <si>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</si>
  <si>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</si>
  <si>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</si>
  <si>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</si>
  <si>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</si>
  <si>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</si>
  <si>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</si>
  <si>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</si>
  <si>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</si>
  <si>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</si>
  <si>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</si>
  <si>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</si>
  <si>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</si>
  <si>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</si>
  <si>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</si>
  <si>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</si>
  <si>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</si>
  <si>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</si>
  <si>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</si>
  <si>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</si>
  <si>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</si>
  <si>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</si>
  <si>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</si>
  <si>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</si>
  <si>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</si>
  <si>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</si>
  <si>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</si>
  <si>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</si>
  <si>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</si>
  <si>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</si>
  <si>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</si>
  <si>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</si>
  <si>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</si>
  <si>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</si>
  <si>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</si>
  <si>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</si>
  <si>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</si>
  <si>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</si>
  <si>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</si>
  <si>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</si>
  <si>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</si>
  <si>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</si>
  <si>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</si>
  <si>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</si>
  <si>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</si>
  <si>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</si>
  <si>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</si>
  <si>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</si>
  <si>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</si>
  <si>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</si>
  <si>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</si>
  <si>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</si>
  <si>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</si>
  <si>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</si>
  <si>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</si>
  <si>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</si>
  <si>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</si>
  <si>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</si>
  <si>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</si>
  <si>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</si>
  <si>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</si>
  <si>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</si>
  <si>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</si>
  <si>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</si>
  <si>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</si>
  <si>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</si>
  <si>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</si>
  <si>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</si>
  <si>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</si>
  <si>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</si>
  <si>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</si>
  <si>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</si>
  <si>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</si>
  <si>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</si>
  <si>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</si>
  <si>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</si>
  <si>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</si>
  <si>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</si>
  <si>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</si>
  <si>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</si>
  <si>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</si>
  <si>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</si>
  <si>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</si>
  <si>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</si>
  <si>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</si>
  <si>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</si>
  <si>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</si>
  <si>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</si>
  <si>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</si>
  <si>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</si>
  <si>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</si>
  <si>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</si>
  <si>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</si>
  <si>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</si>
  <si>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</si>
  <si>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</si>
  <si>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</si>
  <si>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</si>
  <si>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</si>
  <si>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</si>
  <si>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</si>
  <si>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</si>
  <si>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</si>
  <si>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</si>
  <si>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</si>
  <si>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</si>
  <si>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</si>
  <si>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</si>
  <si>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</si>
  <si>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</si>
  <si>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</si>
  <si>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</si>
  <si>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</si>
  <si>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</si>
  <si>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</si>
  <si>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</si>
  <si>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</si>
  <si>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</si>
  <si>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</si>
  <si>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</si>
  <si>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</si>
  <si>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</si>
  <si>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</si>
  <si>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</si>
  <si>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</si>
  <si>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</si>
  <si>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</si>
  <si>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</si>
  <si>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</si>
  <si>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</si>
  <si>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</si>
  <si>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</si>
  <si>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</si>
  <si>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</si>
  <si>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</si>
  <si>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</si>
  <si>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</si>
  <si>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</si>
  <si>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</si>
  <si>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</si>
  <si>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</si>
  <si>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</si>
  <si>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</si>
  <si>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</si>
  <si>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</si>
  <si>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</si>
  <si>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</si>
  <si>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</si>
  <si>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</si>
  <si>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</si>
  <si>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</si>
  <si>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</si>
  <si>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</si>
  <si>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</si>
  <si>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</si>
  <si>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</si>
  <si>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</si>
  <si>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</si>
  <si>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</si>
  <si>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</si>
  <si>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</si>
  <si>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</si>
  <si>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</si>
  <si>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</si>
  <si>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</si>
  <si>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</si>
  <si>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</si>
  <si>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</si>
  <si>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</si>
  <si>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</si>
  <si>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</si>
  <si>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</si>
  <si>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</si>
  <si>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</si>
  <si>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</si>
  <si>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</si>
  <si>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</si>
  <si>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</si>
  <si>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</si>
  <si>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</si>
  <si>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</si>
  <si>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</si>
  <si>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</si>
  <si>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</si>
  <si>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</si>
  <si>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</si>
  <si>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</si>
  <si>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</si>
  <si>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</si>
  <si>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</si>
  <si>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</si>
  <si>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</si>
  <si>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</si>
  <si>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</si>
  <si>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</si>
  <si>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</si>
  <si>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</si>
  <si>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</si>
  <si>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</si>
  <si>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</si>
  <si>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</si>
  <si>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</si>
  <si>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</si>
  <si>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</si>
  <si>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</si>
  <si>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</si>
  <si>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</si>
  <si>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</si>
  <si>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</si>
  <si>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</si>
  <si>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</si>
  <si>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</si>
  <si>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</si>
  <si>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</si>
  <si>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</si>
  <si>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</si>
  <si>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</si>
  <si>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</si>
  <si>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</si>
  <si>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</si>
  <si>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</si>
  <si>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</si>
  <si>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</si>
  <si>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</si>
  <si>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</si>
  <si>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</si>
  <si>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</si>
  <si>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</si>
  <si>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</si>
  <si>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</si>
  <si>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</si>
  <si>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</si>
  <si>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</si>
  <si>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</si>
  <si>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</si>
  <si>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</si>
  <si>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</si>
  <si>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</si>
  <si>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</si>
  <si>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</si>
  <si>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</si>
  <si>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</si>
  <si>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</si>
  <si>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</si>
  <si>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</si>
  <si>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</si>
  <si>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</si>
  <si>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</si>
  <si>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</si>
  <si>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</si>
  <si>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</si>
  <si>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</si>
  <si>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</si>
  <si>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</si>
  <si>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</si>
  <si>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</si>
  <si>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</si>
  <si>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</si>
  <si>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</si>
  <si>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</si>
  <si>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</si>
  <si>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</si>
  <si>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</si>
  <si>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</si>
  <si>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</si>
  <si>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</si>
  <si>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</si>
  <si>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</si>
  <si>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</si>
  <si>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</si>
  <si>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</si>
  <si>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</si>
  <si>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</si>
  <si>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</si>
  <si>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</si>
  <si>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</si>
  <si>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</si>
  <si>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</si>
  <si>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</si>
  <si>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</si>
  <si>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横浜市港北区日吉本町２－４７－２７</t>
    <phoneticPr fontId="3"/>
  </si>
  <si>
    <t>河野建設株式会社 代表取締役　河野由美子</t>
    <phoneticPr fontId="3"/>
  </si>
  <si>
    <t>045-563-5005</t>
    <phoneticPr fontId="3"/>
  </si>
  <si>
    <t>河野建設株式会社</t>
    <phoneticPr fontId="3"/>
  </si>
  <si>
    <t>Ｄ－建設業</t>
    <phoneticPr fontId="3"/>
  </si>
  <si>
    <t>土木工事業</t>
    <phoneticPr fontId="3"/>
  </si>
  <si>
    <t>がれき類（アスファルト、コンクリート）→破砕→再資源化
汚泥等→脱水→再資源化
金属くず→選別・破砕・溶解→再資源化
ガラス・レジンコンクリート・陶磁器くず→破砕→最終処分</t>
    <rPh sb="3" eb="4">
      <t>ルイ</t>
    </rPh>
    <rPh sb="20" eb="22">
      <t>ハサイ</t>
    </rPh>
    <rPh sb="23" eb="27">
      <t>サイシゲンカ</t>
    </rPh>
    <rPh sb="33" eb="35">
      <t>ダッスイ</t>
    </rPh>
    <rPh sb="36" eb="40">
      <t>サイシゲンカ</t>
    </rPh>
    <rPh sb="42" eb="44">
      <t>キンゾク</t>
    </rPh>
    <rPh sb="47" eb="49">
      <t>センベツ</t>
    </rPh>
    <rPh sb="50" eb="52">
      <t>ハサイ</t>
    </rPh>
    <rPh sb="53" eb="55">
      <t>ヨウカイ</t>
    </rPh>
    <rPh sb="56" eb="60">
      <t>サイシゲンカ</t>
    </rPh>
    <rPh sb="76" eb="79">
      <t>トウジキ</t>
    </rPh>
    <rPh sb="82" eb="84">
      <t>ハサイ</t>
    </rPh>
    <rPh sb="85" eb="89">
      <t>サイシュウショブン</t>
    </rPh>
    <phoneticPr fontId="3"/>
  </si>
  <si>
    <t>代表取締役　⇔　廃棄物処理責任者　⇔　工事部長　⇔　各現場責任者</t>
    <rPh sb="0" eb="5">
      <t>ダイヒョウトリシマリヤク</t>
    </rPh>
    <rPh sb="8" eb="11">
      <t>ハイキブツ</t>
    </rPh>
    <rPh sb="11" eb="13">
      <t>ショリ</t>
    </rPh>
    <rPh sb="13" eb="16">
      <t>セキニンシャ</t>
    </rPh>
    <rPh sb="19" eb="23">
      <t>コウジブチョウ</t>
    </rPh>
    <rPh sb="26" eb="27">
      <t>カク</t>
    </rPh>
    <rPh sb="27" eb="32">
      <t>ゲンバセキニンシャ</t>
    </rPh>
    <phoneticPr fontId="3"/>
  </si>
  <si>
    <t>現場で発生したアスファルト廃材・コンクリート廃材・旧路盤材は、横浜市の指定再生工場へ搬出し、再生材として使用しています。
アスファルトの切削汚泥はＮＥＴＩＳ登録のウオーターリサイクル工法でその場で抜気し、袋詰めにして仮置き場へ運搬しています。抜気の際の水は再利用できるシステムです。</t>
    <rPh sb="0" eb="2">
      <t>ゲンバ</t>
    </rPh>
    <rPh sb="3" eb="5">
      <t>ハッセイ</t>
    </rPh>
    <rPh sb="13" eb="15">
      <t>ハイザイ</t>
    </rPh>
    <rPh sb="22" eb="24">
      <t>ハイザイ</t>
    </rPh>
    <rPh sb="25" eb="26">
      <t>キュウ</t>
    </rPh>
    <rPh sb="26" eb="29">
      <t>ロバンザイ</t>
    </rPh>
    <rPh sb="31" eb="34">
      <t>ヨコハマシ</t>
    </rPh>
    <rPh sb="35" eb="37">
      <t>シテイ</t>
    </rPh>
    <rPh sb="37" eb="41">
      <t>サイセイコウジョウ</t>
    </rPh>
    <rPh sb="42" eb="44">
      <t>ハンシュツ</t>
    </rPh>
    <rPh sb="46" eb="49">
      <t>サイセイザイ</t>
    </rPh>
    <rPh sb="52" eb="54">
      <t>シヨウ</t>
    </rPh>
    <rPh sb="69" eb="71">
      <t>セッサク</t>
    </rPh>
    <rPh sb="71" eb="73">
      <t>オデイ</t>
    </rPh>
    <rPh sb="79" eb="81">
      <t>トウロク</t>
    </rPh>
    <rPh sb="92" eb="94">
      <t>コウホウ</t>
    </rPh>
    <rPh sb="97" eb="98">
      <t>バ</t>
    </rPh>
    <rPh sb="99" eb="101">
      <t>バッキ</t>
    </rPh>
    <rPh sb="103" eb="105">
      <t>フクロツ</t>
    </rPh>
    <rPh sb="109" eb="111">
      <t>カリオ</t>
    </rPh>
    <rPh sb="112" eb="113">
      <t>バ</t>
    </rPh>
    <rPh sb="114" eb="116">
      <t>ウンパン</t>
    </rPh>
    <rPh sb="122" eb="124">
      <t>バッキ</t>
    </rPh>
    <rPh sb="125" eb="126">
      <t>サイ</t>
    </rPh>
    <rPh sb="127" eb="128">
      <t>ミズ</t>
    </rPh>
    <rPh sb="129" eb="132">
      <t>サイリヨウ</t>
    </rPh>
    <phoneticPr fontId="3"/>
  </si>
  <si>
    <t>従来と同様ですが、何かいい方法がないかとアンテナを立てて取り組んでいきます。</t>
    <rPh sb="0" eb="2">
      <t>ジュウライ</t>
    </rPh>
    <rPh sb="3" eb="5">
      <t>ドウヨウ</t>
    </rPh>
    <rPh sb="9" eb="10">
      <t>ナニ</t>
    </rPh>
    <rPh sb="13" eb="15">
      <t>ホウホウ</t>
    </rPh>
    <rPh sb="25" eb="26">
      <t>タ</t>
    </rPh>
    <rPh sb="28" eb="29">
      <t>ト</t>
    </rPh>
    <rPh sb="30" eb="31">
      <t>ク</t>
    </rPh>
    <phoneticPr fontId="3"/>
  </si>
  <si>
    <t>現場から再生工場へ直送。
仮置きの場合は置場でそれぞれ区切って一時保管、管理しています。</t>
    <rPh sb="0" eb="2">
      <t>ゲンバ</t>
    </rPh>
    <rPh sb="4" eb="8">
      <t>サイセイコウジョウ</t>
    </rPh>
    <rPh sb="9" eb="11">
      <t>チョクソウ</t>
    </rPh>
    <rPh sb="13" eb="15">
      <t>カリオ</t>
    </rPh>
    <rPh sb="17" eb="19">
      <t>バアイ</t>
    </rPh>
    <rPh sb="20" eb="22">
      <t>オキバ</t>
    </rPh>
    <rPh sb="27" eb="29">
      <t>クギ</t>
    </rPh>
    <rPh sb="31" eb="35">
      <t>イチジホカン</t>
    </rPh>
    <rPh sb="36" eb="38">
      <t>カンリ</t>
    </rPh>
    <phoneticPr fontId="3"/>
  </si>
  <si>
    <t>現状通り</t>
    <rPh sb="0" eb="2">
      <t>ゲンジョウ</t>
    </rPh>
    <rPh sb="2" eb="3">
      <t>ドオ</t>
    </rPh>
    <phoneticPr fontId="3"/>
  </si>
  <si>
    <t>神奈川県横浜市港北区日吉本町2-47-27</t>
    <phoneticPr fontId="3"/>
  </si>
  <si>
    <t>令和   7年    8月   20日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</si>
</sst>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40" zoomScale="115" zoomScaleNormal="115" zoomScaleSheetLayoutView="115" workbookViewId="0">
      <selection activeCell="F48" sqref="F48:O4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459</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7058</v>
      </c>
      <c r="Q49" s="598"/>
      <c r="R49" s="598"/>
      <c r="S49" s="598"/>
      <c r="T49" s="598"/>
      <c r="U49" s="599"/>
    </row>
    <row r="50" spans="3:23" ht="26.25" customHeight="1" x14ac:dyDescent="0.15">
      <c r="C50" s="570" t="s">
        <v>11</v>
      </c>
      <c r="D50" s="571"/>
      <c r="E50" s="572"/>
      <c r="F50" s="581" t="s">
        <v>458</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450</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411</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14</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3</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3848.8</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3</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3939.8</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91</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3846.5</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3846.5</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3848.8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W19"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182</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91</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91</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91</v>
      </c>
      <c r="P27" s="700"/>
      <c r="Q27" s="700"/>
      <c r="R27" s="700"/>
      <c r="S27" s="49" t="s">
        <v>38</v>
      </c>
      <c r="T27" s="70"/>
      <c r="U27" s="70"/>
      <c r="X27" s="68" t="s">
        <v>39</v>
      </c>
      <c r="Y27" s="71"/>
      <c r="AG27" s="58"/>
      <c r="AH27" s="58"/>
      <c r="AI27" s="58"/>
      <c r="AJ27" s="58"/>
      <c r="AK27" s="742">
        <f>+AG18+O27</f>
        <v>91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91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91</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T23" sqref="T23:W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3755.5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3755.5</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3755.5</v>
      </c>
      <c r="P27" s="700"/>
      <c r="Q27" s="700"/>
      <c r="R27" s="700"/>
      <c r="S27" s="49" t="s">
        <v>38</v>
      </c>
      <c r="T27" s="70"/>
      <c r="U27" s="70"/>
      <c r="X27" s="68" t="s">
        <v>39</v>
      </c>
      <c r="Y27" s="71"/>
      <c r="AG27" s="58"/>
      <c r="AH27" s="58"/>
      <c r="AI27" s="58"/>
      <c r="AJ27" s="58"/>
      <c r="AK27" s="742">
        <f>+AG18+O27</f>
        <v>3755.5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3755.5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3755.5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3755.5</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河野建設株式会社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opLeftCell="G7"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河野建設株式会社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2.2999999999999998</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91</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3755.5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3848.8</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t="str">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91</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3755.5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3846.5</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91</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3755.5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3846.5</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2.2999999999999998</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182</v>
      </c>
      <c r="T19" s="389">
        <f t="shared" si="1"/>
        <v>0</v>
      </c>
      <c r="U19" s="389">
        <f t="shared" si="1"/>
        <v>0</v>
      </c>
      <c r="V19" s="389">
        <f t="shared" si="1"/>
        <v>3755.5</v>
      </c>
      <c r="W19" s="389">
        <f t="shared" si="1"/>
        <v>0</v>
      </c>
      <c r="X19" s="389">
        <f t="shared" si="1"/>
        <v>0</v>
      </c>
      <c r="Y19" s="389">
        <f t="shared" si="1"/>
        <v>0</v>
      </c>
      <c r="Z19" s="390">
        <f t="shared" si="1"/>
        <v>0</v>
      </c>
      <c r="AA19" s="391">
        <f t="shared" ref="AA19:AA25" si="2">SUM(G19:Z19)</f>
        <v>3939.8</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91</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91</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91</v>
      </c>
      <c r="T27" s="409">
        <f t="shared" si="5"/>
        <v>0</v>
      </c>
      <c r="U27" s="409">
        <f t="shared" si="5"/>
        <v>0</v>
      </c>
      <c r="V27" s="409">
        <f t="shared" si="5"/>
        <v>0</v>
      </c>
      <c r="W27" s="409">
        <f t="shared" si="5"/>
        <v>0</v>
      </c>
      <c r="X27" s="409">
        <f t="shared" si="5"/>
        <v>0</v>
      </c>
      <c r="Y27" s="409">
        <f t="shared" si="5"/>
        <v>0</v>
      </c>
      <c r="Z27" s="410">
        <f t="shared" si="5"/>
        <v>0</v>
      </c>
      <c r="AA27" s="411">
        <f t="shared" si="4"/>
        <v>91</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2.2999999999999998</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91</v>
      </c>
      <c r="T37" s="424">
        <f t="shared" si="8"/>
        <v>0</v>
      </c>
      <c r="U37" s="424">
        <f t="shared" si="8"/>
        <v>0</v>
      </c>
      <c r="V37" s="424">
        <f t="shared" si="8"/>
        <v>3755.5</v>
      </c>
      <c r="W37" s="424">
        <f t="shared" si="8"/>
        <v>0</v>
      </c>
      <c r="X37" s="424">
        <f t="shared" si="8"/>
        <v>0</v>
      </c>
      <c r="Y37" s="424">
        <f t="shared" si="8"/>
        <v>0</v>
      </c>
      <c r="Z37" s="425">
        <f t="shared" si="8"/>
        <v>0</v>
      </c>
      <c r="AA37" s="426">
        <f t="shared" si="4"/>
        <v>3848.8</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2.2999999999999998</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91</v>
      </c>
      <c r="T42" s="421">
        <f>+ｾ.ｶﾞﾗｽ･ｺﾝｸﾘ･陶磁器くず!$Q$33</f>
        <v>0</v>
      </c>
      <c r="U42" s="421">
        <f>+ｿ.鉱さい!$Q$33</f>
        <v>0</v>
      </c>
      <c r="V42" s="421">
        <f>+ﾀ.がれき類!$Q$33</f>
        <v>3755.5</v>
      </c>
      <c r="W42" s="421">
        <f>+ﾁ.動物のふん尿!$Q$33</f>
        <v>0</v>
      </c>
      <c r="X42" s="421">
        <f>+ﾂ.動物の死体!$Q$33</f>
        <v>0</v>
      </c>
      <c r="Y42" s="421">
        <f>+ﾃ.ばいじん!$Q$33</f>
        <v>0</v>
      </c>
      <c r="Z42" s="422">
        <f>+ﾄ.混合廃棄物その他!$Q$33</f>
        <v>0</v>
      </c>
      <c r="AA42" s="423">
        <f>SUM(G42:Z42)</f>
        <v>3848.8</v>
      </c>
    </row>
    <row r="43" spans="2:27" ht="24" customHeight="1" x14ac:dyDescent="0.15">
      <c r="B43" s="170"/>
      <c r="C43" s="128" t="s">
        <v>235</v>
      </c>
      <c r="D43" s="795" t="s">
        <v>349</v>
      </c>
      <c r="E43" s="795"/>
      <c r="F43" s="796"/>
      <c r="G43" s="427">
        <f>+ｱ.燃え殻!$AK$27</f>
        <v>0</v>
      </c>
      <c r="H43" s="427">
        <f>+ｲ.汚泥!$AK$27</f>
        <v>2.2999999999999998</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91</v>
      </c>
      <c r="T43" s="427">
        <f>+ｾ.ｶﾞﾗｽ･ｺﾝｸﾘ･陶磁器くず!$AK$27</f>
        <v>0</v>
      </c>
      <c r="U43" s="427">
        <f>+ｿ.鉱さい!$AK$27</f>
        <v>0</v>
      </c>
      <c r="V43" s="427">
        <f>+ﾀ.がれき類!$AK$27</f>
        <v>3755.5</v>
      </c>
      <c r="W43" s="427">
        <f>+ﾁ.動物のふん尿!$AK$27</f>
        <v>0</v>
      </c>
      <c r="X43" s="427">
        <f>+ﾂ.動物の死体!$AK$27</f>
        <v>0</v>
      </c>
      <c r="Y43" s="427">
        <f>+ﾃ.ばいじん!$AK$27</f>
        <v>0</v>
      </c>
      <c r="Z43" s="428">
        <f>+ﾄ.混合廃棄物その他!$AK$27</f>
        <v>0</v>
      </c>
      <c r="AA43" s="429">
        <f t="shared" si="4"/>
        <v>3848.8</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4.5999999999999996</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273</v>
      </c>
      <c r="T55" s="480">
        <f t="shared" si="10"/>
        <v>0</v>
      </c>
      <c r="U55" s="480">
        <f t="shared" si="10"/>
        <v>0</v>
      </c>
      <c r="V55" s="480">
        <f t="shared" si="10"/>
        <v>7511</v>
      </c>
      <c r="W55" s="480">
        <f t="shared" si="10"/>
        <v>0</v>
      </c>
      <c r="X55" s="480">
        <f t="shared" si="10"/>
        <v>0</v>
      </c>
      <c r="Y55" s="480">
        <f t="shared" si="10"/>
        <v>0</v>
      </c>
      <c r="Z55" s="480">
        <f t="shared" si="10"/>
        <v>0</v>
      </c>
      <c r="AA55" s="481">
        <f>+AA9+AA19+AA20</f>
        <v>7788.6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74"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8月   20日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横浜市港北区日吉本町２－４７－２７</v>
      </c>
      <c r="M16" s="851"/>
      <c r="N16" s="851"/>
      <c r="O16" s="851"/>
      <c r="P16" s="851"/>
      <c r="Q16" s="851"/>
      <c r="R16" s="851"/>
      <c r="S16" s="851"/>
      <c r="T16" s="851"/>
      <c r="U16" s="282"/>
    </row>
    <row r="17" spans="1:21" ht="26.25" customHeight="1" x14ac:dyDescent="0.15">
      <c r="C17" s="86"/>
      <c r="I17" s="25"/>
      <c r="J17" s="25" t="s">
        <v>7</v>
      </c>
      <c r="K17" s="25"/>
      <c r="L17" s="851" t="str">
        <f>+表紙!L41</f>
        <v>河野建設株式会社 代表取締役　河野由美子</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045-563-5005</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河野建設株式会社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7058</v>
      </c>
      <c r="Q25" s="823"/>
      <c r="R25" s="823"/>
      <c r="S25" s="823"/>
      <c r="T25" s="823"/>
      <c r="U25" s="824"/>
    </row>
    <row r="26" spans="1:21" ht="26.25" customHeight="1" x14ac:dyDescent="0.15">
      <c r="C26" s="570" t="s">
        <v>11</v>
      </c>
      <c r="D26" s="571"/>
      <c r="E26" s="572"/>
      <c r="F26" s="838" t="str">
        <f>+表紙!F50</f>
        <v>神奈川県横浜市港北区日吉本町2-47-27</v>
      </c>
      <c r="G26" s="839"/>
      <c r="H26" s="839"/>
      <c r="I26" s="839"/>
      <c r="J26" s="839"/>
      <c r="K26" s="839"/>
      <c r="L26" s="839"/>
      <c r="M26" s="839"/>
      <c r="N26" s="341" t="s">
        <v>172</v>
      </c>
      <c r="O26"/>
      <c r="P26"/>
      <c r="Q26" s="833" t="str">
        <f>IF(+表紙!Q50="","",+表紙!Q50)</f>
        <v>045-563-5005</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土木工事業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411</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14</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3</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3848.8</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現場で発生したアスファルト廃材・コンクリート廃材・旧路盤材は、横浜市の指定再生工場へ搬出し、再生材として使用しています。
アスファルトの切削汚泥はＮＥＴＩＳ登録のウオーターリサイクル工法でその場で抜気し、袋詰めにして仮置き場へ運搬しています。抜気の際の水は再利用できるシステムです。</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3</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3939.8</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従来と同様ですが、何かいい方法がないかとアンテナを立てて取り組んでいきます。</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現場から再生工場へ直送。
仮置きの場合は置場でそれぞれ区切って一時保管、管理しています。</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現状通り</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91</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3846.5</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3846.5</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3848.8</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F25" sqref="F25:G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2.2999999999999998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2.2999999999999998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2.2999999999999998</v>
      </c>
      <c r="P27" s="700"/>
      <c r="Q27" s="700"/>
      <c r="R27" s="700"/>
      <c r="S27" s="49" t="s">
        <v>38</v>
      </c>
      <c r="T27" s="70"/>
      <c r="U27" s="70"/>
      <c r="X27" s="68" t="s">
        <v>39</v>
      </c>
      <c r="Y27" s="71"/>
      <c r="AG27" s="58"/>
      <c r="AH27" s="58"/>
      <c r="AI27" s="58"/>
      <c r="AJ27" s="58"/>
      <c r="AK27" s="742">
        <f>+AG18+O27</f>
        <v>2.2999999999999998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2.2999999999999998</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6"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河野建設株式会社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2025-08-22T00:30:33Z</dcterms:created>
  <dcterms:modified xsi:type="dcterms:W3CDTF">2025-08-22T00:30:34Z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