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39B8BDC5-6527-4DB3-9485-2CD3A02FCC7D}"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<sst xmlns="http://schemas.openxmlformats.org/spreadsheetml/2006/main" count="3180" uniqueCount="462">
  <si>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</si>
  <si>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</si>
  <si>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</si>
  <si>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</si>
  <si>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</si>
  <si>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</si>
  <si>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</si>
  <si>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</si>
  <si>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</si>
  <si>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</si>
  <si>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</si>
  <si>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</si>
  <si>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</si>
  <si>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</si>
  <si>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</si>
  <si>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</si>
  <si>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</si>
  <si>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</si>
  <si>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</si>
  <si>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</si>
  <si>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</si>
  <si>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</si>
  <si>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</si>
  <si>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</si>
  <si>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</si>
  <si>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</si>
  <si>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</si>
  <si>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</si>
  <si>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</si>
  <si>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</si>
  <si>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</si>
  <si>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</si>
  <si>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</si>
  <si>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</si>
  <si>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</si>
  <si>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</si>
  <si>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</si>
  <si>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</si>
  <si>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</si>
  <si>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</si>
  <si>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</si>
  <si>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</si>
  <si>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</si>
  <si>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</si>
  <si>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</si>
  <si>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</si>
  <si>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</si>
  <si>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</si>
  <si>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</si>
  <si>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</si>
  <si>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</si>
  <si>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</si>
  <si>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</si>
  <si>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</si>
  <si>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</si>
  <si>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</si>
  <si>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</si>
  <si>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</si>
  <si>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</si>
  <si>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</si>
  <si>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</si>
  <si>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</si>
  <si>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</si>
  <si>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</si>
  <si>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</si>
  <si>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</si>
  <si>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</si>
  <si>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</si>
  <si>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</si>
  <si>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</si>
  <si>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</si>
  <si>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</si>
  <si>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</si>
  <si>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</si>
  <si>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</si>
  <si>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</si>
  <si>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</si>
  <si>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</si>
  <si>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</si>
  <si>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</si>
  <si>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</si>
  <si>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</si>
  <si>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</si>
  <si>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</si>
  <si>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</si>
  <si>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</si>
  <si>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</si>
  <si>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</si>
  <si>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</si>
  <si>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</si>
  <si>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</si>
  <si>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</si>
  <si>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</si>
  <si>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</si>
  <si>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</si>
  <si>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</si>
  <si>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</si>
  <si>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</si>
  <si>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</si>
  <si>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</si>
  <si>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</si>
  <si>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</si>
  <si>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</si>
  <si>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</si>
  <si>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</si>
  <si>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</si>
  <si>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</si>
  <si>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</si>
  <si>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</si>
  <si>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</si>
  <si>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</si>
  <si>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</si>
  <si>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</si>
  <si>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</si>
  <si>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</si>
  <si>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</si>
  <si>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</si>
  <si>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</si>
  <si>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</si>
  <si>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</si>
  <si>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</si>
  <si>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</si>
  <si>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</si>
  <si>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</si>
  <si>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</si>
  <si>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</si>
  <si>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</si>
  <si>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</si>
  <si>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</si>
  <si>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</si>
  <si>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</si>
  <si>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</si>
  <si>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</si>
  <si>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</si>
  <si>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</si>
  <si>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</si>
  <si>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</si>
  <si>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</si>
  <si>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</si>
  <si>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</si>
  <si>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</si>
  <si>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</si>
  <si>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</si>
  <si>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</si>
  <si>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</si>
  <si>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</si>
  <si>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</si>
  <si>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</si>
  <si>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</si>
  <si>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</si>
  <si>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</si>
  <si>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</si>
  <si>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</si>
  <si>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</si>
  <si>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</si>
  <si>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</si>
  <si>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</si>
  <si>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</si>
  <si>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</si>
  <si>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</si>
  <si>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</si>
  <si>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</si>
  <si>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</si>
  <si>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</si>
  <si>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</si>
  <si>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</si>
  <si>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</si>
  <si>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</si>
  <si>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</si>
  <si>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</si>
  <si>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</si>
  <si>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</si>
  <si>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</si>
  <si>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</si>
  <si>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</si>
  <si>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</si>
  <si>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</si>
  <si>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</si>
  <si>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</si>
  <si>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</si>
  <si>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</si>
  <si>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</si>
  <si>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</si>
  <si>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</si>
  <si>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</si>
  <si>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</si>
  <si>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</si>
  <si>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</si>
  <si>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</si>
  <si>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</si>
  <si>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</si>
  <si>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</si>
  <si>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</si>
  <si>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</si>
  <si>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</si>
  <si>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</si>
  <si>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</si>
  <si>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</si>
  <si>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</si>
  <si>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</si>
  <si>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</si>
  <si>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</si>
  <si>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</si>
  <si>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</si>
  <si>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</si>
  <si>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</si>
  <si>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</si>
  <si>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</si>
  <si>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</si>
  <si>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</si>
  <si>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</si>
  <si>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</si>
  <si>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</si>
  <si>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</si>
  <si>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</si>
  <si>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</si>
  <si>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</si>
  <si>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</si>
  <si>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</si>
  <si>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</si>
  <si>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</si>
  <si>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</si>
  <si>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</si>
  <si>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</si>
  <si>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</si>
  <si>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</si>
  <si>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</si>
  <si>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</si>
  <si>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</si>
  <si>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</si>
  <si>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</si>
  <si>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</si>
  <si>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</si>
  <si>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</si>
  <si>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</si>
  <si>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</si>
  <si>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</si>
  <si>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</si>
  <si>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</si>
  <si>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</si>
  <si>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</si>
  <si>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</si>
  <si>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</si>
  <si>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</si>
  <si>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</si>
  <si>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</si>
  <si>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</si>
  <si>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</si>
  <si>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</si>
  <si>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</si>
  <si>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</si>
  <si>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</si>
  <si>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</si>
  <si>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</si>
  <si>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</si>
  <si>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</si>
  <si>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</si>
  <si>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</si>
  <si>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</si>
  <si>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</si>
  <si>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</si>
  <si>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</si>
  <si>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</si>
  <si>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</si>
  <si>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</si>
  <si>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</si>
  <si>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</si>
  <si>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</si>
  <si>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</si>
  <si>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</si>
  <si>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</si>
  <si>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</si>
  <si>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</si>
  <si>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</si>
  <si>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</si>
  <si>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</si>
  <si>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</si>
  <si>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</si>
  <si>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</si>
  <si>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</si>
  <si>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</si>
  <si>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</si>
  <si>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</si>
  <si>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</si>
  <si>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</si>
  <si>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</si>
  <si>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</si>
  <si>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</si>
  <si>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</si>
  <si>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</si>
  <si>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</si>
  <si>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</si>
  <si>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</si>
  <si>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</si>
  <si>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</si>
  <si>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</si>
  <si>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</si>
  <si>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</si>
  <si>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</si>
  <si>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</si>
  <si>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</si>
  <si>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</si>
  <si>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</si>
  <si>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</si>
  <si>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</si>
  <si>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</si>
  <si>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</si>
  <si>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</si>
  <si>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</si>
  <si>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</si>
  <si>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</si>
  <si>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</si>
  <si>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</si>
  <si>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</si>
  <si>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</si>
  <si>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</si>
  <si>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</si>
  <si>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</si>
  <si>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</si>
  <si>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</si>
  <si>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</si>
  <si>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</si>
  <si>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</si>
  <si>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</si>
  <si>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</si>
  <si>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</si>
  <si>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</si>
  <si>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</si>
  <si>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</si>
  <si>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</si>
  <si>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</si>
  <si>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</si>
  <si>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</si>
  <si>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</si>
  <si>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</si>
  <si>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</si>
  <si>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</si>
  <si>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</si>
  <si>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</si>
  <si>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</si>
  <si>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</si>
  <si>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</si>
  <si>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</si>
  <si>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</si>
  <si>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</si>
  <si>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</si>
  <si>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</si>
  <si>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</si>
  <si>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</si>
  <si>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</si>
  <si>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</si>
  <si>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</si>
  <si>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</si>
  <si>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</si>
  <si>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</si>
  <si>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</si>
  <si>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</si>
  <si>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</si>
  <si>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</si>
  <si>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</si>
  <si>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</si>
  <si>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</si>
  <si>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</si>
  <si>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</si>
  <si>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</si>
  <si>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</si>
  <si>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</si>
  <si>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</si>
  <si>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</si>
  <si>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</si>
  <si>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</si>
  <si>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</si>
  <si>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</si>
  <si>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</si>
  <si>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</si>
  <si>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</si>
  <si>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</si>
  <si>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</si>
  <si>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</si>
  <si>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</si>
  <si>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</si>
  <si>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</si>
  <si>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</si>
  <si>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</si>
  <si>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</si>
  <si>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</si>
  <si>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</si>
  <si>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</si>
  <si>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</si>
  <si>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</si>
  <si>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</si>
  <si>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</si>
  <si>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</si>
  <si>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</si>
  <si>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</si>
  <si>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</si>
  <si>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</si>
  <si>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</si>
  <si>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</si>
  <si>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</si>
  <si>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</si>
  <si>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</si>
  <si>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</si>
  <si>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</si>
  <si>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</si>
  <si>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</si>
  <si>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</si>
  <si>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</si>
  <si>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</si>
  <si>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</si>
  <si>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</si>
  <si>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</si>
  <si>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</si>
  <si>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</si>
  <si>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</si>
  <si>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</si>
  <si>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</si>
  <si>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</si>
  <si>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</si>
  <si>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</si>
  <si>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</si>
  <si>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</si>
  <si>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</si>
  <si>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</si>
  <si>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</si>
  <si>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</si>
  <si>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</si>
  <si>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</si>
  <si>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</si>
  <si>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</si>
  <si>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</si>
  <si>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</si>
  <si>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</si>
  <si>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</si>
  <si>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</si>
  <si>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</si>
  <si>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</si>
  <si>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</si>
  <si>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</si>
  <si>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</si>
  <si>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</si>
  <si>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</si>
  <si>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</si>
  <si>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</si>
  <si>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</si>
  <si>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</si>
  <si>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神奈川県横浜市南区永田北3-40-12</t>
    <phoneticPr fontId="3"/>
  </si>
  <si>
    <t>新栄重機土木株式会社
代表取締役　新井　正和</t>
    <phoneticPr fontId="3"/>
  </si>
  <si>
    <t>新栄重機土木株式会社（横浜市内作業所）</t>
    <phoneticPr fontId="3"/>
  </si>
  <si>
    <t>045-712-3535</t>
    <phoneticPr fontId="3"/>
  </si>
  <si>
    <t>横浜市長</t>
    <phoneticPr fontId="3"/>
  </si>
  <si>
    <t>Ｄ－建設業</t>
    <phoneticPr fontId="3"/>
  </si>
  <si>
    <t>土木工事業　とび・土工工事業
舗装工事業　水道施設工事業</t>
    <phoneticPr fontId="3"/>
  </si>
  <si>
    <t>代表取締役
   └── 管理責任者（工事部長）
           ├── 各現場責任者（現場代理人）
           └── 本社事務（マニフェスト回収・保管）</t>
    <rPh sb="47" eb="49">
      <t>ゲンバ</t>
    </rPh>
    <rPh sb="49" eb="52">
      <t>ダイリニン</t>
    </rPh>
    <phoneticPr fontId="3"/>
  </si>
  <si>
    <t>・汚泥、廃プラスチック類、木くず、がれき類、混合廃棄物の5種類に分別して排出。
・現場にて分別用コンテナを設置し、作業員に分別の指導を実施。
・マニフェスト管理を通じて種類ごとの排出量を記録・報告。
・月次で本社担当者が現場廃棄物の管理状況を確認。</t>
    <phoneticPr fontId="3"/>
  </si>
  <si>
    <t>・計画段階での資材選定時に、再利用可能な製品を優先採用
・廃棄物発生源の分析を行い、発生量の多い工程の見直しを実施
・各現場での分別基準の統一とマニュアル整備
・ICT施工や3D施工管理などによる施工の効率化とロス削減
・作業員教育・啓発活動（月1回の産廃管理ミーティングの実施）</t>
    <phoneticPr fontId="3"/>
  </si>
  <si>
    <t>・分別の徹底によるリサイクル率の向上
・施工計画段階での廃棄物削減の検討（施工方法や使用資材の工夫）
・再利用可能な資材（型枠材・敷鉄板等）の積極的活用
・作業員への産廃教育・リーフレット配布
・排出量の月次管理と改善会議の実施</t>
    <phoneticPr fontId="3"/>
  </si>
  <si>
    <t>・汚泥：収集運搬 → 中間処理（脱水・乾燥） → 最終処分（埋立）
・廃プラスチック類：収集運搬 → 中間処理（破砕・選別） → 再資源化または最終処分（焼却・埋立）
・木くず：収集運搬 → 中間処理（破砕・チップ化） → 再資源化（バイオマス燃料等）
・がれき類：収集運搬 → 中間処理（破砕・選別） → 再資源化（路盤材等）または最終処分
・混合廃棄物：収集運搬 → 中間処理（選別・破砕） → 種別ごとに再資源化または最終処分</t>
    <phoneticPr fontId="3"/>
  </si>
  <si>
    <t>なし</t>
    <phoneticPr fontId="3"/>
  </si>
  <si>
    <t>・産業廃棄物の再資源化率向上を目的とし、再生利用業者への委託を優先的に実施。
・処理業者の実績確認や定期的な委託契約書の見直しにより、法令遵守を徹底。
・現場での分別を徹底し、可燃・不燃の混合を防止。</t>
    <phoneticPr fontId="3"/>
  </si>
  <si>
    <t>・処理業者の見直しにより、再生利用率のさらなる向上を目指す。
・優良認定処理業者の活用を検討し、信頼性と環境性能の向上を図る。
・年度内に委託先の実地確認を実施し、適正処理の継続を担保する。</t>
    <phoneticPr fontId="3"/>
  </si>
  <si>
    <t xml:space="preserve">
・分別マニュアルを全現場に配布し、統一ルールを徹底。
・分別状況に応じた点検チェックシートを導入し、現場責任者が定期確認。
・新規現場着工時に事前説明会で分別ルールを周知徹底。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</si>
</sst>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7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7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zoomScale="115" zoomScaleNormal="115" zoomScaleSheetLayoutView="115" workbookViewId="0">
      <selection activeCell="X49" sqref="X49"/>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v>45834</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450</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448</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7057</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t="s">
        <v>449</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451</v>
      </c>
      <c r="G54" s="631"/>
      <c r="H54" s="631"/>
      <c r="I54" s="631"/>
      <c r="J54" s="631"/>
      <c r="K54" s="631"/>
      <c r="L54" s="32" t="s">
        <v>48</v>
      </c>
      <c r="M54" s="32"/>
      <c r="N54" s="635" t="s">
        <v>452</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1195</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35</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457</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5</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3066.5000000000005</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456</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5</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2912.8</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455</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454</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461</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458</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458</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458</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458</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458</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458</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3066.5000000000005</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2986.6</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459</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2912.8</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2837</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460</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6"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14"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workbookViewId="0">
      <selection activeCell="Q34" sqref="Q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1916.3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2017.2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1840.6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1916.3</v>
      </c>
      <c r="P27" s="718"/>
      <c r="Q27" s="718"/>
      <c r="R27" s="718"/>
      <c r="S27" s="49" t="s">
        <v>38</v>
      </c>
      <c r="T27" s="70"/>
      <c r="U27" s="70"/>
      <c r="X27" s="68" t="s">
        <v>39</v>
      </c>
      <c r="Y27" s="71"/>
      <c r="AG27" s="58"/>
      <c r="AH27" s="58"/>
      <c r="AI27" s="58"/>
      <c r="AJ27" s="58"/>
      <c r="AK27" s="668">
        <f>+AG18+O27</f>
        <v>1916.3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1840.6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2017.2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1840.6</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1937.5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75.7</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新栄重機土木株式会社（横浜市内作業所）</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19.3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20.399999999999999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19.3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19.3</v>
      </c>
      <c r="P27" s="718"/>
      <c r="Q27" s="718"/>
      <c r="R27" s="718"/>
      <c r="S27" s="49" t="s">
        <v>38</v>
      </c>
      <c r="T27" s="70"/>
      <c r="U27" s="70"/>
      <c r="X27" s="68" t="s">
        <v>39</v>
      </c>
      <c r="Y27" s="71"/>
      <c r="AG27" s="58"/>
      <c r="AH27" s="58"/>
      <c r="AI27" s="58"/>
      <c r="AJ27" s="58"/>
      <c r="AK27" s="668">
        <f>+AG18+O27</f>
        <v>19.3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19.3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20.399999999999999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19.3</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20.399999999999999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21" zoomScale="80" zoomScaleNormal="80" workbookViewId="0">
      <selection activeCell="H16" sqref="H16"/>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新栄重機土木株式会社（横浜市内作業所）</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766.5</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18.7</v>
      </c>
      <c r="M9" s="377">
        <f>IF(OR(ｷ.紙くず!F24&gt;0,ｷ.紙くず!F24&lt;0),ｷ.紙くず!F24,IF(M$19&gt;0,"0",0))</f>
        <v>0</v>
      </c>
      <c r="N9" s="377">
        <f>IF(OR(ｸ.木くず!F24&gt;0,ｸ.木くず!F24&lt;0),ｸ.木くず!F24,IF(N$19&gt;0,"0",0))</f>
        <v>243.7</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2017.2</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20.399999999999999</v>
      </c>
      <c r="AA9" s="379">
        <f>IF(SUM(G9:Z9)&gt;0,SUM(G9:Z9),IF(AA$19&gt;0,"0",0))</f>
        <v>3066.5000000000005</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766.5</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18.7</v>
      </c>
      <c r="M14" s="383">
        <f>IF(OR(ｷ.紙くず!F29&gt;0,ｷ.紙くず!F29&lt;0),ｷ.紙くず!F29,IF(M$19&gt;0,"0",0))</f>
        <v>0</v>
      </c>
      <c r="N14" s="383">
        <f>IF(OR(ｸ.木くず!F29&gt;0,ｸ.木くず!F29&lt;0),ｸ.木くず!F29,IF(N$19&gt;0,"0",0))</f>
        <v>243.7</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2017.2</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20.399999999999999</v>
      </c>
      <c r="AA14" s="385">
        <f t="shared" si="0"/>
        <v>3066.5000000000005</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766.5</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18.5</v>
      </c>
      <c r="M16" s="383">
        <f>IF(OR(ｷ.紙くず!F31&gt;0,ｷ.紙くず!F31&lt;0),ｷ.紙くず!F31,IF(M$19&gt;0,"0",0))</f>
        <v>0</v>
      </c>
      <c r="N16" s="383">
        <f>IF(OR(ｸ.木くず!F31&gt;0,ｸ.木くず!F31&lt;0),ｸ.木くず!F31,IF(N$19&gt;0,"0",0))</f>
        <v>243.7</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1937.5</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20.399999999999999</v>
      </c>
      <c r="AA16" s="385">
        <f t="shared" si="0"/>
        <v>2986.6</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728.1</v>
      </c>
      <c r="I19" s="389">
        <f t="shared" si="1"/>
        <v>0</v>
      </c>
      <c r="J19" s="389">
        <f t="shared" si="1"/>
        <v>0</v>
      </c>
      <c r="K19" s="389">
        <f t="shared" si="1"/>
        <v>0</v>
      </c>
      <c r="L19" s="389">
        <f t="shared" si="1"/>
        <v>17.600000000000001</v>
      </c>
      <c r="M19" s="389">
        <f t="shared" si="1"/>
        <v>0</v>
      </c>
      <c r="N19" s="389">
        <f t="shared" si="1"/>
        <v>231.5</v>
      </c>
      <c r="O19" s="389">
        <f t="shared" si="1"/>
        <v>0</v>
      </c>
      <c r="P19" s="389">
        <f t="shared" si="1"/>
        <v>0</v>
      </c>
      <c r="Q19" s="389">
        <f t="shared" si="1"/>
        <v>0</v>
      </c>
      <c r="R19" s="389">
        <f t="shared" si="1"/>
        <v>0</v>
      </c>
      <c r="S19" s="389">
        <f t="shared" si="1"/>
        <v>0</v>
      </c>
      <c r="T19" s="389">
        <f t="shared" si="1"/>
        <v>0</v>
      </c>
      <c r="U19" s="389">
        <f t="shared" si="1"/>
        <v>0</v>
      </c>
      <c r="V19" s="389">
        <f t="shared" si="1"/>
        <v>1916.3</v>
      </c>
      <c r="W19" s="389">
        <f t="shared" si="1"/>
        <v>0</v>
      </c>
      <c r="X19" s="389">
        <f t="shared" si="1"/>
        <v>0</v>
      </c>
      <c r="Y19" s="389">
        <f t="shared" si="1"/>
        <v>0</v>
      </c>
      <c r="Z19" s="390">
        <f t="shared" si="1"/>
        <v>19.3</v>
      </c>
      <c r="AA19" s="391">
        <f t="shared" ref="AA19:AA25" si="2">SUM(G19:Z19)</f>
        <v>2912.8</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728.1</v>
      </c>
      <c r="I37" s="424">
        <f t="shared" si="8"/>
        <v>0</v>
      </c>
      <c r="J37" s="424">
        <f t="shared" si="8"/>
        <v>0</v>
      </c>
      <c r="K37" s="424">
        <f t="shared" si="8"/>
        <v>0</v>
      </c>
      <c r="L37" s="424">
        <f t="shared" si="8"/>
        <v>17.600000000000001</v>
      </c>
      <c r="M37" s="424">
        <f t="shared" si="8"/>
        <v>0</v>
      </c>
      <c r="N37" s="424">
        <f t="shared" si="8"/>
        <v>231.5</v>
      </c>
      <c r="O37" s="424">
        <f t="shared" si="8"/>
        <v>0</v>
      </c>
      <c r="P37" s="424">
        <f t="shared" si="8"/>
        <v>0</v>
      </c>
      <c r="Q37" s="424">
        <f t="shared" si="8"/>
        <v>0</v>
      </c>
      <c r="R37" s="424">
        <f t="shared" si="8"/>
        <v>0</v>
      </c>
      <c r="S37" s="424">
        <f t="shared" si="8"/>
        <v>0</v>
      </c>
      <c r="T37" s="424">
        <f t="shared" si="8"/>
        <v>0</v>
      </c>
      <c r="U37" s="424">
        <f t="shared" si="8"/>
        <v>0</v>
      </c>
      <c r="V37" s="424">
        <f t="shared" si="8"/>
        <v>1916.3</v>
      </c>
      <c r="W37" s="424">
        <f t="shared" si="8"/>
        <v>0</v>
      </c>
      <c r="X37" s="424">
        <f t="shared" si="8"/>
        <v>0</v>
      </c>
      <c r="Y37" s="424">
        <f t="shared" si="8"/>
        <v>0</v>
      </c>
      <c r="Z37" s="425">
        <f t="shared" si="8"/>
        <v>19.3</v>
      </c>
      <c r="AA37" s="426">
        <f t="shared" si="4"/>
        <v>2912.8</v>
      </c>
    </row>
    <row r="38" spans="2:27" ht="24" customHeight="1" x14ac:dyDescent="0.15">
      <c r="B38" s="170"/>
      <c r="C38" s="809"/>
      <c r="D38" s="227"/>
      <c r="E38" s="225" t="s">
        <v>319</v>
      </c>
      <c r="F38" s="443"/>
      <c r="G38" s="415">
        <f t="shared" ref="G38:Z38" si="9">SUM(G39:G41)</f>
        <v>0</v>
      </c>
      <c r="H38" s="415">
        <f t="shared" si="9"/>
        <v>728.1</v>
      </c>
      <c r="I38" s="415">
        <f t="shared" si="9"/>
        <v>0</v>
      </c>
      <c r="J38" s="415">
        <f t="shared" si="9"/>
        <v>0</v>
      </c>
      <c r="K38" s="415">
        <f t="shared" si="9"/>
        <v>0</v>
      </c>
      <c r="L38" s="415">
        <f t="shared" si="9"/>
        <v>17.5</v>
      </c>
      <c r="M38" s="415">
        <f t="shared" si="9"/>
        <v>0</v>
      </c>
      <c r="N38" s="415">
        <f t="shared" si="9"/>
        <v>231.5</v>
      </c>
      <c r="O38" s="415">
        <f t="shared" si="9"/>
        <v>0</v>
      </c>
      <c r="P38" s="415">
        <f t="shared" si="9"/>
        <v>0</v>
      </c>
      <c r="Q38" s="415">
        <f t="shared" si="9"/>
        <v>0</v>
      </c>
      <c r="R38" s="415">
        <f t="shared" si="9"/>
        <v>0</v>
      </c>
      <c r="S38" s="415">
        <f t="shared" si="9"/>
        <v>0</v>
      </c>
      <c r="T38" s="415">
        <f t="shared" si="9"/>
        <v>0</v>
      </c>
      <c r="U38" s="415">
        <f t="shared" si="9"/>
        <v>0</v>
      </c>
      <c r="V38" s="415">
        <f t="shared" si="9"/>
        <v>1840.6</v>
      </c>
      <c r="W38" s="415">
        <f t="shared" si="9"/>
        <v>0</v>
      </c>
      <c r="X38" s="415">
        <f t="shared" si="9"/>
        <v>0</v>
      </c>
      <c r="Y38" s="415">
        <f t="shared" si="9"/>
        <v>0</v>
      </c>
      <c r="Z38" s="416">
        <f t="shared" si="9"/>
        <v>19.3</v>
      </c>
      <c r="AA38" s="417">
        <f t="shared" si="4"/>
        <v>2837</v>
      </c>
    </row>
    <row r="39" spans="2:27" ht="24" customHeight="1" x14ac:dyDescent="0.15">
      <c r="B39" s="170"/>
      <c r="C39" s="809"/>
      <c r="D39" s="228"/>
      <c r="E39" s="223"/>
      <c r="F39" s="221" t="s">
        <v>233</v>
      </c>
      <c r="G39" s="418">
        <f>+ｱ.燃え殻!$Z$28</f>
        <v>0</v>
      </c>
      <c r="H39" s="418">
        <f>+ｲ.汚泥!$Z$28</f>
        <v>728.1</v>
      </c>
      <c r="I39" s="418">
        <f>+ｳ.廃油!$Z$28</f>
        <v>0</v>
      </c>
      <c r="J39" s="418">
        <f>+ｴ.廃酸!$Z$28</f>
        <v>0</v>
      </c>
      <c r="K39" s="418">
        <f>+ｵ.廃ｱﾙｶﾘ!$Z$28</f>
        <v>0</v>
      </c>
      <c r="L39" s="418">
        <f>+ｶ.廃ﾌﾟﾗ類!$Z$28</f>
        <v>17.5</v>
      </c>
      <c r="M39" s="418">
        <f>+ｷ.紙くず!$Z$28</f>
        <v>0</v>
      </c>
      <c r="N39" s="418">
        <f>+ｸ.木くず!$Z$28</f>
        <v>231.5</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1840.6</v>
      </c>
      <c r="W39" s="418">
        <f>+ﾁ.動物のふん尿!$Z$28</f>
        <v>0</v>
      </c>
      <c r="X39" s="418">
        <f>+ﾂ.動物の死体!$Z$28</f>
        <v>0</v>
      </c>
      <c r="Y39" s="418">
        <f>+ﾃ.ばいじん!$Z$28</f>
        <v>0</v>
      </c>
      <c r="Z39" s="419">
        <f>+ﾄ.混合廃棄物その他!$Z$28</f>
        <v>19.3</v>
      </c>
      <c r="AA39" s="420">
        <f t="shared" si="4"/>
        <v>2837</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0.1</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75.7</v>
      </c>
      <c r="W42" s="421">
        <f>+ﾁ.動物のふん尿!$Q$33</f>
        <v>0</v>
      </c>
      <c r="X42" s="421">
        <f>+ﾂ.動物の死体!$Q$33</f>
        <v>0</v>
      </c>
      <c r="Y42" s="421">
        <f>+ﾃ.ばいじん!$Q$33</f>
        <v>0</v>
      </c>
      <c r="Z42" s="422">
        <f>+ﾄ.混合廃棄物その他!$Q$33</f>
        <v>0</v>
      </c>
      <c r="AA42" s="423">
        <f>SUM(G42:Z42)</f>
        <v>75.8</v>
      </c>
    </row>
    <row r="43" spans="2:27" ht="24" customHeight="1" x14ac:dyDescent="0.15">
      <c r="B43" s="170"/>
      <c r="C43" s="128" t="s">
        <v>235</v>
      </c>
      <c r="D43" s="789" t="s">
        <v>349</v>
      </c>
      <c r="E43" s="789"/>
      <c r="F43" s="790"/>
      <c r="G43" s="427">
        <f>+ｱ.燃え殻!$AK$27</f>
        <v>0</v>
      </c>
      <c r="H43" s="427">
        <f>+ｲ.汚泥!$AK$27</f>
        <v>728.1</v>
      </c>
      <c r="I43" s="427">
        <f>+ｳ.廃油!$AK$27</f>
        <v>0</v>
      </c>
      <c r="J43" s="427">
        <f>+ｴ.廃酸!$AK$27</f>
        <v>0</v>
      </c>
      <c r="K43" s="427">
        <f>+ｵ.廃ｱﾙｶﾘ!$AK$27</f>
        <v>0</v>
      </c>
      <c r="L43" s="427">
        <f>+ｶ.廃ﾌﾟﾗ類!$AK$27</f>
        <v>17.600000000000001</v>
      </c>
      <c r="M43" s="427">
        <f>+ｷ.紙くず!$AK$27</f>
        <v>0</v>
      </c>
      <c r="N43" s="427">
        <f>+ｸ.木くず!$AK$27</f>
        <v>231.5</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1916.3</v>
      </c>
      <c r="W43" s="427">
        <f>+ﾁ.動物のふん尿!$AK$27</f>
        <v>0</v>
      </c>
      <c r="X43" s="427">
        <f>+ﾂ.動物の死体!$AK$27</f>
        <v>0</v>
      </c>
      <c r="Y43" s="427">
        <f>+ﾃ.ばいじん!$AK$27</f>
        <v>0</v>
      </c>
      <c r="Z43" s="428">
        <f>+ﾄ.混合廃棄物その他!$AK$27</f>
        <v>19.3</v>
      </c>
      <c r="AA43" s="429">
        <f t="shared" si="4"/>
        <v>2912.8</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728.1</v>
      </c>
      <c r="I45" s="433">
        <f>+ｳ.廃油!$AR$24</f>
        <v>0</v>
      </c>
      <c r="J45" s="433">
        <f>+ｴ.廃酸!$AR$24</f>
        <v>0</v>
      </c>
      <c r="K45" s="433">
        <f>+ｵ.廃ｱﾙｶﾘ!$AR$24</f>
        <v>0</v>
      </c>
      <c r="L45" s="433">
        <f>+ｶ.廃ﾌﾟﾗ類!$AR$24</f>
        <v>17.5</v>
      </c>
      <c r="M45" s="433">
        <f>+ｷ.紙くず!$AR$24</f>
        <v>0</v>
      </c>
      <c r="N45" s="433">
        <f>+ｸ.木くず!$AR$24</f>
        <v>231.5</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1840.6</v>
      </c>
      <c r="W45" s="433">
        <f>+ﾁ.動物のふん尿!$AR$24</f>
        <v>0</v>
      </c>
      <c r="X45" s="433">
        <f>+ﾂ.動物の死体!$AR$24</f>
        <v>0</v>
      </c>
      <c r="Y45" s="433">
        <f>+ﾃ.ばいじん!$AR$24</f>
        <v>0</v>
      </c>
      <c r="Z45" s="434">
        <f>+ﾄ.混合廃棄物その他!$AR$24</f>
        <v>19.3</v>
      </c>
      <c r="AA45" s="435">
        <f t="shared" si="4"/>
        <v>2837</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1494.6</v>
      </c>
      <c r="I55" s="480">
        <f t="shared" si="10"/>
        <v>0</v>
      </c>
      <c r="J55" s="480">
        <f t="shared" si="10"/>
        <v>0</v>
      </c>
      <c r="K55" s="480">
        <f t="shared" si="10"/>
        <v>0</v>
      </c>
      <c r="L55" s="480">
        <f t="shared" si="10"/>
        <v>36.299999999999997</v>
      </c>
      <c r="M55" s="480">
        <f t="shared" si="10"/>
        <v>0</v>
      </c>
      <c r="N55" s="480">
        <f t="shared" si="10"/>
        <v>475.2</v>
      </c>
      <c r="O55" s="480">
        <f t="shared" si="10"/>
        <v>0</v>
      </c>
      <c r="P55" s="480">
        <f t="shared" si="10"/>
        <v>0</v>
      </c>
      <c r="Q55" s="480">
        <f t="shared" si="10"/>
        <v>0</v>
      </c>
      <c r="R55" s="480">
        <f t="shared" si="10"/>
        <v>0</v>
      </c>
      <c r="S55" s="480">
        <f t="shared" si="10"/>
        <v>0</v>
      </c>
      <c r="T55" s="480">
        <f t="shared" si="10"/>
        <v>0</v>
      </c>
      <c r="U55" s="480">
        <f t="shared" si="10"/>
        <v>0</v>
      </c>
      <c r="V55" s="480">
        <f t="shared" si="10"/>
        <v>3933.5</v>
      </c>
      <c r="W55" s="480">
        <f t="shared" si="10"/>
        <v>0</v>
      </c>
      <c r="X55" s="480">
        <f t="shared" si="10"/>
        <v>0</v>
      </c>
      <c r="Y55" s="480">
        <f t="shared" si="10"/>
        <v>0</v>
      </c>
      <c r="Z55" s="480">
        <f t="shared" si="10"/>
        <v>39.700000000000003</v>
      </c>
      <c r="AA55" s="481">
        <f>+AA9+AA19+AA20</f>
        <v>5979.3000000000011</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K201" sqref="K201:O201"/>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f>+表紙!P35</f>
        <v>45834</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神奈川県横浜市南区永田北3-40-12</v>
      </c>
      <c r="M16" s="884"/>
      <c r="N16" s="884"/>
      <c r="O16" s="884"/>
      <c r="P16" s="884"/>
      <c r="Q16" s="884"/>
      <c r="R16" s="884"/>
      <c r="S16" s="884"/>
      <c r="T16" s="884"/>
      <c r="U16" s="282"/>
    </row>
    <row r="17" spans="1:21" ht="26.25" customHeight="1" x14ac:dyDescent="0.15">
      <c r="C17" s="86"/>
      <c r="I17" s="25"/>
      <c r="J17" s="25" t="s">
        <v>7</v>
      </c>
      <c r="K17" s="25"/>
      <c r="L17" s="884" t="str">
        <f>+表紙!L41</f>
        <v>新栄重機土木株式会社
代表取締役　新井　正和</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045-712-3535</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新栄重機土木株式会社（横浜市内作業所）</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7057</v>
      </c>
      <c r="Q25" s="891"/>
      <c r="R25" s="891"/>
      <c r="S25" s="891"/>
      <c r="T25" s="891"/>
      <c r="U25" s="892"/>
    </row>
    <row r="26" spans="1:21" ht="26.25" customHeight="1" x14ac:dyDescent="0.15">
      <c r="C26" s="538" t="s">
        <v>11</v>
      </c>
      <c r="D26" s="539"/>
      <c r="E26" s="540"/>
      <c r="F26" s="906" t="str">
        <f>+表紙!F50</f>
        <v>神奈川県横浜市南区永田北3-40-12</v>
      </c>
      <c r="G26" s="907"/>
      <c r="H26" s="907"/>
      <c r="I26" s="907"/>
      <c r="J26" s="907"/>
      <c r="K26" s="907"/>
      <c r="L26" s="907"/>
      <c r="M26" s="907"/>
      <c r="N26" s="341" t="s">
        <v>172</v>
      </c>
      <c r="O26"/>
      <c r="P26"/>
      <c r="Q26" s="901" t="str">
        <f>IF(+表紙!Q50="","",+表紙!Q50)</f>
        <v>045-712-3535</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土木工事業　とび・土工工事業
舗装工事業　水道施設工事業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1195</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35</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5</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3066.5000000000005</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・分別の徹底によるリサイクル率の向上
・施工計画段階での廃棄物削減の検討（施工方法や使用資材の工夫）
・再利用可能な資材（型枠材・敷鉄板等）の積極的活用
・作業員への産廃教育・リーフレット配布
・排出量の月次管理と改善会議の実施</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5</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2912.8</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・計画段階での資材選定時に、再利用可能な製品を優先採用
・廃棄物発生源の分析を行い、発生量の多い工程の見直しを実施
・各現場での分別基準の統一とマニュアル整備
・ICT施工や3D施工管理などによる施工の効率化とロス削減
・作業員教育・啓発活動（月1回の産廃管理ミーティングの実施）</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・汚泥、廃プラスチック類、木くず、がれき類、混合廃棄物の5種類に分別して排出。
・現場にて分別用コンテナを設置し、作業員に分別の指導を実施。
・マニフェスト管理を通じて種類ごとの排出量を記録・報告。
・月次で本社担当者が現場廃棄物の管理状況を確認。</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xml:space="preserve">
・分別マニュアルを全現場に配布し、統一ルールを徹底。
・分別状況に応じた点検チェックシートを導入し、現場責任者が定期確認。
・新規現場着工時に事前説明会で分別ルールを周知徹底。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なし</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なし</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なし</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なし</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3066.5000000000005</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2986.6</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・産業廃棄物の再資源化率向上を目的とし、再生利用業者への委託を優先的に実施。
・処理業者の実績確認や定期的な委託契約書の見直しにより、法令遵守を徹底。
・現場での分別を徹底し、可燃・不燃の混合を防止。</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2912.8</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2837</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・処理業者の見直しにより、再生利用率のさらなる向上を目指す。
・優良認定処理業者の活用を検討し、信頼性と環境性能の向上を図る。
・年度内に委託先の実地確認を実施し、適正処理の継続を担保する。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4"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728.1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766.5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728.1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728.1</v>
      </c>
      <c r="P27" s="718"/>
      <c r="Q27" s="718"/>
      <c r="R27" s="718"/>
      <c r="S27" s="49" t="s">
        <v>38</v>
      </c>
      <c r="T27" s="70"/>
      <c r="U27" s="70"/>
      <c r="X27" s="68" t="s">
        <v>39</v>
      </c>
      <c r="Y27" s="71"/>
      <c r="AG27" s="58"/>
      <c r="AH27" s="58"/>
      <c r="AI27" s="58"/>
      <c r="AJ27" s="58"/>
      <c r="AK27" s="668">
        <f>+AG18+O27</f>
        <v>728.1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728.1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766.5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728.1</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766.5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5"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4"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6" workbookViewId="0">
      <selection activeCell="B20" sqref="B20:H2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17.600000000000001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18.7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17.5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17.600000000000001</v>
      </c>
      <c r="P27" s="718"/>
      <c r="Q27" s="718"/>
      <c r="R27" s="718"/>
      <c r="S27" s="49" t="s">
        <v>38</v>
      </c>
      <c r="T27" s="70"/>
      <c r="U27" s="70"/>
      <c r="X27" s="68" t="s">
        <v>39</v>
      </c>
      <c r="Y27" s="71"/>
      <c r="AG27" s="58"/>
      <c r="AH27" s="58"/>
      <c r="AI27" s="58"/>
      <c r="AJ27" s="58"/>
      <c r="AK27" s="668">
        <f>+AG18+O27</f>
        <v>17.600000000000001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17.5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18.7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17.5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18.5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0.1</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5"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新栄重機土木株式会社（横浜市内作業所）</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231.5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243.7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231.5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231.5</v>
      </c>
      <c r="P27" s="718"/>
      <c r="Q27" s="718"/>
      <c r="R27" s="718"/>
      <c r="S27" s="49" t="s">
        <v>38</v>
      </c>
      <c r="T27" s="70"/>
      <c r="U27" s="70"/>
      <c r="X27" s="68" t="s">
        <v>39</v>
      </c>
      <c r="Y27" s="71"/>
      <c r="AG27" s="58"/>
      <c r="AH27" s="58"/>
      <c r="AI27" s="58"/>
      <c r="AJ27" s="58"/>
      <c r="AK27" s="668">
        <f>+AG18+O27</f>
        <v>231.5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231.5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243.7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231.5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243.7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2025-06-26T06:37:55Z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